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ThisWorkbook"/>
  <mc:AlternateContent xmlns:mc="http://schemas.openxmlformats.org/markup-compatibility/2006">
    <mc:Choice Requires="x15">
      <x15ac:absPath xmlns:x15ac="http://schemas.microsoft.com/office/spreadsheetml/2010/11/ac" url="T:\IR website\ЗБ для сайта\"/>
    </mc:Choice>
  </mc:AlternateContent>
  <bookViews>
    <workbookView minimized="1" xWindow="0" yWindow="0" windowWidth="21600" windowHeight="8910" tabRatio="857" firstSheet="1" activeTab="1"/>
  </bookViews>
  <sheets>
    <sheet name="проекты по стадиям ПИК" sheetId="68" r:id="rId1"/>
    <sheet name="Проекты по городам ПИК" sheetId="69" r:id="rId2"/>
    <sheet name="Summary по городам" sheetId="13" r:id="rId3"/>
    <sheet name="Summary по стадиям" sheetId="14" r:id="rId4"/>
    <sheet name="Списки" sheetId="42" state="hidden" r:id="rId5"/>
    <sheet name="labels!!!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cn.LinkedTable_Table151" hidden="1">Table15</definedName>
    <definedName name="_xlcn.LinkedTable_Table31" hidden="1">Table3</definedName>
    <definedName name="d">[1]Допущения!$D$6</definedName>
    <definedName name="FX" localSheetId="2">'Summary по городам'!$B$1</definedName>
    <definedName name="Ke">[2]Valuation!$F$18</definedName>
    <definedName name="lang" localSheetId="1">'Проекты по городам ПИК'!$I$1</definedName>
    <definedName name="lang">'проекты по стадиям ПИК'!$A$1</definedName>
    <definedName name="lang2">[3]Sum_cities!$A$1</definedName>
    <definedName name="lang22">[3]Sum_cities!$A$1</definedName>
    <definedName name="Quot">[4]Допущения!$D$9</definedName>
    <definedName name="Rf">[2]Valuation!$F$9</definedName>
    <definedName name="TAX">[2]Valuation!$F$17</definedName>
    <definedName name="Total_О_мм" localSheetId="1">#REF!</definedName>
    <definedName name="Total_О_мм" localSheetId="0">#REF!</definedName>
    <definedName name="Total_О_мм">#REF!</definedName>
    <definedName name="Total_ОП_ж" localSheetId="1">#REF!</definedName>
    <definedName name="Total_ОП_ж" localSheetId="0">#REF!</definedName>
    <definedName name="Total_ОП_ж">#REF!</definedName>
    <definedName name="Total_ОП_к" localSheetId="1">#REF!</definedName>
    <definedName name="Total_ОП_к" localSheetId="0">#REF!</definedName>
    <definedName name="Total_ОП_к">#REF!</definedName>
    <definedName name="Total_ОП_н" localSheetId="1">#REF!</definedName>
    <definedName name="Total_ОП_н" localSheetId="0">#REF!</definedName>
    <definedName name="Total_ОП_н">#REF!</definedName>
    <definedName name="Total_ОП_СКБ" localSheetId="1">#REF!</definedName>
    <definedName name="Total_ОП_СКБ" localSheetId="0">#REF!</definedName>
    <definedName name="Total_ОП_СКБ">#REF!</definedName>
    <definedName name="Total_Р_мм" localSheetId="1">#REF!</definedName>
    <definedName name="Total_Р_мм" localSheetId="0">#REF!</definedName>
    <definedName name="Total_Р_мм">#REF!</definedName>
    <definedName name="Total_РП_ж" localSheetId="1">#REF!</definedName>
    <definedName name="Total_РП_ж" localSheetId="0">#REF!</definedName>
    <definedName name="Total_РП_ж">#REF!</definedName>
    <definedName name="Total_РП_к" localSheetId="1">#REF!</definedName>
    <definedName name="Total_РП_к" localSheetId="0">#REF!</definedName>
    <definedName name="Total_РП_к">#REF!</definedName>
    <definedName name="Total_РП_н" localSheetId="1">#REF!</definedName>
    <definedName name="Total_РП_н" localSheetId="0">#REF!</definedName>
    <definedName name="Total_РП_н">#REF!</definedName>
    <definedName name="Total_РСХ" localSheetId="1">#REF!</definedName>
    <definedName name="Total_РСХ" localSheetId="0">#REF!</definedName>
    <definedName name="Total_РСХ">#REF!</definedName>
    <definedName name="USD">[5]Допущения!$E$11</definedName>
    <definedName name="ValDate">[6]Допущения!$D$4</definedName>
    <definedName name="Wd">[2]Valuation!$F$19</definedName>
    <definedName name="Всего">Списки!$B$13</definedName>
    <definedName name="город_Москва">Списки!$C$5:$C$23</definedName>
    <definedName name="Калуга">Списки!$G$5:$G$10</definedName>
    <definedName name="Краснодар">Списки!$J$5:$J$7</definedName>
    <definedName name="Московская_Область">Списки!$E$5:$E$23</definedName>
    <definedName name="НДС">'[7]Текущие проекты'!$C$81</definedName>
    <definedName name="НДС_аванс">'[7]Текущие проекты'!$C$82</definedName>
    <definedName name="Нижний_Новгород">Списки!$I$5:$I$7</definedName>
    <definedName name="Новая_Москва">Списки!$D$5:$D$6</definedName>
    <definedName name="Новороссийск">Списки!$K$5:$K$8</definedName>
    <definedName name="Области">Списки!$B$5:$B$9</definedName>
    <definedName name="_xlnm.Print_Area" localSheetId="2">'Summary по городам'!$B$2:$G$20</definedName>
    <definedName name="_xlnm.Print_Area" localSheetId="3">'Summary по стадиям'!$B$2:$G$6</definedName>
    <definedName name="_xlnm.Print_Area" localSheetId="0">'проекты по стадиям ПИК'!$B$2:$AE$177</definedName>
    <definedName name="Обнинск">Списки!$H$5:$H$8</definedName>
    <definedName name="Омск">Списки!$N$5:$N$7</definedName>
    <definedName name="Пермь">Списки!$O$5:$O$8</definedName>
    <definedName name="план_Р_мм" localSheetId="1">#REF!</definedName>
    <definedName name="план_Р_мм" localSheetId="0">#REF!</definedName>
    <definedName name="план_Р_мм">#REF!</definedName>
    <definedName name="План_РП_ж" localSheetId="1">#REF!</definedName>
    <definedName name="План_РП_ж" localSheetId="0">#REF!</definedName>
    <definedName name="План_РП_ж">#REF!</definedName>
    <definedName name="План_РП_к" localSheetId="1">#REF!</definedName>
    <definedName name="План_РП_к" localSheetId="0">#REF!</definedName>
    <definedName name="План_РП_к">#REF!</definedName>
    <definedName name="План_РП_н" localSheetId="1">#REF!</definedName>
    <definedName name="План_РП_н" localSheetId="0">#REF!</definedName>
    <definedName name="План_РП_н">#REF!</definedName>
    <definedName name="План_РСХ" localSheetId="1">#REF!</definedName>
    <definedName name="План_РСХ" localSheetId="0">#REF!</definedName>
    <definedName name="План_РСХ">#REF!</definedName>
    <definedName name="Регионы">Списки!$F$5:$F$15</definedName>
    <definedName name="Ростов_на_Дону">Списки!$L$5:$L$9</definedName>
    <definedName name="Таганрог">Списки!$M$5:$M$6</definedName>
    <definedName name="факт_Р_мм" localSheetId="1">#REF!</definedName>
    <definedName name="факт_Р_мм" localSheetId="0">#REF!</definedName>
    <definedName name="факт_Р_мм">#REF!</definedName>
    <definedName name="факт_РП_ж" localSheetId="1">#REF!</definedName>
    <definedName name="факт_РП_ж" localSheetId="0">#REF!</definedName>
    <definedName name="факт_РП_ж">#REF!</definedName>
    <definedName name="факт_РП_н" localSheetId="1">#REF!</definedName>
    <definedName name="факт_РП_н" localSheetId="0">#REF!</definedName>
    <definedName name="факт_РП_н">#REF!</definedName>
    <definedName name="факт_РСХ" localSheetId="1">#REF!</definedName>
    <definedName name="факт_РСХ" localSheetId="0">#REF!</definedName>
    <definedName name="факт_РСХ">#REF!</definedName>
    <definedName name="ыяав">[8]Допущения!$E$11</definedName>
    <definedName name="Ярославль">Списки!$P$5:$P$7</definedName>
  </definedNames>
  <calcPr calcId="171027" calcOnSave="0"/>
  <fileRecoveryPr autoRecover="0"/>
  <extLst>
    <ext xmlns:x15="http://schemas.microsoft.com/office/spreadsheetml/2010/11/main" uri="{FCE2AD5D-F65C-4FA6-A056-5C36A1767C68}">
      <x15:dataModel>
        <x15:modelTables>
          <x15:modelTable id="Table3-3c06110a-3cab-48db-85f3-06597538bfd7" name="база1" connection="LinkedTable_Table3"/>
          <x15:modelTable id="Table15-bf88e91c-8468-486e-bfae-975738482921" name="Table15" connection="LinkedTable_Table15"/>
        </x15:modelTables>
      </x15:dataModel>
    </ext>
  </extLst>
</workbook>
</file>

<file path=xl/calcChain.xml><?xml version="1.0" encoding="utf-8"?>
<calcChain xmlns="http://schemas.openxmlformats.org/spreadsheetml/2006/main">
  <c r="F14" i="13" l="1"/>
  <c r="E5" i="14"/>
  <c r="E271" i="69" l="1"/>
  <c r="V1087" i="69" l="1"/>
  <c r="A1133" i="69" l="1"/>
  <c r="A1132" i="69"/>
  <c r="AA55" i="68"/>
  <c r="AA124" i="68"/>
  <c r="AA176" i="68"/>
  <c r="AA177" i="68" l="1"/>
  <c r="E1186" i="69" l="1"/>
  <c r="AB1186" i="69" l="1"/>
  <c r="G5" i="13" s="1"/>
  <c r="Z1186" i="69"/>
  <c r="U1186" i="69"/>
  <c r="R1186" i="69"/>
  <c r="P1186" i="69"/>
  <c r="J1186" i="69"/>
  <c r="I1186" i="69"/>
  <c r="H1186" i="69"/>
  <c r="G1186" i="69"/>
  <c r="F1186" i="69"/>
  <c r="AE1186" i="69"/>
  <c r="T1186" i="69"/>
  <c r="S1186" i="69"/>
  <c r="N1186" i="69"/>
  <c r="M1186" i="69"/>
  <c r="K1186" i="69"/>
  <c r="AE271" i="69" l="1"/>
  <c r="AB271" i="69"/>
  <c r="G3" i="13" s="1"/>
  <c r="Z271" i="69"/>
  <c r="U271" i="69"/>
  <c r="T271" i="69"/>
  <c r="S271" i="69"/>
  <c r="R271" i="69"/>
  <c r="P271" i="69"/>
  <c r="N271" i="69"/>
  <c r="M271" i="69"/>
  <c r="K271" i="69"/>
  <c r="J271" i="69"/>
  <c r="I271" i="69"/>
  <c r="H271" i="69"/>
  <c r="G271" i="69"/>
  <c r="F271" i="69"/>
  <c r="C5" i="14" l="1"/>
  <c r="C4" i="14"/>
  <c r="C3" i="14"/>
  <c r="C19" i="13"/>
  <c r="C17" i="13"/>
  <c r="C16" i="13"/>
  <c r="C15" i="13"/>
  <c r="C14" i="13"/>
  <c r="C13" i="13"/>
  <c r="C12" i="13"/>
  <c r="C11" i="13"/>
  <c r="C9" i="13"/>
  <c r="C8" i="13"/>
  <c r="C7" i="13"/>
  <c r="C5" i="13"/>
  <c r="C4" i="13"/>
  <c r="C3" i="13"/>
  <c r="E124" i="68" l="1"/>
  <c r="F124" i="68"/>
  <c r="D4" i="14" s="1"/>
  <c r="G124" i="68"/>
  <c r="I124" i="68"/>
  <c r="K124" i="68"/>
  <c r="E4" i="14" s="1"/>
  <c r="L124" i="68"/>
  <c r="F4" i="14"/>
  <c r="AC124" i="68"/>
  <c r="E55" i="68" l="1"/>
  <c r="E591" i="69"/>
  <c r="D4" i="13" s="1"/>
  <c r="F5" i="13"/>
  <c r="E5" i="13"/>
  <c r="D5" i="13"/>
  <c r="F176" i="68"/>
  <c r="D5" i="14" s="1"/>
  <c r="AE2061" i="69"/>
  <c r="AE2062" i="69" s="1"/>
  <c r="AB2061" i="69"/>
  <c r="G19" i="13" s="1"/>
  <c r="Z2061" i="69"/>
  <c r="F19" i="13" s="1"/>
  <c r="U2061" i="69"/>
  <c r="T2061" i="69"/>
  <c r="S2061" i="69"/>
  <c r="R2061" i="69"/>
  <c r="P2061" i="69"/>
  <c r="K2061" i="69"/>
  <c r="J2061" i="69"/>
  <c r="E19" i="13" s="1"/>
  <c r="I2061" i="69"/>
  <c r="H2061" i="69"/>
  <c r="G2061" i="69"/>
  <c r="F2061" i="69"/>
  <c r="E2061" i="69"/>
  <c r="D19" i="13" s="1"/>
  <c r="AE1794" i="69"/>
  <c r="AB1794" i="69"/>
  <c r="G17" i="13" s="1"/>
  <c r="Z1794" i="69"/>
  <c r="F17" i="13" s="1"/>
  <c r="U1794" i="69"/>
  <c r="T1794" i="69"/>
  <c r="S1794" i="69"/>
  <c r="R1794" i="69"/>
  <c r="P1794" i="69"/>
  <c r="N1794" i="69"/>
  <c r="M1794" i="69"/>
  <c r="K1794" i="69"/>
  <c r="J1794" i="69"/>
  <c r="E17" i="13" s="1"/>
  <c r="I1794" i="69"/>
  <c r="H1794" i="69"/>
  <c r="G1794" i="69"/>
  <c r="F1794" i="69"/>
  <c r="E1794" i="69"/>
  <c r="D17" i="13" s="1"/>
  <c r="AE1719" i="69"/>
  <c r="AB1719" i="69"/>
  <c r="G16" i="13" s="1"/>
  <c r="Z1719" i="69"/>
  <c r="F16" i="13" s="1"/>
  <c r="U1719" i="69"/>
  <c r="T1719" i="69"/>
  <c r="S1719" i="69"/>
  <c r="R1719" i="69"/>
  <c r="P1719" i="69"/>
  <c r="N1719" i="69"/>
  <c r="M1719" i="69"/>
  <c r="K1719" i="69"/>
  <c r="J1719" i="69"/>
  <c r="E16" i="13" s="1"/>
  <c r="I1719" i="69"/>
  <c r="H1719" i="69"/>
  <c r="G1719" i="69"/>
  <c r="F1719" i="69"/>
  <c r="E1719" i="69"/>
  <c r="D16" i="13" s="1"/>
  <c r="AE1656" i="69"/>
  <c r="AB1656" i="69"/>
  <c r="G15" i="13" s="1"/>
  <c r="Z1656" i="69"/>
  <c r="F15" i="13" s="1"/>
  <c r="U1656" i="69"/>
  <c r="T1656" i="69"/>
  <c r="S1656" i="69"/>
  <c r="R1656" i="69"/>
  <c r="P1656" i="69"/>
  <c r="N1656" i="69"/>
  <c r="M1656" i="69"/>
  <c r="K1656" i="69"/>
  <c r="J1656" i="69"/>
  <c r="E15" i="13" s="1"/>
  <c r="I1656" i="69"/>
  <c r="H1656" i="69"/>
  <c r="G1656" i="69"/>
  <c r="F1656" i="69"/>
  <c r="E1656" i="69"/>
  <c r="D15" i="13" s="1"/>
  <c r="AE1592" i="69"/>
  <c r="AB1592" i="69"/>
  <c r="G14" i="13" s="1"/>
  <c r="Z1592" i="69"/>
  <c r="U1592" i="69"/>
  <c r="T1592" i="69"/>
  <c r="S1592" i="69"/>
  <c r="R1592" i="69"/>
  <c r="P1592" i="69"/>
  <c r="N1592" i="69"/>
  <c r="M1592" i="69"/>
  <c r="K1592" i="69"/>
  <c r="J1592" i="69"/>
  <c r="I1592" i="69"/>
  <c r="H1592" i="69"/>
  <c r="G1592" i="69"/>
  <c r="F1592" i="69"/>
  <c r="E1592" i="69"/>
  <c r="D14" i="13" s="1"/>
  <c r="AE1519" i="69"/>
  <c r="AB1519" i="69"/>
  <c r="G13" i="13" s="1"/>
  <c r="Z1519" i="69"/>
  <c r="F13" i="13" s="1"/>
  <c r="U1519" i="69"/>
  <c r="T1519" i="69"/>
  <c r="S1519" i="69"/>
  <c r="R1519" i="69"/>
  <c r="P1519" i="69"/>
  <c r="N1519" i="69"/>
  <c r="M1519" i="69"/>
  <c r="K1519" i="69"/>
  <c r="J1519" i="69"/>
  <c r="E13" i="13" s="1"/>
  <c r="I1519" i="69"/>
  <c r="H1519" i="69"/>
  <c r="G1519" i="69"/>
  <c r="F1519" i="69"/>
  <c r="E1519" i="69"/>
  <c r="D13" i="13" s="1"/>
  <c r="AE1423" i="69"/>
  <c r="AB1423" i="69"/>
  <c r="G12" i="13" s="1"/>
  <c r="Z1423" i="69"/>
  <c r="F12" i="13" s="1"/>
  <c r="U1423" i="69"/>
  <c r="T1423" i="69"/>
  <c r="S1423" i="69"/>
  <c r="R1423" i="69"/>
  <c r="P1423" i="69"/>
  <c r="N1423" i="69"/>
  <c r="M1423" i="69"/>
  <c r="K1423" i="69"/>
  <c r="J1423" i="69"/>
  <c r="E12" i="13" s="1"/>
  <c r="I1423" i="69"/>
  <c r="H1423" i="69"/>
  <c r="G1423" i="69"/>
  <c r="F1423" i="69"/>
  <c r="E1423" i="69"/>
  <c r="D12" i="13" s="1"/>
  <c r="AB1390" i="69"/>
  <c r="G11" i="13" s="1"/>
  <c r="Z1390" i="69"/>
  <c r="U1390" i="69"/>
  <c r="T1390" i="69"/>
  <c r="S1390" i="69"/>
  <c r="R1390" i="69"/>
  <c r="P1390" i="69"/>
  <c r="N1390" i="69"/>
  <c r="M1390" i="69"/>
  <c r="K1390" i="69"/>
  <c r="J1390" i="69"/>
  <c r="I1390" i="69"/>
  <c r="H1390" i="69"/>
  <c r="G1390" i="69"/>
  <c r="F1390" i="69"/>
  <c r="E1390" i="69"/>
  <c r="D11" i="13" s="1"/>
  <c r="AE1371" i="69"/>
  <c r="AB1371" i="69"/>
  <c r="G9" i="13" s="1"/>
  <c r="Z1371" i="69"/>
  <c r="F9" i="13" s="1"/>
  <c r="U1371" i="69"/>
  <c r="T1371" i="69"/>
  <c r="S1371" i="69"/>
  <c r="R1371" i="69"/>
  <c r="P1371" i="69"/>
  <c r="N1371" i="69"/>
  <c r="M1371" i="69"/>
  <c r="K1371" i="69"/>
  <c r="J1371" i="69"/>
  <c r="E9" i="13" s="1"/>
  <c r="I1371" i="69"/>
  <c r="H1371" i="69"/>
  <c r="G1371" i="69"/>
  <c r="F1371" i="69"/>
  <c r="E1371" i="69"/>
  <c r="D9" i="13" s="1"/>
  <c r="AE1337" i="69"/>
  <c r="AB1337" i="69"/>
  <c r="G8" i="13" s="1"/>
  <c r="Z1337" i="69"/>
  <c r="F8" i="13" s="1"/>
  <c r="U1337" i="69"/>
  <c r="T1337" i="69"/>
  <c r="S1337" i="69"/>
  <c r="R1337" i="69"/>
  <c r="P1337" i="69"/>
  <c r="N1337" i="69"/>
  <c r="M1337" i="69"/>
  <c r="K1337" i="69"/>
  <c r="J1337" i="69"/>
  <c r="E8" i="13" s="1"/>
  <c r="I1337" i="69"/>
  <c r="H1337" i="69"/>
  <c r="G1337" i="69"/>
  <c r="F1337" i="69"/>
  <c r="E1337" i="69"/>
  <c r="D8" i="13" s="1"/>
  <c r="AE1258" i="69"/>
  <c r="AB1258" i="69"/>
  <c r="G7" i="13" s="1"/>
  <c r="Z1258" i="69"/>
  <c r="U1258" i="69"/>
  <c r="T1258" i="69"/>
  <c r="S1258" i="69"/>
  <c r="R1258" i="69"/>
  <c r="P1258" i="69"/>
  <c r="N1258" i="69"/>
  <c r="M1258" i="69"/>
  <c r="K1258" i="69"/>
  <c r="J1258" i="69"/>
  <c r="E7" i="13" s="1"/>
  <c r="I1258" i="69"/>
  <c r="H1258" i="69"/>
  <c r="G1258" i="69"/>
  <c r="F1258" i="69"/>
  <c r="E1258" i="69"/>
  <c r="D7" i="13" s="1"/>
  <c r="AE591" i="69"/>
  <c r="AB591" i="69"/>
  <c r="G4" i="13" s="1"/>
  <c r="Z591" i="69"/>
  <c r="F4" i="13" s="1"/>
  <c r="U591" i="69"/>
  <c r="T591" i="69"/>
  <c r="S591" i="69"/>
  <c r="R591" i="69"/>
  <c r="P591" i="69"/>
  <c r="N591" i="69"/>
  <c r="M591" i="69"/>
  <c r="K591" i="69"/>
  <c r="J591" i="69"/>
  <c r="E4" i="13" s="1"/>
  <c r="I591" i="69"/>
  <c r="H591" i="69"/>
  <c r="G591" i="69"/>
  <c r="F591" i="69"/>
  <c r="E3" i="13"/>
  <c r="D3" i="13"/>
  <c r="F3" i="13"/>
  <c r="A2" i="69"/>
  <c r="AD176" i="68"/>
  <c r="AB176" i="68"/>
  <c r="F5" i="14"/>
  <c r="X176" i="68"/>
  <c r="W176" i="68"/>
  <c r="V176" i="68"/>
  <c r="U176" i="68"/>
  <c r="T176" i="68"/>
  <c r="S176" i="68"/>
  <c r="Q176" i="68"/>
  <c r="L176" i="68"/>
  <c r="K176" i="68"/>
  <c r="J176" i="68"/>
  <c r="I176" i="68"/>
  <c r="H176" i="68"/>
  <c r="G176" i="68"/>
  <c r="E176" i="68"/>
  <c r="AC176" i="68"/>
  <c r="AC55" i="68"/>
  <c r="F3" i="14"/>
  <c r="V55" i="68"/>
  <c r="U55" i="68"/>
  <c r="S55" i="68"/>
  <c r="L55" i="68"/>
  <c r="K55" i="68"/>
  <c r="E3" i="14" s="1"/>
  <c r="I55" i="68"/>
  <c r="G55" i="68"/>
  <c r="F55" i="68"/>
  <c r="D3" i="14" s="1"/>
  <c r="C3" i="68"/>
  <c r="AE2" i="68"/>
  <c r="AD2" i="68"/>
  <c r="AC2" i="68"/>
  <c r="AB2" i="68"/>
  <c r="AA2" i="68"/>
  <c r="Z2" i="68"/>
  <c r="Y2" i="68"/>
  <c r="X2" i="68"/>
  <c r="W2" i="68"/>
  <c r="V2" i="68"/>
  <c r="U2" i="68"/>
  <c r="T2" i="68"/>
  <c r="S2" i="68"/>
  <c r="R2" i="68"/>
  <c r="Q2" i="68"/>
  <c r="P2" i="68"/>
  <c r="N2" i="68"/>
  <c r="M2" i="68"/>
  <c r="L2" i="68"/>
  <c r="K2" i="68"/>
  <c r="J2" i="68"/>
  <c r="I2" i="68"/>
  <c r="H2" i="68"/>
  <c r="G2" i="68"/>
  <c r="F2" i="68"/>
  <c r="E2" i="68"/>
  <c r="D2" i="68"/>
  <c r="C2" i="68"/>
  <c r="B2" i="68"/>
  <c r="G6" i="13" l="1"/>
  <c r="G20" i="13" s="1"/>
  <c r="F11" i="13"/>
  <c r="Z2063" i="69"/>
  <c r="F1657" i="69"/>
  <c r="Z1338" i="69"/>
  <c r="F7" i="13"/>
  <c r="J1657" i="69"/>
  <c r="E14" i="13"/>
  <c r="E1338" i="69"/>
  <c r="H1657" i="69"/>
  <c r="AB1657" i="69"/>
  <c r="T2062" i="69"/>
  <c r="E1520" i="69"/>
  <c r="I1520" i="69"/>
  <c r="Z1657" i="69"/>
  <c r="F1338" i="69"/>
  <c r="J1338" i="69"/>
  <c r="K1520" i="69"/>
  <c r="Z1520" i="69"/>
  <c r="E1657" i="69"/>
  <c r="H1338" i="69"/>
  <c r="AB1338" i="69"/>
  <c r="AB1520" i="69"/>
  <c r="F1520" i="69"/>
  <c r="J1520" i="69"/>
  <c r="E177" i="68"/>
  <c r="G1520" i="69"/>
  <c r="H1520" i="69"/>
  <c r="F2062" i="69"/>
  <c r="J2062" i="69"/>
  <c r="G2062" i="69"/>
  <c r="K2062" i="69"/>
  <c r="H2062" i="69"/>
  <c r="E2062" i="69"/>
  <c r="I2062" i="69"/>
  <c r="G177" i="68"/>
  <c r="I177" i="68"/>
  <c r="F177" i="68"/>
  <c r="AC177" i="68"/>
  <c r="K177" i="68"/>
  <c r="H2063" i="69"/>
  <c r="S2063" i="69"/>
  <c r="AB2063" i="69"/>
  <c r="N2063" i="69"/>
  <c r="T2063" i="69"/>
  <c r="R2063" i="69"/>
  <c r="E2063" i="69"/>
  <c r="I2063" i="69"/>
  <c r="G2063" i="69"/>
  <c r="K2063" i="69"/>
  <c r="P2063" i="69"/>
  <c r="U2063" i="69"/>
  <c r="P2062" i="69"/>
  <c r="U2062" i="69"/>
  <c r="R2062" i="69"/>
  <c r="Z2062" i="69"/>
  <c r="F2063" i="69"/>
  <c r="J2063" i="69"/>
  <c r="S2062" i="69"/>
  <c r="AB2062" i="69"/>
  <c r="J2064" i="69" l="1"/>
  <c r="F6" i="13"/>
  <c r="F20" i="13" s="1"/>
  <c r="B2" i="13" l="1"/>
  <c r="C6" i="13" l="1"/>
  <c r="C20" i="13" l="1"/>
  <c r="E6" i="13" l="1"/>
  <c r="D6" i="13"/>
  <c r="E20" i="13" l="1"/>
  <c r="D20" i="13" l="1"/>
  <c r="A45" i="22" l="1"/>
  <c r="A44" i="22" l="1"/>
  <c r="A46" i="22"/>
  <c r="A51" i="22"/>
  <c r="A50" i="22"/>
  <c r="A49" i="22"/>
  <c r="A32" i="22"/>
  <c r="A33" i="22"/>
  <c r="A34" i="22"/>
  <c r="A8" i="22"/>
  <c r="A9" i="22"/>
  <c r="A10" i="22"/>
  <c r="A12" i="22"/>
  <c r="A13" i="22"/>
  <c r="A14" i="22"/>
  <c r="A28" i="22"/>
  <c r="A29" i="22"/>
  <c r="A27" i="22"/>
  <c r="A24" i="22"/>
  <c r="A25" i="22"/>
  <c r="A23" i="22"/>
  <c r="A39" i="22"/>
  <c r="A40" i="22"/>
  <c r="A38" i="22"/>
  <c r="F6" i="14" l="1"/>
  <c r="C6" i="14"/>
  <c r="E6" i="14" l="1"/>
  <c r="D6" i="14" l="1"/>
</calcChain>
</file>

<file path=xl/connections.xml><?xml version="1.0" encoding="utf-8"?>
<connections xmlns="http://schemas.openxmlformats.org/spreadsheetml/2006/main">
  <connection id="1" name="LinkedTable_Table15" type="102" refreshedVersion="5" minRefreshableVersion="5">
    <extLst>
      <ext xmlns:x15="http://schemas.microsoft.com/office/spreadsheetml/2010/11/main" uri="{DE250136-89BD-433C-8126-D09CA5730AF9}">
        <x15:connection id="Table15-bf88e91c-8468-486e-bfae-975738482921" usedByAddin="1">
          <x15:rangePr sourceName="_xlcn.LinkedTable_Table151"/>
        </x15:connection>
      </ext>
    </extLst>
  </connection>
  <connection id="2" name="LinkedTable_Table3" type="102" refreshedVersion="5" minRefreshableVersion="5">
    <extLst>
      <ext xmlns:x15="http://schemas.microsoft.com/office/spreadsheetml/2010/11/main" uri="{DE250136-89BD-433C-8126-D09CA5730AF9}">
        <x15:connection id="Table3-3c06110a-3cab-48db-85f3-06597538bfd7">
          <x15:rangePr sourceName="_xlcn.LinkedTable_Table31"/>
        </x15:connection>
      </ext>
    </extLst>
  </connection>
  <connection id="3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<sst xmlns="http://schemas.openxmlformats.org/spreadsheetml/2006/main" count="4619" uniqueCount="1327">
  <si>
    <t>#</t>
  </si>
  <si>
    <t>Объект</t>
  </si>
  <si>
    <t>Объекты для будущего развития</t>
  </si>
  <si>
    <t>Объекты в процессе развития</t>
  </si>
  <si>
    <t>ИТОГОВАЯ СТОИМОСТЬ ПОРТФЕЛЯ ОБЪЕКТОВ НЕДВИЖИМОСТИ</t>
  </si>
  <si>
    <t>Объекты в Москве</t>
  </si>
  <si>
    <t>Описание</t>
  </si>
  <si>
    <t>Количество строений</t>
  </si>
  <si>
    <t>Площадь земельного участка, га</t>
  </si>
  <si>
    <t>Площадь на продажу всего, кв.м.</t>
  </si>
  <si>
    <t>Не продано площади ПИК, кв.м.</t>
  </si>
  <si>
    <t>Старт продаж</t>
  </si>
  <si>
    <t>Завершение строительства</t>
  </si>
  <si>
    <t>Стадия девелопмента</t>
  </si>
  <si>
    <t>Общий бюджет, тыс. руб</t>
  </si>
  <si>
    <t>Бюджет факт, тыс. руб</t>
  </si>
  <si>
    <t>Оставшийсся бюджет, тыс. руб</t>
  </si>
  <si>
    <t>Оставшийся бюджет, руб. за кв.м. непроданных площадей</t>
  </si>
  <si>
    <t>Цена аренды, руб. за кв.м. в год</t>
  </si>
  <si>
    <t>Рыночная стоимость, тыс. руб.</t>
  </si>
  <si>
    <t>Рыночная стоимость, руб. за кв.м. непроданных площадей</t>
  </si>
  <si>
    <t>Рыночная стоимость, дол. США</t>
  </si>
  <si>
    <t>Рыночная стоимость, дол. США за кв.м. непроданных площадей</t>
  </si>
  <si>
    <t xml:space="preserve">Общая стоимость </t>
  </si>
  <si>
    <t>Объекты в Москвовской Области</t>
  </si>
  <si>
    <t>Регионы</t>
  </si>
  <si>
    <t>Калуга</t>
  </si>
  <si>
    <t>Общая стоимость (Калуга)</t>
  </si>
  <si>
    <t>Обнинск</t>
  </si>
  <si>
    <t>Общая стоимость (Обнинск)</t>
  </si>
  <si>
    <t>Общая стоимость (Калуга, Обнинск)</t>
  </si>
  <si>
    <t>Нижний Новгород</t>
  </si>
  <si>
    <t>Общая стоимость (Нижний Новгород)</t>
  </si>
  <si>
    <t>Ижевск</t>
  </si>
  <si>
    <t>Калининград</t>
  </si>
  <si>
    <t>Краснодар</t>
  </si>
  <si>
    <t>Ростов-на-Дону</t>
  </si>
  <si>
    <t>Общая стоимость (Ростов-на-Дону)</t>
  </si>
  <si>
    <t>Таганрог</t>
  </si>
  <si>
    <t>Общая стоимость (Таганрог)</t>
  </si>
  <si>
    <t>Омск</t>
  </si>
  <si>
    <t>Пермь</t>
  </si>
  <si>
    <t>Общая стоимость (Пермь)</t>
  </si>
  <si>
    <t>Санкт-Петербург</t>
  </si>
  <si>
    <t>Ярославль</t>
  </si>
  <si>
    <t>Общая стоимость (Ярославль)</t>
  </si>
  <si>
    <t>Общая стоимость (Регионы)</t>
  </si>
  <si>
    <t>Общая стоимость (Ростов-на-Дону, Таганрог)</t>
  </si>
  <si>
    <t>Общая стоимость (Краснодар, Новороссийск)</t>
  </si>
  <si>
    <t>Окончание продаж</t>
  </si>
  <si>
    <t>Начало проектирования</t>
  </si>
  <si>
    <t>Обременения, тыс.руб</t>
  </si>
  <si>
    <t>Объекты в Новой Москве</t>
  </si>
  <si>
    <t>Общая стоимость</t>
  </si>
  <si>
    <t>Москва</t>
  </si>
  <si>
    <t>Новая Москва</t>
  </si>
  <si>
    <t>Московская область</t>
  </si>
  <si>
    <t>Новороссийск</t>
  </si>
  <si>
    <t>Общая стоимость (Новороссийск)</t>
  </si>
  <si>
    <t>Итого</t>
  </si>
  <si>
    <t>Паркинг на продажу всего, шт.</t>
  </si>
  <si>
    <t>Площадь на продажу, доля ПИК, кв.м.</t>
  </si>
  <si>
    <t>Не продано площади, доля ПИК, кв.м.</t>
  </si>
  <si>
    <t>Паркинг на продажу, доля ПИК, шт.</t>
  </si>
  <si>
    <t>Не продано паркинга, доля ПИК, шт.</t>
  </si>
  <si>
    <t>Московская Область</t>
  </si>
  <si>
    <t>Количество проектов</t>
  </si>
  <si>
    <t>Отдельно стоящая коммерческая недвижимость</t>
  </si>
  <si>
    <t>Объекты</t>
  </si>
  <si>
    <t>Мин</t>
  </si>
  <si>
    <t>Макс</t>
  </si>
  <si>
    <t>Средняя</t>
  </si>
  <si>
    <t>Средневзвешенная</t>
  </si>
  <si>
    <t>Moscow</t>
  </si>
  <si>
    <t>New Moscow</t>
  </si>
  <si>
    <t>Moscow Region</t>
  </si>
  <si>
    <t>Krasnodar</t>
  </si>
  <si>
    <t>Novorossiysk</t>
  </si>
  <si>
    <t>Kaliningrad</t>
  </si>
  <si>
    <t>Izhevsk</t>
  </si>
  <si>
    <t>Saint Petersburg</t>
  </si>
  <si>
    <t>Kaluga</t>
  </si>
  <si>
    <t>Obninsk</t>
  </si>
  <si>
    <t>Perm</t>
  </si>
  <si>
    <t>Omsk</t>
  </si>
  <si>
    <t>Nizhniy Novgorod</t>
  </si>
  <si>
    <t>Yaroslavl</t>
  </si>
  <si>
    <t>Properties</t>
  </si>
  <si>
    <t>Properties held as investment</t>
  </si>
  <si>
    <t>Properties in course of development</t>
  </si>
  <si>
    <t>Regions</t>
  </si>
  <si>
    <t>Properties held for development</t>
  </si>
  <si>
    <t>RUS</t>
  </si>
  <si>
    <t>Total</t>
  </si>
  <si>
    <t>Stand Alone Commercial Real Estate</t>
  </si>
  <si>
    <t>Общая нераспроданная площадь, доля ПИК, кв. м</t>
  </si>
  <si>
    <t>Total Unsold PIK's Area, sqm</t>
  </si>
  <si>
    <t>Min</t>
  </si>
  <si>
    <t>Max</t>
  </si>
  <si>
    <t>Average</t>
  </si>
  <si>
    <t>Weighted Average</t>
  </si>
  <si>
    <t>Spread of Rates</t>
  </si>
  <si>
    <t>Number of projects</t>
  </si>
  <si>
    <t>Land plot, Ha</t>
  </si>
  <si>
    <t>PIK's unsold area, sqm</t>
  </si>
  <si>
    <t>Market Value, Thousand Rubles</t>
  </si>
  <si>
    <t>Market Value, US Dollars</t>
  </si>
  <si>
    <t>Property</t>
  </si>
  <si>
    <t>Grand Total</t>
  </si>
  <si>
    <t>Rostov-on-Don</t>
  </si>
  <si>
    <t>Taganrog</t>
  </si>
  <si>
    <t>Property Description</t>
  </si>
  <si>
    <t>Number of Buildings</t>
  </si>
  <si>
    <t>Total Project Net Selling Area, sqm</t>
  </si>
  <si>
    <t>Total Project Parking, spaces</t>
  </si>
  <si>
    <t>PIK's Net Selling Area, sqm</t>
  </si>
  <si>
    <t>PIK's parking, spaces</t>
  </si>
  <si>
    <t>PIK's unsold parking, spaces</t>
  </si>
  <si>
    <t>Start of Sales</t>
  </si>
  <si>
    <t>Estimated Completion Dare</t>
  </si>
  <si>
    <t>Development Stage</t>
  </si>
  <si>
    <t>Discount Rate, %</t>
  </si>
  <si>
    <t>Total Development Cost, Rubles</t>
  </si>
  <si>
    <t>Actual Development Cost, Rubles</t>
  </si>
  <si>
    <t>Development Cost to Completion, USD</t>
  </si>
  <si>
    <t>Development Cost to Completion, Rubles per unsold area</t>
  </si>
  <si>
    <t>Sale price, parking, Rubles</t>
  </si>
  <si>
    <t>Market Value, Rubles per sqm of Unsold Aboveground Area</t>
  </si>
  <si>
    <t>Market Value, US Dollars per sqm Unsold Aboveground Area</t>
  </si>
  <si>
    <t>Завершенные строительством  и частично проданные</t>
  </si>
  <si>
    <t>Средневзвешенная ставка дисконтирования</t>
  </si>
  <si>
    <t>Инвестиционные объекты (завершенные строительством и частично проданные)</t>
  </si>
  <si>
    <t>Средняя цена продажи паркинга, с НДС, руб. за шт.</t>
  </si>
  <si>
    <t>Средняя ставка дисконтирования</t>
  </si>
  <si>
    <t>.</t>
  </si>
  <si>
    <t>обл. Дмитров, ул. Московская</t>
  </si>
  <si>
    <t>обл. Дмитров, ул. Сенная</t>
  </si>
  <si>
    <t>обл. Дмитров, ул. Шлюзовая</t>
  </si>
  <si>
    <t>обл. Железнодорожный, ул. Автозаводская</t>
  </si>
  <si>
    <t>обл. Ленинский р-н, Боброво</t>
  </si>
  <si>
    <t>обл. Ленинский р-н, Дрожжино 2</t>
  </si>
  <si>
    <t>обл. Люберцы, р-н Красная горка</t>
  </si>
  <si>
    <t>обл. Одинцово, мкр. 7-7А</t>
  </si>
  <si>
    <t>обл. Мытищи, ул. 3-я Крестьянская</t>
  </si>
  <si>
    <t>обл. Химки, Новокуркино</t>
  </si>
  <si>
    <t>обл. Красногорский р-н, Путилково</t>
  </si>
  <si>
    <t>обл. Химки, ул. Совхозная, вл. 11</t>
  </si>
  <si>
    <t>обл. Мытищи, р-н Ярославский</t>
  </si>
  <si>
    <t>обл. Химки, р-н Юбилейный</t>
  </si>
  <si>
    <t>обл. Химки, Звезда России</t>
  </si>
  <si>
    <t>обл. Дедовск, ул. Ногина - ул. Первомайская</t>
  </si>
  <si>
    <t>обл. Дмитров, ул. Внуковская</t>
  </si>
  <si>
    <t>обл. Дмитров, ул. Махалина</t>
  </si>
  <si>
    <t>обл. Одинцовский р-н, г.п. Заречье</t>
  </si>
  <si>
    <t>обл. Королев</t>
  </si>
  <si>
    <t>обл. Долгопрудный, мкр. Центральный</t>
  </si>
  <si>
    <t>Средняя цена продажи квартир/нежилых помещений, руб. за 1 кв.м.</t>
  </si>
  <si>
    <t>Sale price for residential/commercial premises, Rubles</t>
  </si>
  <si>
    <t>обл. Ленинский р-н,  Дрожжино</t>
  </si>
  <si>
    <t>Завершенные строительством и частично проданные</t>
  </si>
  <si>
    <t>Ставка дисконтирования</t>
  </si>
  <si>
    <t>г. Москва, Варшавское ш., вл. 141</t>
  </si>
  <si>
    <t>г. Москва, Варшавское ш., вл. 141, корп. 1</t>
  </si>
  <si>
    <t>г. Москва, Варшавское ш., вл. 141, корп. 2</t>
  </si>
  <si>
    <t>г. Москва, Варшавское ш., вл. 141, корп. 3</t>
  </si>
  <si>
    <t>г. Москва, Варшавское ш., вл. 141, корп. 4</t>
  </si>
  <si>
    <t>г. Москва, Варшавское ш., вл. 141, корп. 5 (Башня)</t>
  </si>
  <si>
    <t>г. Москва, Варшавское ш., вл. 141, корп. 6 (Башня)</t>
  </si>
  <si>
    <t>г. Москва, Варшавское ш., вл. 141, корп. 7 (Башня)</t>
  </si>
  <si>
    <t>г. Москва, Варшавское ш., вл. 141, корп. 8 (Башня) с ТЦ</t>
  </si>
  <si>
    <t>г. Москва, Варшавское ш., вл. 141, корп. 10 (ДДУ на 220 мест)</t>
  </si>
  <si>
    <t>г. Москва, Ново-Переделкино, мкр. 14</t>
  </si>
  <si>
    <t>г. Москва, пр-т Мира, вл. 165-169</t>
  </si>
  <si>
    <t>г. Москва, р-н Кунцево, кв. 7, 20</t>
  </si>
  <si>
    <t>г. Москва, р-н Кунцево, Рублевское шоссе, вл. 107, (кв. 7, корп. 18)</t>
  </si>
  <si>
    <t>г. Москва, р-н Кунцево, ул. Ярцевская, вл.31, корп. 4, (кв. 7, к. 15)</t>
  </si>
  <si>
    <t>г. Москва, р-н Кунцево, ул. Ярцевская, вл.31, корп. 5, (кв. 7, к. 10)</t>
  </si>
  <si>
    <t>г. Москва, р-н Кунцево, ул. Е.Будановой, вл.16, корп.4</t>
  </si>
  <si>
    <t>г. Москва, р-н Кунцево, ул. Ельнинская, вл. 14Б (кв. 20, корп. 22)</t>
  </si>
  <si>
    <t>г. Москва, р-н Кунцево, ул. Партизанская, вл. 24 (кв. 18, корп. 9)</t>
  </si>
  <si>
    <t>г. Москва, р-н Кунцево, ул. Ярцевская, вл. 24 (кв. 18, корп. 2Б)</t>
  </si>
  <si>
    <t>г. Москва, р-н Кунцево, ул. Ярцевская, вл. 26 (кв. 18, корп. 1)</t>
  </si>
  <si>
    <t>г. Москва, р-н Кунцево, ул. Ярцевская, вл. 31, корп. 2 (кв. 7, корп. 16)</t>
  </si>
  <si>
    <t>г. Москва, р-н Кунцево, ул. Ярцевская, вл. 27, корп. 5 (кв. 7, корп. 12)</t>
  </si>
  <si>
    <t>г. Москва, ул. Академика Виноградова, вл. 7</t>
  </si>
  <si>
    <t>г. Москва, ул. Заповедная, вл. 14-16</t>
  </si>
  <si>
    <t>г. Москва, ул. Красного Маяка, напр. д. 13</t>
  </si>
  <si>
    <t>г. Москва, ул. Маршала Захарова, вл. 7</t>
  </si>
  <si>
    <t>г. Москва, ул. Мироновская, вл. 46</t>
  </si>
  <si>
    <t>г. Москва, ул. Мытная, вл. 13</t>
  </si>
  <si>
    <t>г. Москва, ул. Перовская, вл. 66, КХЗ</t>
  </si>
  <si>
    <t>г. Москва, Чертаново Южное, мкр.17-18</t>
  </si>
  <si>
    <t>Н.М. г. Москва, посел. Сосенское (Коммунарка)</t>
  </si>
  <si>
    <t>г. Дедовск, ул. Ногина - ул. Первомайская, корп. 1</t>
  </si>
  <si>
    <t>г. Дедовск, ул. Ногина - ул. Первомайская, корп. 2</t>
  </si>
  <si>
    <t>г. Дедовск, ул. Ногина - ул. Первомайская, корп. 3</t>
  </si>
  <si>
    <t>г. Дедовск, ул. Ногина - ул. Первомайская, детский сад</t>
  </si>
  <si>
    <t>г. Дедовск, ул. Ногина - ул. Первомайская, корп. 5</t>
  </si>
  <si>
    <t>г. Мытищи, р-н Ярославский, мкр. 15, 16, корп. 1</t>
  </si>
  <si>
    <t>г. Мытищи, р-н Ярославский, мкр. 15, 16, корп. 1а</t>
  </si>
  <si>
    <t>г. Мытищи, р-н Ярославский, мкр. 15, 16, корп. 2</t>
  </si>
  <si>
    <t>г. Мытищи, р-н Ярославский, мкр. 15, 16, корп. 3</t>
  </si>
  <si>
    <t>г. Мытищи, р-н Ярославский, мкр. 15, 16, корп. 3а</t>
  </si>
  <si>
    <t>г. Мытищи, р-н Ярославский, мкр. 15, 16, корп. 4</t>
  </si>
  <si>
    <t>г. Мытищи, р-н Ярославский, мкр. 15, 16, корп. 4а</t>
  </si>
  <si>
    <t>г. Мытищи, р-н Ярославский, мкр. 15, 16, корп. 5</t>
  </si>
  <si>
    <t>г. Мытищи, р-н Ярославский, мкр. 15, 16, корп. 6а</t>
  </si>
  <si>
    <t>г. Мытищи, р-н Ярославский, мкр. 15, 16, корп. 7(со встроенной детской поликлиникой на 150 пос./см.)</t>
  </si>
  <si>
    <t>г. Мытищи, р-н Ярославский, мкр. 15, 16, корп. 8(со встроенной поликлиникой для взр. на 100 пос./см)</t>
  </si>
  <si>
    <t>г. Мытищи, р-н Ярославский, мкр. 15, 16, корп. 9</t>
  </si>
  <si>
    <t>г. Мытищи, р-н Ярославский, мкр. 15, 16, корп. 10</t>
  </si>
  <si>
    <t>г. Мытищи, р-н Ярославский, мкр. 15, 16, корп. 11</t>
  </si>
  <si>
    <t>г. Мытищи, р-н Ярославский, мкр. 15, 16, корп. 12</t>
  </si>
  <si>
    <t>г. Мытищи, р-н Ярославский, мкр. 15, 16, корп. 13</t>
  </si>
  <si>
    <t>г. Мытищи, р-н Ярославский, мкр. 15, 16, корп. 14</t>
  </si>
  <si>
    <t>г. Мытищи, р-н Ярославский, мкр. 15, 16, корп. 21</t>
  </si>
  <si>
    <t>г. Мытищи, р-н Ярославский, мкр. 15, 16, корп. 22</t>
  </si>
  <si>
    <t>г. Мытищи, р-н Ярославский, мкр. 15, 16, корп. 23</t>
  </si>
  <si>
    <t>г. Мытищи, р-н Ярославский, мкр. 15, 16, корп. 24</t>
  </si>
  <si>
    <t>г. Мытищи, р-н Ярославский, мкр. 15, 16, корп. 25</t>
  </si>
  <si>
    <t>г. Мытищи, р-н Ярославский, мкр. 15, 16, корп. 26</t>
  </si>
  <si>
    <t>г. Мытищи, р-н Ярославский, мкр. 15, 16, корп. 27</t>
  </si>
  <si>
    <t>г. Мытищи, р-н Ярославский, мкр. 15, 16, корп. 28</t>
  </si>
  <si>
    <t>г. Мытищи, р-н Ярославский, мкр. 15, 16, корп. 29</t>
  </si>
  <si>
    <t>г. Мытищи, р-н Ярославский, мкр. 15, 16, корп. 30</t>
  </si>
  <si>
    <t>г. Мытищи, р-н Ярославский, мкр. 15, 16, корп. 31</t>
  </si>
  <si>
    <t>г. Мытищи, р-н Ярославский, мкр. 15, 16, корп. 32</t>
  </si>
  <si>
    <t>г. Мытищи, р-н Ярославский, мкр. 15, 16, корп. 36 (поликлиника на 460 мест)</t>
  </si>
  <si>
    <t>г. Мытищи, р-н Ярославский, мкр. 15, 16, корп. 46 (общеобразовательная школа на 1000 мест)</t>
  </si>
  <si>
    <t>г. Мытищи, р-н Ярославский, мкр. 15, 16, корп. 47 (детское дошкольное учреждение на 250 мест)</t>
  </si>
  <si>
    <t>г. Мытищи, р-н Ярославский, мкр. 15, 16, корп. 48 (детское дошкольное учреждение на 250 мест)</t>
  </si>
  <si>
    <t>г. Мытищи, р-н Ярославский, мкр. 15, 16, корп. 54 (детское дошкольное учреждение на 145 мест)</t>
  </si>
  <si>
    <t>г. Мытищи, р-н Ярославский, мкр. 15, 16, корп. 55 (детское дошкольное учреждение на 290 мест)</t>
  </si>
  <si>
    <t>г. Мытищи, р-н Ярославский, мкр. 15, 16, корп. 57 (детское дошкольное учреждение на 290 мест)</t>
  </si>
  <si>
    <t>г. Мытищи, р-н Ярославский, мкр. 15, 16, корп. 58 (общеобразовательная школа на 1050 мест)</t>
  </si>
  <si>
    <t>г. Мытищи, р-н Ярославский, мкр. 15, 16, корп. 59 (общеобразовательная школа на 1050 мест)</t>
  </si>
  <si>
    <t>г. Мытищи, р-н Ярославский, мкр. 15, 16, корп. 60 (общеобразовательная школа на 1050 мест)</t>
  </si>
  <si>
    <t>г. Мытищи, р-н Ярославский, мкр. 15, 16, корп. 64 (подземная автостоянка)</t>
  </si>
  <si>
    <t>г. Мытищи, р-н Ярославский, мкр. 15, 16, корп. 65 (назем. гараж с пристроенными объектами КБО)</t>
  </si>
  <si>
    <t>г. Мытищи, р-н Ярославский, мкр. 15, 16, корп. 68 (отделение милиции)</t>
  </si>
  <si>
    <t>г. Мытищи, р-н Ярославский, мкр. 15, 16, корп. 76 (досуговый клуб)</t>
  </si>
  <si>
    <t>г. Мытищи, р-н Ярославский, мкр. 15, 16, корп. 77 (СДЮШОР)</t>
  </si>
  <si>
    <t>г. Мытищи, р-н Ярославский, мкр. 15, 16, корп. 15-16 (назем. гараж на 1340 м/м с объектами КБО)</t>
  </si>
  <si>
    <t>г. Мытищи, р-н Ярославский, мкр. 15, 16, корп. 17-18 (назем. гараж на 1140 м/м с объектами КБО)</t>
  </si>
  <si>
    <t>г. Мытищи, р-н Ярославский, мкр. 15, 16, корп. 66-67 (назем. гараж на 1670 м/м с объектами КБО)</t>
  </si>
  <si>
    <t>г. Мытищи, р-н Ярославский, мкр. 15, 16, корп. 90-91 (назем. гараж на 1600 м/м с объектами КБО)</t>
  </si>
  <si>
    <t>г. Мытищи, р-н Ярославский, мкр. 15, 16, корп. 92-93 (назем. гараж на 1600 м/м с объектами КБО)</t>
  </si>
  <si>
    <t>г. Химки, Новокуркино, мкр. 6, корп. 1</t>
  </si>
  <si>
    <t>г. Химки, Новокуркино, мкр. 6, корп. 2</t>
  </si>
  <si>
    <t>г. Химки, Новокуркино, мкр. 6, корп. 3</t>
  </si>
  <si>
    <t>г. Химки, Новокуркино, мкр. 6, корп. 4</t>
  </si>
  <si>
    <t>г. Химки, Новокуркино, мкр. 6, корп. 5</t>
  </si>
  <si>
    <t>г. Химки, Новокуркино, мкр. 6, корп. 6</t>
  </si>
  <si>
    <t>г. Химки, Новокуркино, мкр. 6, корп. 6а</t>
  </si>
  <si>
    <t>г. Химки, Новокуркино, мкр. 6, корп. 7 (с поликлиникой для взрослых на 100 пос/см)</t>
  </si>
  <si>
    <t>г. Химки, Новокуркино, мкр. 6, корп. 8 (с пристроеной детской поликлиникой на 100 пос/см)</t>
  </si>
  <si>
    <t>г. Химки, Новокуркино, мкр. 6, корп. 9</t>
  </si>
  <si>
    <t>г. Химки, Новокуркино, мкр. 6, корп. 10</t>
  </si>
  <si>
    <t>г. Химки, Новокуркино, мкр. 6, корп. 11</t>
  </si>
  <si>
    <t>г. Химки, Новокуркино, мкр. 6, корп. 11а</t>
  </si>
  <si>
    <t>г. Химки, Новокуркино, мкр. 6, корп. 12</t>
  </si>
  <si>
    <t>г. Химки, Новокуркино, мкр. 6, корп. 37 (школа на 550 мест)</t>
  </si>
  <si>
    <t>г. Химки, Новокуркино, мкр. 6, корп. 38 (детский сад на 250 мест)</t>
  </si>
  <si>
    <t>г. Химки, Новокуркино, мкр. 6, корп. 39 (детский сад на 150 мест)</t>
  </si>
  <si>
    <t>г. Химки, Новокуркино, мкр. 6, корп. 40 (школа на 550 мест)</t>
  </si>
  <si>
    <t>г. Химки, Новокуркино, мкр. 6, корп. 54 (гараж)</t>
  </si>
  <si>
    <t>г. Химки, Новокуркино, мкр. 6, корп. 55 (гараж)</t>
  </si>
  <si>
    <t>г. Химки, Новокуркино, мкр. 6, корп. 56 (гараж)</t>
  </si>
  <si>
    <t>г. Химки, Новокуркино, мкр. 7, корп. 13</t>
  </si>
  <si>
    <t>г. Химки, Новокуркино, мкр. 7, корп. 14</t>
  </si>
  <si>
    <t>г. Химки, Новокуркино, мкр. 7, корп. 15</t>
  </si>
  <si>
    <t>г. Химки, Новокуркино, мкр. 7, корп. 16</t>
  </si>
  <si>
    <t>г. Химки, Новокуркино, мкр. 7, корп. 17</t>
  </si>
  <si>
    <t>г. Химки, Новокуркино, мкр. 7, корп. 18</t>
  </si>
  <si>
    <t>г. Химки, Новокуркино, мкр. 7, корп. 19</t>
  </si>
  <si>
    <t>г. Химки, Новокуркино, мкр. 7, корп. 20</t>
  </si>
  <si>
    <t>г. Химки, Новокуркино, мкр. 7, корп. 20а</t>
  </si>
  <si>
    <t>г. Химки, Новокуркино, мкр. 7, корп. 21</t>
  </si>
  <si>
    <t>г. Химки, Новокуркино, мкр. 7, корп. 21а</t>
  </si>
  <si>
    <t>г. Химки, Новокуркино, мкр. 7, корп. 43-44 (совм. поликлиника на 400 пос./см.)</t>
  </si>
  <si>
    <t>г. Химки, Новокуркино, мкр. 7, корп. 45 (детский сад на 250 мест)</t>
  </si>
  <si>
    <t>г. Химки, Новокуркино, мкр. 7, корп. 47 а</t>
  </si>
  <si>
    <t>г. Химки, Новокуркино, мкр. 7, корп. 47 б</t>
  </si>
  <si>
    <t>г. Химки, Новокуркино, мкр. 7, корп. 47 г</t>
  </si>
  <si>
    <t>г. Химки, Новокуркино, мкр. 7, корп. 4-Г (57) гараж</t>
  </si>
  <si>
    <t>г. Химки, Новокуркино, мкр. 7, корп. 62 (гараж надземный на 350 м/м)</t>
  </si>
  <si>
    <t>г. Химки, Новокуркино, мкр. 7, корп. 65 (городской отдел полиции)</t>
  </si>
  <si>
    <t>г. Химки, Новокуркино, мкр. 8, корп. 1 (со встроенным детским садом на 40 мест)</t>
  </si>
  <si>
    <t>г. Химки, Новокуркино, мкр. 8, корп. 2</t>
  </si>
  <si>
    <t>г. Химки, Новокуркино, мкр. 8, корп. 5</t>
  </si>
  <si>
    <t>г. Химки, Новокуркино, мкр. 8, корп. 6</t>
  </si>
  <si>
    <t>г. Химки, Новокуркино, мкр. 8, корп. 7</t>
  </si>
  <si>
    <t>г. Химки, Новокуркино, мкр. 8, корп. 10 (наземная гараж-стоянка на 300 м/м)</t>
  </si>
  <si>
    <t>г. Химки, ул. Совхозная, вл. 11, корп. 2 (6)</t>
  </si>
  <si>
    <t>г. Химки, ул. Совхозная, вл. 11, корп. 3 (7)</t>
  </si>
  <si>
    <t>г. Химки, ул. Совхозная, вл. 11, корп. 8</t>
  </si>
  <si>
    <t>г. Химки, ул. Совхозная, вл. 11, корп. 9</t>
  </si>
  <si>
    <t>г. Химки, ул. Совхозная, вл. 11, корп. 10</t>
  </si>
  <si>
    <t>г. Химки, ул. Совхозная, вл. 11, корп. 11</t>
  </si>
  <si>
    <t>г. Химки, ул. Совхозная, вл. 11, корп. 12</t>
  </si>
  <si>
    <t>г. Химки, ул. Совхозная, вл. 11, корп. 15</t>
  </si>
  <si>
    <t>г. Химки, ул. Совхозная, вл. 11, корп. 16</t>
  </si>
  <si>
    <t>г. Химки, ул. Совхозная, вл. 11, корп. 17</t>
  </si>
  <si>
    <t>г. Химки, ул. Совхозная, вл. 11, корп. 19</t>
  </si>
  <si>
    <t>г. Химки, ул. Совхозная, вл. 11, корп. 25</t>
  </si>
  <si>
    <t>г. Химки, ул. Совхозная, вл. 11, корп. 26 (ДОУ на 250 мест)</t>
  </si>
  <si>
    <t>г. Химки, ул. Совхозная, вл. 11, корп. 27 (школа на 550 мест)</t>
  </si>
  <si>
    <t>г. Химки, ул. Совхозная, вл. 11, корп. 28 (школа на 1100 мест)</t>
  </si>
  <si>
    <t>г. Химки, ул. Совхозная, вл. 11, корп. 30 (ДОУ на 145 мест)</t>
  </si>
  <si>
    <t>г. Химки, ул. Совхозная, вл. 11, корп. 31</t>
  </si>
  <si>
    <t>г. Химки, ул. Совхозная, вл. 11, корп. 24.1</t>
  </si>
  <si>
    <t>г. Химки, ул. Совхозная, вл. 11, корп. 24.2</t>
  </si>
  <si>
    <t>г. Калуга, Сиреневый бульвар, корп. 2</t>
  </si>
  <si>
    <t>г. Калуга, Сиреневый бульвар, корп. 3</t>
  </si>
  <si>
    <t>г. Калуга, ул. Болотникова, подземный паркинг</t>
  </si>
  <si>
    <t>г. Новороссийск, мкр. 16, корп. 1</t>
  </si>
  <si>
    <t>г. Новороссийск, мкр. 16, корп. 1, 1 ПК (с. 1-4)</t>
  </si>
  <si>
    <t>г. Новороссийск, мкр. 16, корп. 1, 2 ПК (с. 5-10)</t>
  </si>
  <si>
    <t>г. Новороссийск, мкр. 16, корп. 2</t>
  </si>
  <si>
    <t>г. Новороссийск, мкр. 16, корп. 3</t>
  </si>
  <si>
    <t>г. Новороссийск, мкр. 16, корп. 4</t>
  </si>
  <si>
    <t>г. Новороссийск, мкр. 16, корп. 5</t>
  </si>
  <si>
    <t>г. Новороссийск, мкр. 16, корп. 6</t>
  </si>
  <si>
    <t>г. Новороссийск, мкр. 16, корп. 7</t>
  </si>
  <si>
    <t>г. Новороссийск, мкр. 16, корп. 8</t>
  </si>
  <si>
    <t>г. Новороссийск, мкр. 16, корп. 9</t>
  </si>
  <si>
    <t>г. Новороссийск, мкр. 16, корп. 10</t>
  </si>
  <si>
    <t>г. Новороссийск, мкр. 16, корп. 11</t>
  </si>
  <si>
    <t>г. Новороссийск, мкр. 16, корп. 12</t>
  </si>
  <si>
    <t>г. Новороссийск, мкр. 16, корп. 13</t>
  </si>
  <si>
    <t>г. Новороссийск, мкр. 16, подземный паркинг №1</t>
  </si>
  <si>
    <t>г. Новороссийск, мкр. 16, подземный паркинг №3</t>
  </si>
  <si>
    <t>г. Обнинск, мкр. 55, корп. 1А</t>
  </si>
  <si>
    <t>г. Обнинск, мкр. 55, корп. 1Б</t>
  </si>
  <si>
    <t>г. Обнинск, мкр. 55, корп. 1В</t>
  </si>
  <si>
    <t>г. Обнинск, мкр. 55, корп. 1Г</t>
  </si>
  <si>
    <t>г. Обнинск, мкр. 55, корп. 2А</t>
  </si>
  <si>
    <t>г. Обнинск, мкр. 55, корп. 2Б, 1ПК</t>
  </si>
  <si>
    <t>г. Обнинск, мкр. 55, корп. 2Б, 2ПК</t>
  </si>
  <si>
    <t>г. Обнинск, мкр. 55, корп. 2В</t>
  </si>
  <si>
    <t>г. Обнинск, мкр. 55, корп. 2Г, 1ПК</t>
  </si>
  <si>
    <t>г. Обнинск, мкр. 55, корп. 2Г, 2ПК</t>
  </si>
  <si>
    <t>г. Обнинск, мкр. 55, подземный паркинг "В"</t>
  </si>
  <si>
    <t>г. Обнинск, мкр. 55, подземный паркинг "Г"</t>
  </si>
  <si>
    <t>г. Обнинск, мкр. 55, школа</t>
  </si>
  <si>
    <t>г. Пермь, Мотовилихинский р-н, ж/р-н Ива, ул. Уинская, корп. 29 (поз. 1)</t>
  </si>
  <si>
    <t>г. Пермь, Мотовилихинский р-н, ж/р-н Ива, ул. Уинская, корп. 37 (поз. 2)</t>
  </si>
  <si>
    <t>г. Пермь, Мотовилихинский р-н, ж/р-н Ива, ул. Уинская, корп. 31 (поз. 3)</t>
  </si>
  <si>
    <t>г. Пермь, Мотовилихинский р-н, ж/р-н Ива, ул. Уинская, корп. 33 (поз. 4)</t>
  </si>
  <si>
    <t>г. Пермь, Мотовилихинский р-н, ж/р-н Ива, ул. Уинская, корп. 35 (поз. 5)</t>
  </si>
  <si>
    <t>г. Пермь, Мотовилихинский р-н, ж/р-н Ива, ул. Уинская, корп. 41 (поз. 6)</t>
  </si>
  <si>
    <t>г. Пермь, Мотовилихинский р-н, ж/р-н Ива, ул. Уинская, корп. 43 (поз. 7)</t>
  </si>
  <si>
    <t>г. Пермь, Мотовилихинский р-н, ж/р-н Ива, ул. Грибоедова, корп. 72 (поз. 8)</t>
  </si>
  <si>
    <t>г. Пермь, Мотовилихинский р-н, ж/р-н Ива, ул. Грибоедова, корп. 74 (поз. 9)</t>
  </si>
  <si>
    <t>г. Пермь, Мотовилихинский р-н, ж/р-н Ива, ул. Уинская, корп. 39 (поз.10) автостоянка с пристроем</t>
  </si>
  <si>
    <t>г. Пермь, Мотовилихинский р-н, ж/р-н Ива, ул. Грибоедова, корп. 70 (поз.11) автостоянка</t>
  </si>
  <si>
    <t>г. Пермь, Мотовилихинский р-н, ж/р-н Ива, штаб строительства (поз. 15)</t>
  </si>
  <si>
    <t>г. Ростов-на-Дону, Кировский р-н, пр. Соколова 86, корп. 1</t>
  </si>
  <si>
    <t>г. Ярославль, Фрунзенский р-н, мкр. 1, жилого р-на "Сокол", корп. 1</t>
  </si>
  <si>
    <t>г. Ярославль, Фрунзенский р-н, мкр. 1, жилого р-на "Сокол", корп. 2</t>
  </si>
  <si>
    <t>г. Ярославль, Фрунзенский р-н, мкр. 1, жилого р-на "Сокол", корп. 3</t>
  </si>
  <si>
    <t>г. Ростов-на-Дону, ЖК "Норд", корп. 1</t>
  </si>
  <si>
    <t>г. Ростов-на-Дону, ЖК "Норд", корп. 2</t>
  </si>
  <si>
    <t>г. Ростов-на-Дону, ЖК "Норд", корп. 3</t>
  </si>
  <si>
    <t>г. Ростов-на-Дону, ЖК "Норд", корп. 4</t>
  </si>
  <si>
    <t>г. Ростов-на-Дону, ЖК "Норд", корп. 5</t>
  </si>
  <si>
    <t>г. Ростов-на-Дону, ЖК "Норд", корп. 6</t>
  </si>
  <si>
    <t>г. Ростов-на-Дону, ЖК "Норд", корп. 7</t>
  </si>
  <si>
    <t>г. Ростов-на-Дону, ЖК "Норд", корп. 8</t>
  </si>
  <si>
    <t>г. Ростов-на-Дону, ЖК "Норд", корп. 9 (автостоянка на 300 м/м)</t>
  </si>
  <si>
    <t>город Москва</t>
  </si>
  <si>
    <t>Итог</t>
  </si>
  <si>
    <t>Области</t>
  </si>
  <si>
    <t>Всего</t>
  </si>
  <si>
    <t>город_Москва</t>
  </si>
  <si>
    <t>Новая_Москва</t>
  </si>
  <si>
    <t>Московская_Область</t>
  </si>
  <si>
    <t>г. Москва, Варшавское ш.,  вл. 14</t>
  </si>
  <si>
    <t>г. Москва, Измайловский пр-д, вл. 11</t>
  </si>
  <si>
    <t>г. Москва, ул. Заречная, вл. 4А, 4Б</t>
  </si>
  <si>
    <t>г. Москва, ул. Мантулинская, вл. 7</t>
  </si>
  <si>
    <t>обл. г.Котельники, мкр. Опытное поле, владение 10/2</t>
  </si>
  <si>
    <t>обл. г.Королев, в границах ул. Калининградской, пр-да Циолковского и Октябрьского б-ра</t>
  </si>
  <si>
    <t>обл. г. Дедовск, ул. Ногина - ул. Первомайская</t>
  </si>
  <si>
    <t>обл. г. Дмитров, ул. Внуковская</t>
  </si>
  <si>
    <t>обл. г. Дмитров, ул. Махалина-2</t>
  </si>
  <si>
    <t>обл. г. Дмитров, ул. Московская</t>
  </si>
  <si>
    <t>обл. г. Дмитров, ул. Шлюзовая</t>
  </si>
  <si>
    <t>обл. г. Долгопрудный, мкр. Центральный</t>
  </si>
  <si>
    <t>обл. г. Железнодорожный, ул. Автозаводская</t>
  </si>
  <si>
    <t>обл. г. Люберцы, р-н Красная горка</t>
  </si>
  <si>
    <t>обл. г. Мытищи, р-н Ярославский</t>
  </si>
  <si>
    <t>обл. г. Химки, Звезда России</t>
  </si>
  <si>
    <t>обл. г. Химки, Новокуркино</t>
  </si>
  <si>
    <t>обл. г. Химки, ул. Совхозная, вл. 11</t>
  </si>
  <si>
    <t>обл. Ленинский р-н, д. Боброво</t>
  </si>
  <si>
    <t>обл. Ленинский р-н, д. Дрожжино-2</t>
  </si>
  <si>
    <t>Общая стоимость (Калининград)</t>
  </si>
  <si>
    <t>г. Новороссийск, мкр. 16, корп. 5, 2ПК</t>
  </si>
  <si>
    <t>г. Новороссийск, мкр. 16, корп. 5, 1ПК</t>
  </si>
  <si>
    <t>г. Новороссийск, мкр. Южный берег, СКБ</t>
  </si>
  <si>
    <t>регионы г. Калуга, Правобережье, уч. 8, уч. 9</t>
  </si>
  <si>
    <t>регионы г. Калуга, Сиреневый бульвар</t>
  </si>
  <si>
    <t>регионы г. Калуга, ул. Болотникова</t>
  </si>
  <si>
    <t>регионы г. Калуга, ул. Калужского ополчения</t>
  </si>
  <si>
    <t>регионы г.Калуга, ул. Ермоловская</t>
  </si>
  <si>
    <t>регионы г. Обнинск, мкр. 38 (Дом ВМФ)</t>
  </si>
  <si>
    <t>регионы г. Обнинск, мкр. 55</t>
  </si>
  <si>
    <t>регионы г. Обнинск, ул. Курчатова</t>
  </si>
  <si>
    <t>регионы г. Нижний Новгород, Советский р-н, ул. Артельная</t>
  </si>
  <si>
    <t>регионы г. Новороссийск, мкр. 15</t>
  </si>
  <si>
    <t>регионы г. Новороссийск, мкр. 16</t>
  </si>
  <si>
    <t>регионы г. Новороссийск, мкр. 17, мкр. Южный берег</t>
  </si>
  <si>
    <t>регионы г. Ростов-на-Дону, Кировский р-н, пр. Соколова 86</t>
  </si>
  <si>
    <t>регионы г. Ростов-на-Дону, Ленинский р-н, пер. Доломановский - ул. Согласия (2 оч. ГФК Сиверса)</t>
  </si>
  <si>
    <t>регионы г. Ростов-на-Дону, Первомайский р-н, мкр. 1, ж/р-на Темерник, пятно 1-13</t>
  </si>
  <si>
    <t>регионы г. Таганрог, мкр. V А Русское поле, ул. С. Шило</t>
  </si>
  <si>
    <t>регионы г. Омск, б-р Архитекторов - ул. Ватутина (мкр. "Кристалл-2")</t>
  </si>
  <si>
    <t>регионы г. Омск, б-р Архитекторов - ул. Волгоградская</t>
  </si>
  <si>
    <t>регионы г. Пермь, Индустриальный р-н, ул. Мира - шоссе Космонавтов, ЖК Полет</t>
  </si>
  <si>
    <t>регионы г. Пермь, Мотовилихинский р-н, ж/р-н Ива</t>
  </si>
  <si>
    <t>регионы г. Пермь, Свердловский р-н, ул. 25 Октября</t>
  </si>
  <si>
    <t>регионы г. Ярославль, мкр. 1, мкр. Сокол (Фрунзенский район)</t>
  </si>
  <si>
    <t>регионы г. Ярославль, мкр. 5, оч. 2, ж/р-н "Сокол"</t>
  </si>
  <si>
    <t>г. Дмитров, ул. Махалина-2 (дду), корп. 13</t>
  </si>
  <si>
    <t>г. Химки, Новокуркино, мкр. 7, корп. 47 д</t>
  </si>
  <si>
    <t>г. Москва, Пресненский Вал, вл. 21</t>
  </si>
  <si>
    <t>г. Москва, ул. Вавилова, вл. 4</t>
  </si>
  <si>
    <t>регионы Краснодар, Ростовское ш.</t>
  </si>
  <si>
    <t>регионы г. Нижний Новгород, ул. Даргомыжского</t>
  </si>
  <si>
    <t>регионы г. Ростов-на-Дону, Аксайский р-н, ЖК Норд</t>
  </si>
  <si>
    <t>обл. г. Дмитров, ул. Махалина</t>
  </si>
  <si>
    <t xml:space="preserve"> Площадь на продажу всего, кв.м. </t>
  </si>
  <si>
    <t xml:space="preserve"> Паркинг на продажу всего, шт. </t>
  </si>
  <si>
    <t xml:space="preserve"> Площадь на продажу, доля ПИК, кв.м. </t>
  </si>
  <si>
    <t xml:space="preserve"> Паркинг на продажу, доля ПИК, шт. </t>
  </si>
  <si>
    <t xml:space="preserve"> Не продано площади, доля ПИК, кв.м. </t>
  </si>
  <si>
    <t xml:space="preserve"> Не продано паркинга, доля ПИК, шт. </t>
  </si>
  <si>
    <t xml:space="preserve"> Общий бюджет, тыс. руб </t>
  </si>
  <si>
    <t xml:space="preserve"> Обременения, тыс.руб </t>
  </si>
  <si>
    <t xml:space="preserve"> Бюджет факт, тыс. руб </t>
  </si>
  <si>
    <t xml:space="preserve"> Оставшийсся бюджет, тыс. руб </t>
  </si>
  <si>
    <t xml:space="preserve"> Оставшийся бюджет, руб. за кв.м. непроданных площадей </t>
  </si>
  <si>
    <t xml:space="preserve"> Средняя цена продажи квартир/нежилых помещений, руб. за 1 кв.м. </t>
  </si>
  <si>
    <t xml:space="preserve"> Средняя цена продажи паркинга, с НДС, руб. за шт. </t>
  </si>
  <si>
    <t xml:space="preserve"> Цена аренды, руб. за кв.м. в год </t>
  </si>
  <si>
    <t xml:space="preserve"> Рыночная стоимость, тыс. руб. </t>
  </si>
  <si>
    <t xml:space="preserve"> Рыночная стоимость, руб. за кв.м. непроданных площадей </t>
  </si>
  <si>
    <t xml:space="preserve"> Рыночная стоимость, дол. США </t>
  </si>
  <si>
    <t>Column1</t>
  </si>
  <si>
    <t xml:space="preserve"> Рыночная стоимость, дол. США за кв.м. непроданных площадей </t>
  </si>
  <si>
    <t>Нижний_Новгород</t>
  </si>
  <si>
    <t>Ростов_на_Дону</t>
  </si>
  <si>
    <t>г. Москва, ВДНХ, ул. Сельскохозяйственная, вл. 35</t>
  </si>
  <si>
    <t>г. Москва, Мещерский лес (Боровское шоссе, вл. 2)</t>
  </si>
  <si>
    <t>г. Москва, ВДНХ, ул. Сельскохозяйственная, вл. 35, оч. 1, Блок 2 с подземной автостоянкой</t>
  </si>
  <si>
    <t>г. Москва, ВДНХ, ул. Сельскохозяйственная, вл. 35, оч. 1, Блок 1 с подземной автостоянкой</t>
  </si>
  <si>
    <t>г. Москва, Мещерский лес (Боровское шоссе, вл. 2), 1 очередь, корпус 1.1</t>
  </si>
  <si>
    <t>г. Москва, Мещерский лес (Боровское шоссе, вл. 2), 1 очередь, корпус 1.2</t>
  </si>
  <si>
    <t>г. Москва, Мещерский лес (Боровское шоссе, вл. 2), 1 очередь, корпус 2.1</t>
  </si>
  <si>
    <t>г. Москва, Мещерский лес (Боровское шоссе, вл. 2), 1 очередь, корпус 2.2</t>
  </si>
  <si>
    <t>г. Москва, Мещерский лес (Боровское шоссе, вл. 2), 1 очередь, автостоянка 7.2 на 300м/м</t>
  </si>
  <si>
    <t>г. Москва, Мещерский лес (Боровское шоссе, вл. 2), 2 очередь, корпус 3.1</t>
  </si>
  <si>
    <t>г. Москва, Мещерский лес (Боровское шоссе, вл. 2), 2 очередь, корпус 6.2</t>
  </si>
  <si>
    <t>г. Москва, Мещерский лес (Боровское шоссе, вл. 2), 2 очередь, корпус 6.1</t>
  </si>
  <si>
    <t>г. Москва, Мещерский лес (Боровское шоссе, вл. 2), 2 очередь, корпус 5.2</t>
  </si>
  <si>
    <t>г. Москва, Мещерский лес (Боровское шоссе, вл. 2), 2 очередь, корпус 3.2</t>
  </si>
  <si>
    <t>г. Москва, Мещерский лес (Боровское шоссе, вл. 2), 2 очередь, корпус 4.3</t>
  </si>
  <si>
    <t>г. Москва, Мещерский лес (Боровское шоссе, вл. 2), 2 очередь, корпус 5.1</t>
  </si>
  <si>
    <t>г. Москва, Мещерский лес (Боровское шоссе, вл. 2), 2 очередь, корпус 4.1</t>
  </si>
  <si>
    <t>г. Москва, Мещерский лес (Боровское шоссе, вл. 2), 2 очередь, корпус 4.4</t>
  </si>
  <si>
    <t>г. Москва, Мещерский лес (Боровское шоссе, вл. 2), 2 очередь, корпус 4.2</t>
  </si>
  <si>
    <t>г. Москва, Мещерский лес (Боровское шоссе, вл. 2), 2 очередь, автостоянка 7.5 на 300м/м</t>
  </si>
  <si>
    <t>г. Москва, Мещерский лес (Боровское шоссе, вл. 2), 2 очередь, автостоянка 7.4 на 300м/м</t>
  </si>
  <si>
    <t>г. Москва, Мещерский лес (Боровское шоссе, вл. 2), 2 очередь, автостоянка 7.3 на 300м/м</t>
  </si>
  <si>
    <t>г. Москва, Мещерский лес (Боровское шоссе, вл. 2), 2 очередь, Детский сад 13 на 350 мест</t>
  </si>
  <si>
    <t>г. Москва, Мещерский лес (Боровское шоссе, вл. 2), 2 очередь, Школа 14 на 825 мест</t>
  </si>
  <si>
    <t>г. Москва, Мещерский лес (Боровское шоссе, вл. 2), 2 очередь, Детский сад 11 на 350 мест</t>
  </si>
  <si>
    <t>г. Москва, Мещерский лес (Боровское шоссе, вл. 2), 2 очередь, Школа 12 на 825 мест</t>
  </si>
  <si>
    <t>г. Москва, р-н Кунцево, ул. Ельнинская, вл. 14А (кв. 20, корп. 21)</t>
  </si>
  <si>
    <t>г. Москва, р-н Кунцево, Рублевское шоссе, вл. 101, 105 (кв. 20, корп. 28Б, 38)</t>
  </si>
  <si>
    <t>г. Калуга, Правобережный район, уч. 9, корп. 18</t>
  </si>
  <si>
    <t>г. Калуга, Правобережный район, уч. 9, корп. 17</t>
  </si>
  <si>
    <t>г. Калуга, Правобережный район, уч. 8, корп. 14</t>
  </si>
  <si>
    <t>г. Калуга, Правобережный район, уч. 8, корп. 15</t>
  </si>
  <si>
    <t>г. Калуга, Правобережный район, уч. 8, корп. 16, торговый центр с 36 м/мест</t>
  </si>
  <si>
    <t>г. Ярославль, Фрунзенский р-н, мкр. 1, жилого р-на "Сокол", корп. 3А</t>
  </si>
  <si>
    <t>г. Ярославль, Фрунзенский р-н, мкр. 1, жилого р-на "Сокол", корп. 1Б</t>
  </si>
  <si>
    <t>г. Ярославль, Фрунзенский р-н, мкр. 1, жилого р-на "Сокол", корп. 2Б</t>
  </si>
  <si>
    <t>г. Ярославль, Фрунзенский р-н, мкр. 1, жилого р-на "Сокол", корп. 3Б</t>
  </si>
  <si>
    <t>г. Ярославль, Фрунзенский р-н, мкр. 1, жилого р-на "Сокол", корп. 4Б</t>
  </si>
  <si>
    <t>г. Ярославль, Фрунзенский р-н, мкр. 1, жилого р-на "Сокол", корп. 5Б</t>
  </si>
  <si>
    <t>г. Ярославль, Фрунзенский р-н, мкр. 1, жилого р-на "Сокол", корп. 6Б</t>
  </si>
  <si>
    <t>г. Ярославль, Фрунзенский р-н, мкр. 1, жилого р-на "Сокол", корп. 1В</t>
  </si>
  <si>
    <t>г. Ярославль, Фрунзенский р-н, мкр. 1, жилого р-на "Сокол", корп. 2В</t>
  </si>
  <si>
    <t>г. Ярославль, Фрунзенский р-н, мкр. 1, жилого р-на "Сокол", корп. 3В</t>
  </si>
  <si>
    <t>г. Ярославль, Фрунзенский р-н, мкр. 1, жилого р-на "Сокол", корп. 6В</t>
  </si>
  <si>
    <t>г. Ярославль, Фрунзенский р-н, мкр. 1, жилого р-на "Сокол", корп. 4В</t>
  </si>
  <si>
    <t>г. Ярославль, Фрунзенский р-н, мкр. 1, жилого р-на "Сокол", корп. 5В</t>
  </si>
  <si>
    <t>г. Ярославль, Фрунзенский р-н, мкр. 1, жилого р-на "Сокол", корп. 2А</t>
  </si>
  <si>
    <t>г. Ярославль, Фрунзенский р-н, мкр. 1, жилого р-на "Сокол", корп. 1А</t>
  </si>
  <si>
    <t>г. Москва, Жилой район «Бунинский», мкр. 1, корп. 3</t>
  </si>
  <si>
    <t>г. Москва, Жилой район «Бунинский», мкр. 1, корп. 4</t>
  </si>
  <si>
    <t>г. Москва, Жилой район «Бунинский», мкр. 1, корп. 7</t>
  </si>
  <si>
    <t>г. Москва, Жилой район «Бунинский», мкр. 1, корп. 14</t>
  </si>
  <si>
    <t>г. Москва, Жилой район «Бунинский», мкр. 1, корп. 10</t>
  </si>
  <si>
    <t>г. Москва, Жилой район «Бунинский», мкр. 1, корп. 2</t>
  </si>
  <si>
    <t>г. Москва, Жилой район «Бунинский», мкр. 1, корп. 15</t>
  </si>
  <si>
    <t>г. Москва, Жилой район «Бунинский», мкр. 1, корп. 9</t>
  </si>
  <si>
    <t>г. Москва, Жилой район «Бунинский», мкр. 1, корп. 13</t>
  </si>
  <si>
    <t>г. Москва, Жилой район «Бунинский», мкр. 1, корп. 6</t>
  </si>
  <si>
    <t>г. Москва, Жилой район «Бунинский», мкр. 1, корп. 12</t>
  </si>
  <si>
    <t>г. Москва, Жилой район «Бунинский», мкр. 1, корп. 16</t>
  </si>
  <si>
    <t>г. Москва, Жилой район «Бунинский», мкр. 1, пристройка к корп. 9</t>
  </si>
  <si>
    <t>г. Москва, Бунинские Луга, мкр. 1, 2, 3, корп. 3.13 (спортивный комплекс)</t>
  </si>
  <si>
    <t>г. Москва, Жилой район «Бунинский», мкр. 1, пристройка к корп. 12</t>
  </si>
  <si>
    <t>г. Москва, Жилой район «Бунинский», мкр. 1, пристройка к корп. 10</t>
  </si>
  <si>
    <t>г. Москва, Жилой район «Бунинский», мкр. 1, корп. 11</t>
  </si>
  <si>
    <t>г. Москва, Жилой район «Бунинский», мкр. 1, корп. 1</t>
  </si>
  <si>
    <t>г. Москва, Жилой район «Бунинский», мкр. 1, корп. 5</t>
  </si>
  <si>
    <t>г. Москва, Жилой район «Бунинский», мкр. 1, корп. 8</t>
  </si>
  <si>
    <t>г. Москва, Жилой район «Бунинский», мкр. 1, корп. I (ДДУ на 290 мест)</t>
  </si>
  <si>
    <t>г. Москва, Жилой район «Бунинский», мкр. 1, корп. V (школа на 1100 мест)</t>
  </si>
  <si>
    <t>г. Москва, Бунинские Луга, мкр. 1, 2, 3, корп. 1.2/2</t>
  </si>
  <si>
    <t>г. Москва, Бунинские Луга, мкр. 1, 2, 3, корп. 1.7/2</t>
  </si>
  <si>
    <t>г. Москва, Бунинские Луга, мкр. 1, 2, 3, корп. 1.6/2</t>
  </si>
  <si>
    <t>г. Москва, Бунинские Луга, мкр. 1, 2, 3, корп. 1.5/3</t>
  </si>
  <si>
    <t>г. Москва, Бунинские Луга, мкр. 1, 2, 3, корп. 3.9</t>
  </si>
  <si>
    <t>г. Москва, Бунинские Луга, мкр. 1, 2, 3, корп. 1.16/2</t>
  </si>
  <si>
    <t>г. Москва, Бунинские Луга, мкр. 1, 2, 3, корп. 1.11.1 (Блок 1)</t>
  </si>
  <si>
    <t>г. Москва, Бунинские Луга, мкр. 1, 2, 3, корп. 1.11.2 (Блок 2)</t>
  </si>
  <si>
    <t>г. Москва, Бунинские Луга, мкр. 1, 2, 3, корп. 1.10.1 (Блок 1)</t>
  </si>
  <si>
    <t>г. Москва, Бунинские Луга, мкр. 1, 2, 3, корп. 1.10.2 (Блок 2)</t>
  </si>
  <si>
    <t>г. Москва, Бунинские Луга, мкр. 1, 2, 3, корп. 1.1/1</t>
  </si>
  <si>
    <t>г. Москва, Бунинские Луга, мкр. 1, 2, 3, корп. 1.1/2</t>
  </si>
  <si>
    <t>г. Москва, Бунинские Луга, мкр. 1, 2, 3, корп. 1.2/1</t>
  </si>
  <si>
    <t>г. Москва, Бунинские Луга, мкр. 1, 2, 3, корп. 1.4/1</t>
  </si>
  <si>
    <t>г. Москва, Бунинские Луга, мкр. 1, 2, 3, корп. 1.4/2</t>
  </si>
  <si>
    <t>г. Москва, Бунинские Луга, мкр. 1, 2, 3, корп. 1.7/1</t>
  </si>
  <si>
    <t>г. Москва, Бунинские Луга, мкр. 1, 2, 3, корп. 1.9/1</t>
  </si>
  <si>
    <t>г. Москва, Бунинские Луга, мкр. 1, 2, 3, корп. 1.9/2</t>
  </si>
  <si>
    <t>г. Москва, Бунинские Луга, мкр. 1, 2, 3, корп. 1.16/1</t>
  </si>
  <si>
    <t>г. Москва, Бунинские Луга, мкр. 1, 2, 3, корп. 2.1</t>
  </si>
  <si>
    <t>г. Москва, Бунинские Луга, мкр. 1, 2, 3, корп. 2.6</t>
  </si>
  <si>
    <t>г. Москва, Бунинские Луга, мкр. 1, 2, 3, корп. 2.8</t>
  </si>
  <si>
    <t>г. Москва, Бунинские Луга, мкр. 1, 2, 3, корп. 3.1</t>
  </si>
  <si>
    <t>г. Москва, Бунинские Луга, мкр. 1, 2, 3, корп. 3.2</t>
  </si>
  <si>
    <t>г. Москва, Бунинские Луга, мкр. 1, 2, 3, корп. 3.3</t>
  </si>
  <si>
    <t>г. Москва, Бунинские Луга, мкр. 1, 2, 3, корп. 3.4</t>
  </si>
  <si>
    <t>г. Москва, Бунинские Луга, мкр. 1, 2, 3, корп. 3.5</t>
  </si>
  <si>
    <t>г. Москва, Бунинские Луга, мкр. 1, 2, 3, корп. 3.6</t>
  </si>
  <si>
    <t>г. Москва, Бунинские Луга, мкр. 1, 2, 3, корп. 3.7</t>
  </si>
  <si>
    <t>г. Москва, Бунинские Луга, мкр. 1, 2, 3, корп. 3.8</t>
  </si>
  <si>
    <t>г. Москва, Бунинские Луга, мкр. 1, 2, 3, корп. 1.6/1</t>
  </si>
  <si>
    <t>г. Москва, Бунинские Луга, мкр. 1, 2, 3, корп. 1.5/2</t>
  </si>
  <si>
    <t>г. Москва, Бунинские Луга, мкр. 1, 2, 3, корп. 1.5/1</t>
  </si>
  <si>
    <t>г. Москва, Бунинские Луга, мкр. 1, 2, 3, корп. 1.17 (гаражный комплекс)</t>
  </si>
  <si>
    <t>г. Москва, Бунинские Луга, мкр. 1, 2, 3, корп. 1.18 (гаражный комплекс)</t>
  </si>
  <si>
    <t>г. Москва, Бунинские Луга, мкр. 1, 2, 3, корп. 3.11 (ДОУ на 200 мест)</t>
  </si>
  <si>
    <t>г. Москва, Бунинские Луга, мкр. 1, 2, 3, корп. 3.10 (школа на 1000 мест)</t>
  </si>
  <si>
    <t>г. Москва, Бунинские Луга, мкр. 1, 2, 3, корп. 1.15 (пол. на 140 пос/см)</t>
  </si>
  <si>
    <t>г. Москва, Бунинские Луга, мкр. 1, 2, 3, корп. 3.12 (ДОУ на 240 мест)</t>
  </si>
  <si>
    <t>г. Москва, Бунинские Луга, мкр. 1, 2, 3, корп. 1.14 (ДОУ на 305 мест)</t>
  </si>
  <si>
    <t>Н.М. д. Саларьево</t>
  </si>
  <si>
    <t>д. Саларьево, 1-я очередь, Блок, корп. 5</t>
  </si>
  <si>
    <t>д. Саларьево, 1-я очередь, Блок, корп. 4</t>
  </si>
  <si>
    <t>д. Саларьево, 1-я очередь, Башня, корп. 3</t>
  </si>
  <si>
    <t>д. Саларьево, 1-я очередь, Башня, корп. 2</t>
  </si>
  <si>
    <t>д. Саларьево, 1-я очередь, Башня, корп. 1</t>
  </si>
  <si>
    <t>г. Котельники, мкр. Опытное поле, 3 очередь, здание 5</t>
  </si>
  <si>
    <t>г. Котельники, мкр. Опытное поле, 3 очередь, здание 4</t>
  </si>
  <si>
    <t>г. Котельники, мкр. Опытное поле, 2 очередь, здание 3</t>
  </si>
  <si>
    <t>г. Котельники, мкр. Опытное поле, 1 очередь, здание 2</t>
  </si>
  <si>
    <t>г. Котельники, мкр. Опытное поле, 1 очередь, здание 1</t>
  </si>
  <si>
    <t>г. Котельники, мкр. Опытное поле, плоскостной паркинг</t>
  </si>
  <si>
    <t>г. Химки, Новокуркино, мкр. 7, корп. 1.1</t>
  </si>
  <si>
    <t>г. Химки, Новокуркино, мкр. 7, корп. 1.2</t>
  </si>
  <si>
    <t>г. Химки, Новокуркино, мкр. 6, корп. 67</t>
  </si>
  <si>
    <t>г. Химки, Новокуркино, мкр. 6, корп. 66</t>
  </si>
  <si>
    <t>г. Химки, Новокуркино, мкр. 7, корп. 47 в со встроенно-пристроенным ДДУ на 65 мест</t>
  </si>
  <si>
    <t>г. Химки, Новокуркино, мкр. 7, корп. 41 (школа на 1100 мест)</t>
  </si>
  <si>
    <t>г. Химки, Новокуркино, мкр. 8, корп. 9 (школа на 1100 мест)</t>
  </si>
  <si>
    <t>г. Химки, ул. Совхозная, вл. 11, корп. 29 (поликлиника (на 600 пос./см.)</t>
  </si>
  <si>
    <t>г. Мытищи, р-н Ярославский, мкр. 15, 16, корп. 43</t>
  </si>
  <si>
    <t>г. Мытищи, р-н Ярославский, мкр. 15, 16, корп. 44</t>
  </si>
  <si>
    <t>г. Мытищи, р-н Ярославский, мкр. 15, 16, корп. 45</t>
  </si>
  <si>
    <t>г. Мытищи, р-н Ярославский, мкр. 15, 16, корп. 42 с подз. гаражом и объектами КБО</t>
  </si>
  <si>
    <t>Одинцовский р-н, г.п. Одинцово, мкр. Одинцово-1, 1-я оч., корп. 1.16</t>
  </si>
  <si>
    <t>Одинцовский р-н, г.п. Одинцово, мкр. Одинцово-1, 1-я оч., корп. 1.15</t>
  </si>
  <si>
    <t>Одинцовский р-н, г.п. Одинцово, мкр. Одинцово-1, 1-я оч., корп. 1.14</t>
  </si>
  <si>
    <t>Одинцовский р-н, г.п. Одинцово, мкр. Одинцово-1, 1-я оч., корп. 1.13</t>
  </si>
  <si>
    <t>Одинцовский р-н, г.п. Одинцово, мкр. Одинцово-1, 1-я оч., корп. 1.12</t>
  </si>
  <si>
    <t>Одинцовский р-н, г.п. Одинцово, мкр. Одинцово-1, паркинги</t>
  </si>
  <si>
    <t>Одинцовский р-н, г.п. Одинцово, мкр. Одинцово-1, 2-я оч., корп. 2.3 (ДОУ на 350 мест)</t>
  </si>
  <si>
    <t>Одинцовский р-н, г.п. Одинцово, мкр. Одинцово-1, 2-я оч., корп. 2.1 (СОШ на 1160 мест)</t>
  </si>
  <si>
    <t>Одинцовский р-н, г.п. Одинцово, мкр. Одинцово-1, 3-я оч., корп. 2.7 (ДОУ на 350 мест)</t>
  </si>
  <si>
    <t>Одинцовский р-н, г.п. Одинцово, мкр. Одинцово-1, 3-я оч., корп. 2.2 (СОШ на 1160 мест)</t>
  </si>
  <si>
    <t>Одинцовский р-н, г.п. Одинцово, мкр. Одинцово-1, 1-я оч., пристр. ДОУ к корп. 1.13 (на 60 мест)</t>
  </si>
  <si>
    <t>Одинцовский р-н, г.п. Одинцово, мкр. Одинцово-1, 3-я оч. объекты застройки (корп. 1.17-1.27)</t>
  </si>
  <si>
    <t>Дата начала СМР</t>
  </si>
  <si>
    <t>г. Москва, ВАО, ул. Кусковская, вл. 12</t>
  </si>
  <si>
    <t>г. Москва, Варшавское ш., вл. 141 - Кирпичные выемки</t>
  </si>
  <si>
    <t>г. Москва, Измайловский пр-д, вл. 5а, вл. 11</t>
  </si>
  <si>
    <t>01.10.2018</t>
  </si>
  <si>
    <t>г. Москва, ул. Черняховского, вл. 19</t>
  </si>
  <si>
    <t>г. Москва, ул. Ясеневая, вл. 14</t>
  </si>
  <si>
    <t>01.01.2019</t>
  </si>
  <si>
    <t>паркинг отсутствует</t>
  </si>
  <si>
    <t>г. Москва, ВАО, ул. Кусковская, вл.12, Объекты застройки</t>
  </si>
  <si>
    <t>г. Москва, ВАО, ул. Кусковская, вл. 12, паркинг</t>
  </si>
  <si>
    <t>г. Москва, ВАО, ул. Кусковская, ДОО на 150мест</t>
  </si>
  <si>
    <t>г. Москва, Варшавское ш., вл. 141, корпус 2 (Кирпичные выемки), Строение 5</t>
  </si>
  <si>
    <t>г. Москва, Варшавское ш., вл. 141, корпус 2 (Кирпичные выемки), Строение 4</t>
  </si>
  <si>
    <t>г. Москва, Варшавское ш., вл. 141, корпус 2 (Кирпичные выемки), Строение 3</t>
  </si>
  <si>
    <t>г. Москва, Варшавское ш., вл. 141, корпус 2 (Кирпичные выемки), Строение 2</t>
  </si>
  <si>
    <t>г. Москва, Варшавское ш., вл. 141, корпус 2 (Кирпичные выемки), Строение 1</t>
  </si>
  <si>
    <t>г. Москва, Варшавское ш., вл. 141, корпус 2 (Кирпичные выемки), ДДУ</t>
  </si>
  <si>
    <t>г. Москва, Варшавское ш., вл. 141, корпус 2 (Кирпичные выемки), школа</t>
  </si>
  <si>
    <t>г. Москва, Варшавское ш., вл. 141, корп. 9 (надземный паркинг)</t>
  </si>
  <si>
    <t>г. Москва, ВДНХ, ул. Сельскохозяйственная, вл. 35, оч. 2, Блок 3 с подземной автостоянкой</t>
  </si>
  <si>
    <t>г. Москва, ВДНХ, ул. Сельскохозяйственная, вл. 35, оч. 2, Блок 5 с подземной автостоянкой</t>
  </si>
  <si>
    <t>г. Москва, ВДНХ, ул. Сельскохозяйственная, вл. 35, оч. 2, паркинг (900 м/мест)</t>
  </si>
  <si>
    <t>г. Москва, ВДНХ, ул. Сельскохозяйственная, вл. 35, оч. 3, СОШ (825 мест)</t>
  </si>
  <si>
    <t>г. Москва, ВДНХ, ул. Сельскохозяйственная, вл. 35, оч. 2, ДОУ 2 (220 мест)</t>
  </si>
  <si>
    <t>г. Москва, ВДНХ, ул. Сельскохозяйственная, вл. 35, оч. 3, ДОУ 3 (220 мест)</t>
  </si>
  <si>
    <t>г. Москва, ВДНХ, ул. Сельскохозяйственная, вл. 35, оч. 3, Поликлиника (220 пос./смен)</t>
  </si>
  <si>
    <t>г. Москва, Мещерский лес (Боровское шоссе, вл. 2), 2 очередь, автостоянка 9 на 1100 м/м</t>
  </si>
  <si>
    <t>г. Москва, Мещерский лес (Боровское шоссе, вл. 2), 2 очередь, автостоянка 8 на 1150 м/м</t>
  </si>
  <si>
    <t>г. Москва, Мещерский лес (Боровское шоссе, вл. 2), 1 очередь, автостоянка 7.1 на 270м/м</t>
  </si>
  <si>
    <t>г. Москва, р-н Кунцево, ул. Молодогвардейская, вл. 36Б (кв. 18, корп. 5Б)</t>
  </si>
  <si>
    <t>г. Москва, ул. Черняховского, вл. 19, корп. 2 с ФОК</t>
  </si>
  <si>
    <t>г. Москва, ул. Черняховского, вл. 19, корп. 3</t>
  </si>
  <si>
    <t>г. Москва, ул. Черняховского, вл. 19, корп. 1</t>
  </si>
  <si>
    <t>г. Москва, ул. Черняховского, вл. 19, Подземный паркинг</t>
  </si>
  <si>
    <t>г. Москва, ул. Черняховского, вл. 19, Школа, 550 мест</t>
  </si>
  <si>
    <t>г. Москва, ул. Черняховского, вл. 19, ДОУ, 150 мест</t>
  </si>
  <si>
    <t>д. Саларьево, 4-я очередь, Башня, корп. 16</t>
  </si>
  <si>
    <t>д. Саларьево, 4-я очередь, Блок с подземным паркингом, корп. 14</t>
  </si>
  <si>
    <t>д. Саларьево, 5-я очередь, Блок, корп. 18</t>
  </si>
  <si>
    <t>д. Саларьево, 4-я очередь, Башня, корп. 15</t>
  </si>
  <si>
    <t>д. Саларьево, 2-я очередь, Башня, корп. 9</t>
  </si>
  <si>
    <t>д. Саларьево, 2-я очередь, Башня, корп. 8</t>
  </si>
  <si>
    <t>д. Саларьево, 2-я очередь, паркинг, корп. 11</t>
  </si>
  <si>
    <t>д. Саларьево, 3-я очередь, корп. 17, СОШ на 1150 мест</t>
  </si>
  <si>
    <t>д. Саларьево, 1-я очередь, ДОУ, корп. 6</t>
  </si>
  <si>
    <t>д. Саларьево, 4-я очередь, ДОУ, корп. 12</t>
  </si>
  <si>
    <t>д. Саларьево, 2-я очередь, ДОУ, корп. 10</t>
  </si>
  <si>
    <t>г. Москва, Бунинские Луга, мкр. 1, 2, 3, корп. 1.3</t>
  </si>
  <si>
    <t>г. Москва, Бунинские Луга, мкр. 1, 2, 3, корп. 2.2/1</t>
  </si>
  <si>
    <t>г. Москва, Бунинские Луга, мкр. 1, 2, 3, корп. 2.2/2</t>
  </si>
  <si>
    <t>г. Москва, Бунинские Луга, мкр. 1, 2, 3, корп. 2.3/1</t>
  </si>
  <si>
    <t>г. Москва, Бунинские Луга, мкр. 1, 2, 3, корп. 2.3/2</t>
  </si>
  <si>
    <t>г. Москва, Бунинские Луга, мкр. 1, 2, 3, корп. 2.4/1</t>
  </si>
  <si>
    <t>г. Москва, Бунинские Луга, мкр. 1, 2, 3, корп. 2.4/2</t>
  </si>
  <si>
    <t>г. Москва, Бунинские Луга, мкр. 1, 2, 3, корп. 2.5/1</t>
  </si>
  <si>
    <t>г. Москва, Бунинские Луга, мкр. 1, 2, 3, корп. 2.5/2</t>
  </si>
  <si>
    <t>г. Москва, Бунинские Луга, мкр. 1, 2, 3, корп. 1.8</t>
  </si>
  <si>
    <t>г. Котельники, мкр. Опытное поле, поликлиника на 140 пос./см.</t>
  </si>
  <si>
    <t>г. Котельники, мкр. Опытное поле, ДДУ на 170 мест</t>
  </si>
  <si>
    <t>обл. г. Люберцы, Камов</t>
  </si>
  <si>
    <t>г. Мытищи, р-н Ярославский, мкр. 15, 16, Блок 37 с подз. гаражом и объектами КБО</t>
  </si>
  <si>
    <t>г. Мытищи, р-н Ярославский, мкр. 15, 16, Блок 38 с подз. гаражом и объектами КБО</t>
  </si>
  <si>
    <t>г. Мытищи, р-н Ярославский, мкр. 15, 16, Блок 39 с подз. гаражом и объектами КБО</t>
  </si>
  <si>
    <t>г. Мытищи, р-н Ярославский, мкр. 15, 16, Блок 40 с подз. гаражом и объектами КБО</t>
  </si>
  <si>
    <t>г. Мытищи, р-н Ярославский, мкр. 15, 16, Блок 41 с подз. гаражом и объектами КБО</t>
  </si>
  <si>
    <t>г. Мытищи, р-н Ярославский, мкр. 15, 16, корп. 41.2</t>
  </si>
  <si>
    <t>г. Мытищи, р-н Ярославский, мкр. 15, 16, корп. 41.1</t>
  </si>
  <si>
    <t>г. Мытищи, р-н Ярославский, мкр. 15, 16, корп. 38.2</t>
  </si>
  <si>
    <t>г. Мытищи, р-н Ярославский, мкр. 15, 16, корп. 38.1</t>
  </si>
  <si>
    <t>г. Мытищи, р-н Ярославский, мкр. 15, 16, корп. 39.2</t>
  </si>
  <si>
    <t>г. Мытищи, р-н Ярославский, мкр. 15, 16, корп. 39.1</t>
  </si>
  <si>
    <t>г. Мытищи, р-н Ярославский, мкр. 15, 16, корп. 42.1</t>
  </si>
  <si>
    <t>г. Мытищи, р-н Ярославский, мкр. 15, 16, корп. 42.2</t>
  </si>
  <si>
    <t>г. Мытищи, р-н Ярославский, мкр. 15, 16, корп. 42.3, подземный гараж</t>
  </si>
  <si>
    <t>г. Мытищи, р-н Ярославский, мкр. 15, 16, корп. 38.3, подземный гараж</t>
  </si>
  <si>
    <t>г. Мытищи, р-н Ярославский, мкр. 15, 16, корп. 56 (детское дошкольное учреждение на 150 мест)</t>
  </si>
  <si>
    <t>г. Химки, ул. Совхозная (Звезда России), корп. 1.1</t>
  </si>
  <si>
    <t>г. Химки, ул. Совхозная (Звезда России), корп. 7.1</t>
  </si>
  <si>
    <t>г. Химки, ул. Совхозная (Звезда России), корп. 3В</t>
  </si>
  <si>
    <t>г. Химки, ул. Совхозная (Звезда России), корп. 2Б</t>
  </si>
  <si>
    <t>г. Химки, ул. Совхозная (Звезда России), корп. 1А</t>
  </si>
  <si>
    <t>г. Химки, ул. Совхозная (Звезда России), корп. 1.2</t>
  </si>
  <si>
    <t>г. Химки, ул. Совхозная (Звезда России), корп. 1.3</t>
  </si>
  <si>
    <t>г. Химки, ул. Совхозная (Звезда России), корп. 7.2</t>
  </si>
  <si>
    <t>г. Химки, ул. Совхозная (Звезда России), ФОК</t>
  </si>
  <si>
    <t>г. Химки, ул. Совхозная (Звезда России), корп. 4 (со встроенным детским садом на 100 мест)</t>
  </si>
  <si>
    <t>г. Химки, ул. Совхозная (Звезда России), корп. 5 (со встроенным детским садом на 80 мест)</t>
  </si>
  <si>
    <t>г. Химки, ул. Совхозная (Звезда России), корп. 6 (со встроенным детским садом на 80 мест)</t>
  </si>
  <si>
    <t>г. Химки, Новокуркино, мкр. 7, корп. 1.3</t>
  </si>
  <si>
    <t>г. Химки, Новокуркино, мкр. 7, корп. 1.4 ФОК на 300 посещений</t>
  </si>
  <si>
    <t>г. Химки, Новокуркино, мкр. 8, корп. 8 со встр.-пристроенной и пристр. полик-ми на 100 пос/см каждая</t>
  </si>
  <si>
    <t>г. Химки, ул. Совхозная, вл. 11, корп. 18 (со встроенным пунктом охраны порядка)</t>
  </si>
  <si>
    <t>обл. г. Щелково, ул. Краснознаменская</t>
  </si>
  <si>
    <t>г. Щелково, ул. Краснознаменская, корп. 1</t>
  </si>
  <si>
    <t>обл. Красногорск-Митино</t>
  </si>
  <si>
    <t>Красногорск-Митино, Корп. 2 Башня</t>
  </si>
  <si>
    <t>Красногорск-Митино, Корп. 1 Башня</t>
  </si>
  <si>
    <t>Красногорск-Митино, Корп. 3 Блок</t>
  </si>
  <si>
    <t>Красногорск-Митино, Корп. 6 Башня</t>
  </si>
  <si>
    <t>Красногорск-Митино, Корп. 5 Башня</t>
  </si>
  <si>
    <t>Красногорск-Митино, Корп. 4 Блок</t>
  </si>
  <si>
    <t>Красногорск-Митино, Школа (Блок начальных классов)</t>
  </si>
  <si>
    <t>обл. Одинцовский р-н, г.п. Одинцово, мкр. Одинцово-1</t>
  </si>
  <si>
    <t>Одинцовский р-н, г.п. Одинцово, мкр. Одинцово-1, 2-я оч., корп. 1.11</t>
  </si>
  <si>
    <t>Одинцовский р-н, г.п. Одинцово, мкр. Одинцово-1, 2-я оч., корп. 1.10</t>
  </si>
  <si>
    <t>Одинцовский р-н, г.п. Одинцово, мкр. Одинцово-1, 2-я оч., корп. 1.9</t>
  </si>
  <si>
    <t>Одинцовский р-н, г.п. Одинцово, мкр. Одинцово-1, 2-я оч., корп. 1.8</t>
  </si>
  <si>
    <t>Одинцовский р-н, г.п. Одинцово, мкр. Одинцово-1, 2-я оч., корп. 1.7</t>
  </si>
  <si>
    <t>Одинцовский р-н, г.п. Одинцово, мкр. Одинцово-1, 2-я оч., корп. 1.6</t>
  </si>
  <si>
    <t>Одинцовский р-н, г.п. Одинцово, мкр. Одинцово-1, 2-я оч., корп. 1.5</t>
  </si>
  <si>
    <t>Одинцовский р-н, г.п. Одинцово, мкр. Одинцово-1, 2-я оч., корп. 1.1</t>
  </si>
  <si>
    <t>Одинцовский р-н, г.п. Одинцово, мкр. Одинцово-1, 2-я оч., корп. 1.2</t>
  </si>
  <si>
    <t>Одинцовский р-н, г.п. Одинцово, мкр. Одинцово-1, 2-я оч., корп. 1.3</t>
  </si>
  <si>
    <t>Одинцовский р-н, г.п. Одинцово, мкр. Одинцово-1, 2-я оч., корп. 1.4</t>
  </si>
  <si>
    <t>Одинцовский р-н, г.п. Одинцово, мкр. Одинцово-1, 3-я оч., корп. 2.12 (ТРЦ) со встр. спорт.школой</t>
  </si>
  <si>
    <t>г. Калуга, ул. Болотникова, корп. 1</t>
  </si>
  <si>
    <t>г. Калуга, ул. Ермоловская, корп. 2</t>
  </si>
  <si>
    <t>г. Калуга, ул. Ермоловская, корп. 1</t>
  </si>
  <si>
    <t>г. Новороссийск, мкр. 17, корп. 2 А (мкр. Южный берег)</t>
  </si>
  <si>
    <t>г. Новороссийск, мкр. 17, корп. 3 А (мкр. Южный берег)</t>
  </si>
  <si>
    <t>г. Новороссийск, мкр. 17, корп. 4 А (мкр. Южный берег)</t>
  </si>
  <si>
    <t>г. Новороссийск, мкр. 17, корп. 1 А (мкр. Южный берег)</t>
  </si>
  <si>
    <t>г. Новороссийск, мкр. 17, объекты застройки (мкр. Южный берег)</t>
  </si>
  <si>
    <t>г. Обнинск, мкр. 30, ул. Курчатова, корп. 1</t>
  </si>
  <si>
    <t>г. Обнинск, мкр. 30, ул. Курчатова, корп. 5</t>
  </si>
  <si>
    <t>г. Обнинск, мкр. 30, ул. Курчатова, корп. 4</t>
  </si>
  <si>
    <t>г. Обнинск, мкр. 30, ул. Курчатова, корп. 2</t>
  </si>
  <si>
    <t>г. Обнинск, мкр. 55, 2 очередь, корп. 1Д</t>
  </si>
  <si>
    <t>г. Обнинск, мкр. 55, 2 очередь, корп. 3Д, Башня</t>
  </si>
  <si>
    <t>г. Обнинск, мкр. 55, 2 очередь, корп. 2Д, Башня</t>
  </si>
  <si>
    <t>г. Обнинск, мкр. 55, 2 очередь, корп. 7Д</t>
  </si>
  <si>
    <t>г. Обнинск, мкр. 55, 2 очередь, корп. 6Д</t>
  </si>
  <si>
    <t>г. Обнинск, мкр. 55, 2 очередь, корп. 5Д</t>
  </si>
  <si>
    <t>г. Обнинск, мкр. 55, 2 очередь, корп. 4Д</t>
  </si>
  <si>
    <t>г. Обнинск, мкр. 55, 2 очередь, корп. 9Д</t>
  </si>
  <si>
    <t>г. Обнинск, мкр. 55, 2 очередь, корп. 8Д</t>
  </si>
  <si>
    <t>г. Ростов-на-Дону, Ленинский р-н, пер. Доломановский - ул. Согласия, 15а, 17, 19, 21, 23, 25, 27, 27</t>
  </si>
  <si>
    <t>Sold</t>
  </si>
  <si>
    <t>г. Санкт-Петербург, Дальневосточный, ДОУ на 240 мест</t>
  </si>
  <si>
    <t>г. Санкт-Петербург, Заповедная, 2-я оч., Башня 8</t>
  </si>
  <si>
    <t>г. Санкт-Петербург, Заповедная, 2-я оч., корпус 9, паркинг на 331 м/м</t>
  </si>
  <si>
    <t>г. Санкт-Петербург, Заповедная, 1-я оч., корпус 6, ДОУ на 140 мест</t>
  </si>
  <si>
    <t>г. Санкт-Петербург, Заповедная, 3-я оч., корпус 14, ДОУ на 110 мест</t>
  </si>
  <si>
    <t>г. Санкт-Петербург, Заповедная, 3-я оч., корпус 11, Школа на 825 мест</t>
  </si>
  <si>
    <t>Общая стоимость (Санкт-Петербург)</t>
  </si>
  <si>
    <t>Екатеринбург</t>
  </si>
  <si>
    <t>Общая стоимость (Екатеринбург)</t>
  </si>
  <si>
    <t>Екатиринбург</t>
  </si>
  <si>
    <t>рег. г. Новороссийск, мкр. 16</t>
  </si>
  <si>
    <t>рег. г. Обнинск, мкр. 55</t>
  </si>
  <si>
    <t>рег. г. Пермь, Мотовилихинский р-н, ж/р-н Ива</t>
  </si>
  <si>
    <t>рег. г. Ярославль, мкр. 1, мкр. Сокол (Фрунзенский район)</t>
  </si>
  <si>
    <t>рег. г. Ростов-на-Дону, Ленинский р-н, пер. Доломановский - ул. Согласия (2 оч. ГФК "Сиверса")</t>
  </si>
  <si>
    <t>рег. г. Калуга, Сиреневый бульвар</t>
  </si>
  <si>
    <t>рег. г. Калуга, ул. Болотникова</t>
  </si>
  <si>
    <t>рег. г. Калуга, ул. Ермоловская</t>
  </si>
  <si>
    <t>рег. г. Санкт-Петербург, Заповедная</t>
  </si>
  <si>
    <t>рег. г. Ростов-на-Дону, Кировский р-н, пр. Соколова 86</t>
  </si>
  <si>
    <t>рег. г. Новороссийск, мкр. 17, мкр. Южный берег</t>
  </si>
  <si>
    <t>рег. г. Ростов-на-Дону, Тельмана</t>
  </si>
  <si>
    <t>рег. г. Таганрог, мкр. V А "Русское поле", ул. С. Шило</t>
  </si>
  <si>
    <t>ПИК</t>
  </si>
  <si>
    <t>г. Москва, АО Зеленоград, мкр. 17, Жемчужина Зеленограда</t>
  </si>
  <si>
    <t>01.04.2019</t>
  </si>
  <si>
    <t>г. Москва, АО Зеленоград, мкр. 17, Жемчужина Зеленограда, корп. 1</t>
  </si>
  <si>
    <t>г. Москва, АО Зеленоград, мкр. 17, Жемчужина Зеленограда, корп. 2</t>
  </si>
  <si>
    <t>г. Москва, АО Зеленоград, мкр. 17, Жемчужина Зеленограда, корп. 5</t>
  </si>
  <si>
    <t>г. Москва, АО Зеленоград, мкр. 17, Жемчужина Зеленограда, корп. 7</t>
  </si>
  <si>
    <t>г. Москва, АО Зеленоград, мкр. 17, Жемчужина Зеленограда, корп. 8</t>
  </si>
  <si>
    <t>г. Москва, АО Зеленоград, мкр. 17, Жемчужина Зеленограда, корп. 3</t>
  </si>
  <si>
    <t>г. Москва, АО Зеленоград, мкр. 17, Жемчужина Зеленограда, корп. 4</t>
  </si>
  <si>
    <t>г. Москва, АО Зеленоград, мкр. 17, Жемчужина Зеленограда, корп. 6</t>
  </si>
  <si>
    <t>г. Москва, АО Зеленоград, мкр. 17, Жемчужина Зеленограда, корп. 9</t>
  </si>
  <si>
    <t>г. Москва, АО Зеленоград, мкр. 17, Жемчужина Зеленограда, корп. 10.1</t>
  </si>
  <si>
    <t>г. Москва, АО Зеленоград, мкр. 17, Жемчужина Зеленограда, Блок 11</t>
  </si>
  <si>
    <t>г. Москва, АО Зеленоград, мкр. 17, Жемчужина Зеленограда, корп. 10.2</t>
  </si>
  <si>
    <t>г. Москва, АО Зеленоград, мкр. 17, Жемчужина Зеленограда, Блок 10</t>
  </si>
  <si>
    <t>г. Москва, АО Зеленоград, мкр. 17, Жемчужина Зеленограда, корп. 11.1</t>
  </si>
  <si>
    <t>г. Москва, АО Зеленоград, мкр. 17, Жемчужина Зеленограда, корп. 11.2</t>
  </si>
  <si>
    <t>г. Москва, АО Зеленоград, мкр. 17, Жемчужина Зеленограда, корп. 22, паркинг на 685 м/м</t>
  </si>
  <si>
    <t>г. Москва, АО Зеленоград, мкр. 17, Жемчужина Зеленограда, корп. 20, ДОУ на 220 мест</t>
  </si>
  <si>
    <t>г. Москва, АО Зеленоград, мкр. 17, Жемчужина Зеленограда, корп. 21, Школа на 1100 мест</t>
  </si>
  <si>
    <t>г. Москва, АО Зеленоград, мкр. 17, Жемчужина Зеленограда, корп. 19, ДОУ на 250 мест</t>
  </si>
  <si>
    <t>г. Москва, АО Зеленоград, мкр. 17, Жемчужина Зеленограда, корп. 18, Административное здание</t>
  </si>
  <si>
    <t>г. Москва, Варшавское ш., вл. 141, корпус 2 (Кирпичные выемки), Строение 6 (автостоянка на 300 м/м)</t>
  </si>
  <si>
    <t>г. Москва, ВДНХ, ул. Сельскохозяйственная, вл. 35, оч. 2, Башня 4</t>
  </si>
  <si>
    <t>г. Москва, ВДНХ, ул. Сельскохозяйственная, вл. 35, оч. 3, Блок 6</t>
  </si>
  <si>
    <t>г. Москва, ВДНХ, ул. Сельскохозяйственная, вл. 35, оч. 3, Блок 7</t>
  </si>
  <si>
    <t>г. Москва, ВДНХ, ул. Сельскохозяйственная, вл. 35, оч. 3, Блок 8</t>
  </si>
  <si>
    <t>г. Москва, Высоковольтный пр-д, вл. 5</t>
  </si>
  <si>
    <t>01.07.2018</t>
  </si>
  <si>
    <t>г. Москва, Кунцево, кв. 47, 48, Кунцево-парк</t>
  </si>
  <si>
    <t>г. Москва, Северный</t>
  </si>
  <si>
    <t>г. Москва, ул. Красноказарменная, 14А (Пётр I)</t>
  </si>
  <si>
    <t>г. Москва, ул. Мосфильмовская</t>
  </si>
  <si>
    <t>г. Москва, ул. Поляны, ЖК Столичные поляны</t>
  </si>
  <si>
    <t>г. Москва, ул. Полярная, вл. 25</t>
  </si>
  <si>
    <t>г. Москва, ул. Цимлянская, ЖК ВЛюблино</t>
  </si>
  <si>
    <t>г. Москва, Мякинино</t>
  </si>
  <si>
    <t>01.04.2018</t>
  </si>
  <si>
    <t>01.01.2020</t>
  </si>
  <si>
    <t>г. Москва, ВДНХ, ул. Сельскохозяйственная, вл. 35, оч. 2, ДОУ 1 (225 мест)</t>
  </si>
  <si>
    <t>г. Москва, Высоковольтный пр-д, вл. 5, корп. 8 (Башня)</t>
  </si>
  <si>
    <t>г. Москва, Высоковольтный пр-д, вл. 5, корп. 7 (Башня)</t>
  </si>
  <si>
    <t>г. Москва, Высоковольтный пр-д, вл. 5, корп. 6</t>
  </si>
  <si>
    <t>г. Москва, Высоковольтный пр-д, вл. 5, корп. 5 с пристройкой</t>
  </si>
  <si>
    <t>г. Москва, Высоковольтный пр-д, вл. 5, корп. 4 (Башня)</t>
  </si>
  <si>
    <t>г. Москва, Высоковольтный пр-д, вл. 5, корп. 3 (Башня) с пристройкой</t>
  </si>
  <si>
    <t>г. Москва, Высоковольтный пр-д, вл. 5, корп. 2</t>
  </si>
  <si>
    <t>г. Москва, Высоковольтный пр-д, вл. 5, корп. 1 с пристройкой</t>
  </si>
  <si>
    <t>г. Москва, Высоковольтный пр-д, вл. 5, наземный гараж</t>
  </si>
  <si>
    <t>г. Москва, Высоковольтный пр-д, вл. 5, корп. 10 (Школа)</t>
  </si>
  <si>
    <t>г. Москва, Высоковольтный пр-д, вл. 5, корп. 9 (ДДУ)</t>
  </si>
  <si>
    <t>г. Москва, Кунцево, кв. 47, 48, Кунцево-парк, 1 оч., корп. 1</t>
  </si>
  <si>
    <t>г. Москва, Кунцево, кв. 47, 48, Кунцево-парк, объекты застройки</t>
  </si>
  <si>
    <t>г. Москва, Мещерский лес (Боровское шоссе, вл. 2), 2 очередь, корпус 8.3</t>
  </si>
  <si>
    <t>г. Москва, Мещерский лес (Боровское шоссе, вл. 2), 2 очередь, корпус 8.2</t>
  </si>
  <si>
    <t>г. Москва, Мещерский лес (Боровское шоссе, вл. 2), 2 очередь, корпус 8.1</t>
  </si>
  <si>
    <t>г. Москва, мкр. Солнцево-Парк, корп. 29, Офисный центр с подземной автостоянкой</t>
  </si>
  <si>
    <t>г. Москва, мкр. Солнцево-Парк, корп. 39А</t>
  </si>
  <si>
    <t>г. Москва, мкр. Солнцево-Парк, корп. 40</t>
  </si>
  <si>
    <t>г. Москва, мкр. Солнцево-Парк, корп. 14</t>
  </si>
  <si>
    <t>г. Москва, мкр. Солнцево-Парк, корп. 32</t>
  </si>
  <si>
    <t>г. Москва, мкр. Солнцево-Парк, корп. 39, поликлиника на 310 пос/см</t>
  </si>
  <si>
    <t>г. Москва, мкр. Солнцево-Парк, корп. 36, ДДУ на 230 мест</t>
  </si>
  <si>
    <t>г. Москва, п. Филимонковское, Середнево, 1-я очередь</t>
  </si>
  <si>
    <t>г. Москва, п. Филимонковское, Середнево, 2-я очередь</t>
  </si>
  <si>
    <t>г. Москва, р-н Кунцево, ул. Ак.Павлова, д. 40, к. 1, кв. 7</t>
  </si>
  <si>
    <t>г. Москва, р-н Кунцево, ул. Ак. Павлова, д. 28, 30, 32, 34, кв. 7</t>
  </si>
  <si>
    <t>г. Москва, Северный, 2-я очередь, корп. 7</t>
  </si>
  <si>
    <t>г. Москва, Северный, 2-я очередь, корп. 8</t>
  </si>
  <si>
    <t>г. Москва, Северный, 3-я очередь, корп. 9</t>
  </si>
  <si>
    <t>г. Москва, Северный, 3-я очередь, корп. 10</t>
  </si>
  <si>
    <t>г. Москва, Северный, 1-я очередь, корп. 1</t>
  </si>
  <si>
    <t>г. Москва, Северный, 1-я очередь, корп. 2</t>
  </si>
  <si>
    <t>г. Москва, Северный, 1-я очередь, корп. 5</t>
  </si>
  <si>
    <t>г. Москва, Северный, 1-я очередь, корп. 6</t>
  </si>
  <si>
    <t>г. Москва, Северный, наземная парковка 1</t>
  </si>
  <si>
    <t>г. Москва, Северный, 1-я очередь, подземная парковка</t>
  </si>
  <si>
    <t>г. Москва, Северный, наземная парковка 2</t>
  </si>
  <si>
    <t>г. Москва, Северный, школа на 852 мест</t>
  </si>
  <si>
    <t>г. Москва, Северный, ДОУ на 250 мест</t>
  </si>
  <si>
    <t>г. Москва, Северный, 1-я очередь, ДОУ на 125 мест</t>
  </si>
  <si>
    <t>г. Москва, ул. Красноказарменная, 14А (Пётр I), 1-я оч., 1 этап, корп. 1</t>
  </si>
  <si>
    <t>г. Москва, ул. Красноказарменная, 14А (Пётр I), 1-я оч., 1 этап, корп. 3</t>
  </si>
  <si>
    <t>г. Москва, ул. Красноказарменная, 14А (Пётр I), 2-я оч., 3 этап, Блок 3</t>
  </si>
  <si>
    <t>г. Москва, ул. Красноказарменная, 14А (Пётр I), 2-я оч., 4 этап, Блок 2</t>
  </si>
  <si>
    <t>г. Москва, ул. Красноказарменная, 14А (Пётр I), 2-я оч., 6 этап, Блок 4</t>
  </si>
  <si>
    <t>г. Москва, ул. Красноказарменная, 14А (Пётр I), 2-я оч., 5 этап, корп. 4</t>
  </si>
  <si>
    <t>г. Москва, ул. Красноказарменная, 14А (Пётр I), 1-я оч., 1 этап, подз. парковка на 638 м/м</t>
  </si>
  <si>
    <t>г. Москва, ул. Красноказарменная, 14А (Пётр I), 1-я оч., 2 этап, ДОУ на 200 мест</t>
  </si>
  <si>
    <t>г. Москва, ул. Мосфильмовская, многофункциональный комплекс с подземным паркингом</t>
  </si>
  <si>
    <t>г. Москва, ул. Поляны, ЖК Столичные поляны, корп. 5 Башня</t>
  </si>
  <si>
    <t>г. Москва, ул. Поляны, ЖК Столичные поляны, корп. 4 Блок с подземными паркингами</t>
  </si>
  <si>
    <t>г. Москва, ул. Поляны, ЖК Столичные поляны, корп. 3 Башня</t>
  </si>
  <si>
    <t>г. Москва, ул. Поляны, ЖК Столичные поляны, корп. 2 Башня</t>
  </si>
  <si>
    <t>г. Москва, ул. Поляны, ЖК Столичные поляны, корп. 1 Блок с подземным паркингом</t>
  </si>
  <si>
    <t>г. Москва, ул. Поляны, ЖК Столичные поляны, корп. 7, ДОУ на 235 мест</t>
  </si>
  <si>
    <t>г. Москва, ул. Поляны, ЖК Столичные поляны, корп. 6, ДОУ на 150 мест</t>
  </si>
  <si>
    <t>г. Москва, ул. Полярная, вл. 25, Башня, корп. 3</t>
  </si>
  <si>
    <t>г. Москва, ул. Полярная, вл. 25, Блок 1, корп. 1.1</t>
  </si>
  <si>
    <t>г. Москва, ул. Полярная, вл. 25, Блок 1, корп. 1.2</t>
  </si>
  <si>
    <t>г. Москва, ул. Полярная, вл. 25, Блок 1, корп. 1.3</t>
  </si>
  <si>
    <t>г. Москва, ул. Полярная, вл. 25, Башня, корп. 4</t>
  </si>
  <si>
    <t>г. Москва, ул. Полярная, вл. 25, Башня, корп. 5</t>
  </si>
  <si>
    <t>г. Москва, ул. Полярная, вл. 25, Башня, корп. 6</t>
  </si>
  <si>
    <t>г. Москва, ул. Полярная, вл. 25, Блок 2, корп. 2.1</t>
  </si>
  <si>
    <t>г. Москва, ул. Полярная, вл. 25, Блок 2, корп. 2.2</t>
  </si>
  <si>
    <t>г. Москва, ул. Полярная, вл. 25, Блок 2, корп. 2.3</t>
  </si>
  <si>
    <t>г. Москва, ул. Полярная, вл. 25, закрытая наземная автостоянка на 300 м/м, корпус 11</t>
  </si>
  <si>
    <t>г. Москва, ул. Полярная, вл. 25, подземная автостоянка на 1150 м/м, корп. 2.4</t>
  </si>
  <si>
    <t>г. Москва, ул. Полярная, вл. 25, закрытая наземная автостоянка на 300 м/м, корпус 10</t>
  </si>
  <si>
    <t>г. Москва, ул. Полярная, вл. 25, СОШ на 1100 мест, корп. 7</t>
  </si>
  <si>
    <t>г. Москва, ул. Полярная, вл. 25, ДОУ 300 мест, корп. 8</t>
  </si>
  <si>
    <t>г. Москва, ул. Полярная, вл. 25, ДОУ 200 мест, корп. 9</t>
  </si>
  <si>
    <t>г. Москва, ул. Цимлянская, ЖК ВЛюблино, корп. 3</t>
  </si>
  <si>
    <t>г. Москва, ул. Цимлянская, ЖК ВЛюблино, корп. 2 с подземным паркингом и апартаментами</t>
  </si>
  <si>
    <t>г. Москва, ул. Цимлянская, ЖК ВЛюблино, корп. 1 с подземным паркингом</t>
  </si>
  <si>
    <t>г. Москва, ул. Цимлянская, ЖК ВЛюблино, ДОУ на 140 мест</t>
  </si>
  <si>
    <t>г. Москва, ул. Ясеневая, вл. 14, 1 очередь, Блок 1 с подземным паркингом</t>
  </si>
  <si>
    <t>г. Москва, ул. Ясеневая, вл. 14, 3 очередь, корп. 7</t>
  </si>
  <si>
    <t>г. Москва, ул. Ясеневая, вл. 14, 3 очередь, корп. 6</t>
  </si>
  <si>
    <t>г. Москва, ул. Ясеневая, вл. 14, 3 очередь, корп. 5</t>
  </si>
  <si>
    <t>г. Москва, ул. Ясеневая, вл. 14, 3 очередь, Блок 2 с подземным паркингом</t>
  </si>
  <si>
    <t>г. Москва, ул. Ясеневая, вл. 14, 2 очередь, корп. 3</t>
  </si>
  <si>
    <t>г. Москва, ул. Ясеневая, вл. 14, 5-я очередь, корп. 4, ФОК</t>
  </si>
  <si>
    <t>г. Москва, ул. Ясеневая, вл. 14, 4-я очередь, корп. 10, паркинг надземный</t>
  </si>
  <si>
    <t>г. Москва, ул. Ясеневая, вл. 14, 3-я очередь, корп. 9, ДОУ на 345 мест</t>
  </si>
  <si>
    <t>г. Москва, ул. Ясеневая, вл. 14, 2 очередь, корп. 8, Школа на 825 мест</t>
  </si>
  <si>
    <t>г. Москва, Мякинино, 3-я оч., корп. 3, строение 3.2</t>
  </si>
  <si>
    <t>г. Москва, Мякинино, 2-я оч., корп. 2, строение 2.2</t>
  </si>
  <si>
    <t>г. Москва, Мякинино, 1-я оч., корп. 1, строение 1.2</t>
  </si>
  <si>
    <t>г. Москва, Мякинино, 3-я оч., корп. 3, строение 3.1</t>
  </si>
  <si>
    <t>г. Москва, Мякинино, 1-я оч., корп. 1</t>
  </si>
  <si>
    <t>г. Москва, Мякинино, 2-я оч., корп. 2, строение 2.1</t>
  </si>
  <si>
    <t>г. Москва, Мякинино, 1-я оч., корп. 1, строение 1.1</t>
  </si>
  <si>
    <t>г. Москва, Мякинино, 3-я оч., корп. 3</t>
  </si>
  <si>
    <t>г. Москва, Мякинино, 2-я оч., корп. 2</t>
  </si>
  <si>
    <t>г. Москва, Мякинино, 4-я оч., корп. 5, торгово-офисный комплекс с подземным паркингом на 320м/м</t>
  </si>
  <si>
    <t>г. Москва, Мякинино, 4-я оч., корп. 6, торговый комплекс с надземным паркингом на 1280 м/м</t>
  </si>
  <si>
    <t>г. Москва, Мякинино, 4-я оч., корпус 4, торгово-офисный комплекс с подземным паркингом на 280 м/м</t>
  </si>
  <si>
    <t>г. Москва, Мякинино, 1-я оч., корп. 1, подземный паркинг 1.3</t>
  </si>
  <si>
    <t>г. Москва, Мякинино, 2-я оч., корп. 2, подземный паркинг 2.3</t>
  </si>
  <si>
    <t>г. Москва, Мякинино, 3-я оч., корп. 3, подземный паркинг 3.3</t>
  </si>
  <si>
    <t>г. Москва, Мякинино, 1-я оч., корп. 7, ДОУ на 325 мест</t>
  </si>
  <si>
    <t>г. Москва, Мякинино, 2-я оч., корп. 8, школа на 825 мест</t>
  </si>
  <si>
    <t>д. Саларьево, 6-я очередь, Башня, корп. 21</t>
  </si>
  <si>
    <t>д. Саларьево, 2-я очередь, корп. 7, строение 1</t>
  </si>
  <si>
    <t>д. Саларьево, 2-я очередь, корп. 7, строение 2</t>
  </si>
  <si>
    <t>д. Саларьево, 2-я очередь, корп. 7, строение 3 (подземный паркинг)</t>
  </si>
  <si>
    <t>д. Саларьево, 6-я очередь, Башня, корп. 20</t>
  </si>
  <si>
    <t>д. Саларьево, 5-я очередь, Башня, корп. 19</t>
  </si>
  <si>
    <t>д. Саларьево, 8-15-я очередь, объекты застройки</t>
  </si>
  <si>
    <t>д. Саларьево, 3-я очередь, корп. 13, строение 4 (подземный паркинг)</t>
  </si>
  <si>
    <t>д. Саларьево, 3-я очередь, корп. 13, строение 3</t>
  </si>
  <si>
    <t>д. Саларьево, 3-я очередь, корп. 13, строение 2</t>
  </si>
  <si>
    <t>д. Саларьево, 3-я очередь, корп. 13, строение 1</t>
  </si>
  <si>
    <t>д. Саларьево, 7-я очередь, Башня, корп. 25</t>
  </si>
  <si>
    <t>д. Саларьево, 7-я очередь, Башня, корп. 24</t>
  </si>
  <si>
    <t>д. Саларьево, 6-я очередь, Башня, корп. 22</t>
  </si>
  <si>
    <t>д. Саларьево, 6-я очередь, Башня, корп. 23</t>
  </si>
  <si>
    <t>д. Саларьево, 6-я очередь, ДОУ на 220 мест</t>
  </si>
  <si>
    <t>д. Саларьево, 5-я очередь, ДОУ на 220 мест</t>
  </si>
  <si>
    <t>д. Саларьево, 7-я очередь, корп. 47, Школа на 1150 мест</t>
  </si>
  <si>
    <t>д. Саларьево, 7-я очередь, ДОУ на 220 мест</t>
  </si>
  <si>
    <t>д. Саларьево, 8-15-я очередь, объекты СКБ</t>
  </si>
  <si>
    <t>г. Москва, Бунинские Луга, мкр. 1, 2, 3, корп. 2.7</t>
  </si>
  <si>
    <t>г. Москва, Бунинские Луга, мкр. 1, 2, 3, корп. 2.12 взрослая полик-ка на 475 пос/см</t>
  </si>
  <si>
    <t>г. Москва, Бунинские Луга, мкр. 1, 2, 3, корп. 2.11 (Школа на 1100 мест)</t>
  </si>
  <si>
    <t>г. Москва, Бунинские Луга, мкр. 1, 2, 3, корп. 2.10 (ДОУ на 300 мест)</t>
  </si>
  <si>
    <t>г. Москва, Бунинские Луга, мкр. 1, 2, 3, корп. 2.9 (ДОУ на 300 мест)</t>
  </si>
  <si>
    <t>г. Москва, Бунинские Луга, мкр. 1, 2, 3, корп. 1.13 (ДОУ на 150 мест)</t>
  </si>
  <si>
    <t>г. Москва, Бунинские Луга, мкр. 1, 2, 3, корп. 1.12 (школа на 1100 мест)</t>
  </si>
  <si>
    <t>обл. г. Балашиха, Измайловский лес</t>
  </si>
  <si>
    <t>г. Балашиха, Измайловский лес, 2-я очередь, Блок 3, корпус 3.2</t>
  </si>
  <si>
    <t>г. Балашиха, Измайловский лес, 1-я очередь, Блок 1, корпус 1.1</t>
  </si>
  <si>
    <t>г. Балашиха, Измайловский лес, 1-я очередь, Блок 1, корпус 1.2</t>
  </si>
  <si>
    <t>г. Балашиха, Измайловский лес, 3-я очередь, Блок 4</t>
  </si>
  <si>
    <t>г. Балашиха, Измайловский лес, 4-я очередь, Блок 6</t>
  </si>
  <si>
    <t>г. Балашиха, Измайловский лес, 2-я очередь, Блок 2, корпус 2.1</t>
  </si>
  <si>
    <t>г. Балашиха, Измайловский лес, 2-я очередь, Блок 2, корпус 2.2</t>
  </si>
  <si>
    <t>г. Балашиха, Измайловский лес, 2-я очередь, Блок 2, корпус 2.3</t>
  </si>
  <si>
    <t>г. Балашиха, Измайловский лес, 2-я очередь, Блок 2, корпус 2.4</t>
  </si>
  <si>
    <t>г. Балашиха, Измайловский лес, 3-я очередь, Блок 5 с ДДУ на 120 мест</t>
  </si>
  <si>
    <t>г. Балашиха, Измайловский лес, 2-я очередь, Блок 3, корпус 3.1 с поликлиникой на 100 пос.</t>
  </si>
  <si>
    <t>г. Балашиха, Измайловский лес, Паркинг</t>
  </si>
  <si>
    <t>г. Балашиха, Измайловский лес, 3-я очередь, ДОУ на 350 мест</t>
  </si>
  <si>
    <t>г. Балашиха, Измайловский лес, 4-я очередь, Школа</t>
  </si>
  <si>
    <t>г. Балашиха, Измайловский лес, 2-я очередь, ДОУ на 350 мест</t>
  </si>
  <si>
    <t>обл. г. Балашиха, мкр. Щитниково-А, Янтарный</t>
  </si>
  <si>
    <t>г. Балашиха, мкр. Щитниково-А, Янтарный, корп. 29А, Б</t>
  </si>
  <si>
    <t>г. Балашиха, мкр. Щитниково-А, Янтарный, корп. 19</t>
  </si>
  <si>
    <t>обл. г. Балашиха, мкр. Щитниково-Б, Изумрудный</t>
  </si>
  <si>
    <t>г. Балашиха, мкр. Щитниково-Б, Изумрудный, корп. 25</t>
  </si>
  <si>
    <t>г. Балашиха, мкр. Щитниково-Б, Изумрудный, корп. 38, Школа</t>
  </si>
  <si>
    <t>обл. г. Котельники, мкр. Опытное поле</t>
  </si>
  <si>
    <t>г. Котельники, мкр. Опытное поле, Школа на 825 мест</t>
  </si>
  <si>
    <t>обл. г. Люберцы, ГНИ</t>
  </si>
  <si>
    <t>г. Люберцы, 3-е Почтовое отделение, 101, корп. 4.1</t>
  </si>
  <si>
    <t>г. Люберцы, 3-е Почтовое отделение, 101, корп. 5.1</t>
  </si>
  <si>
    <t>г. Люберцы, 3-е Почтовое отделение, 101, корп. 10</t>
  </si>
  <si>
    <t>г. Люберцы, 3-е Почтовое отделение, 101, корп. 7</t>
  </si>
  <si>
    <t>г. Люберцы, 3-е Почтовое отделение, 101, корп. 8</t>
  </si>
  <si>
    <t>г. Люберцы, 3-е Почтовое отделение, 101, корп. 1</t>
  </si>
  <si>
    <t>г. Люберцы, 3-е Почтовое отделение, 101, корп. 6</t>
  </si>
  <si>
    <t>г. Люберцы, 3-е Почтовое отделение, 101, корп. 12</t>
  </si>
  <si>
    <t>г. Люберцы, 3-е Почтовое отделение, 101, корп. 9</t>
  </si>
  <si>
    <t>г. Люберцы, 3-е Почтовое отделение, 101, корп. 4.2</t>
  </si>
  <si>
    <t>г. Люберцы, 3-е Почтовое отделение, 101, корп. 2 с пристр. БКФН</t>
  </si>
  <si>
    <t>г. Люберцы, 3-е Почтовое отделение, 101, корп. 3 с пристр. БКФН</t>
  </si>
  <si>
    <t>г. Люберцы, 3-е Почтовое отделение, 101, корп. 5.2</t>
  </si>
  <si>
    <t>г. Люберцы, 3-е Почтовое отделение, 101, корп. 11 со встр. поликл. на 100 пос/см.</t>
  </si>
  <si>
    <t>г. Люберцы, 3-е Почтовое отделение, 101, корп. 13 со встр. поликл. на 100 пос/см.</t>
  </si>
  <si>
    <t>г. Люберцы, 3-е Почтовое отделение, 101, корп. 14, ДОУ (западный) на 350 мест</t>
  </si>
  <si>
    <t>г. Люберцы, 3-е Почтовое отделение, 101, корп. 15, ДОУ (восточный) на 350 мест</t>
  </si>
  <si>
    <t>г. Люберцы, 3-е Почтовое отделение, 101, корп. 16, Школа на 1500 мест</t>
  </si>
  <si>
    <t>обл. г. Люберцы, ЖК Люберецкий</t>
  </si>
  <si>
    <t>г. Люберцы, ЖК Люберецкий, корп. 2</t>
  </si>
  <si>
    <t>г. Люберцы, ЖК Люберецкий, корп. 10</t>
  </si>
  <si>
    <t>г. Люберцы, ЖК Люберецкий, корп. 11</t>
  </si>
  <si>
    <t>г. Люберцы, ЖК Люберецкий, корп. 1</t>
  </si>
  <si>
    <t>г. Люберцы, ЖК Люберецкий, корп. 2А</t>
  </si>
  <si>
    <t>г. Люберцы, ЖК Люберецкий, корп. 3</t>
  </si>
  <si>
    <t>г. Люберцы, ЖК Люберецкий, корп. 7</t>
  </si>
  <si>
    <t>г. Люберцы, ЖК Люберецкий, корп. 5</t>
  </si>
  <si>
    <t>г. Люберцы, ЖК Люберецкий, корп. 9.2</t>
  </si>
  <si>
    <t>г. Люберцы, ЖК Люберецкий, корп. 9.1</t>
  </si>
  <si>
    <t>г. Люберцы, ЖК Люберецкий, корп. 21</t>
  </si>
  <si>
    <t>г. Люберцы, ЖК Люберецкий, корп. 19</t>
  </si>
  <si>
    <t>г. Люберцы, ЖК Люберецкий, корп. 16</t>
  </si>
  <si>
    <t>г. Люберцы, ЖК Люберецкий, корп. 6</t>
  </si>
  <si>
    <t>г. Люберцы, ЖК Люберецкий, корп. 8.2</t>
  </si>
  <si>
    <t>г. Люберцы, ЖК Люберецкий, корп. 8.1</t>
  </si>
  <si>
    <t>г. Люберцы, ЖК Люберецкий, корп. 4.2</t>
  </si>
  <si>
    <t>г. Люберцы, ЖК Люберецкий, корп. 4.1</t>
  </si>
  <si>
    <t>г. Люберцы, ЖК Люберецкий, Паркинг на 1400 м/м</t>
  </si>
  <si>
    <t>г. Люберцы, ЖК Люберецкий, корп. 13, пристройка к школе на 650 мест</t>
  </si>
  <si>
    <t>г. Люберцы, ЖК Люберецкий, корп. 12, ДОУ на 250 мест</t>
  </si>
  <si>
    <t>г. Люберцы, ЖК Люберецкий, корп. 15.2, ДОУ 350 мест</t>
  </si>
  <si>
    <t>г. Люберцы, ЖК Люберецкий, корп. 15.1, Школа 1500 мест</t>
  </si>
  <si>
    <t>г. Люберцы, ЖК Люберецкий, корп. 14, ДОУ на 300 мест</t>
  </si>
  <si>
    <t>г. Люберцы, ЖК Люберецкий, корп. 20, Поликлиника на 300 пос/см.</t>
  </si>
  <si>
    <t>г. Люберцы, Камов, 1-я оч., корп. 1 со встроенными помещениями БКФН</t>
  </si>
  <si>
    <t>г. Люберцы, Камов, 2-я оч., корп. 2 со встроенными помещениями БКФН</t>
  </si>
  <si>
    <t>г. Люберцы, Камов, 2-я оч., корп. 3 со встроенно-пристроенными помещениями БКФН</t>
  </si>
  <si>
    <t>г. Люберцы, Камов, 1-я оч., корп. 4 со встроенными помещениями БКФН</t>
  </si>
  <si>
    <t>г. Люберцы, Камов, 1-я оч., корп. 5 со встроенными помещениями БКФН</t>
  </si>
  <si>
    <t>г. Люберцы, Камов, 1-я оч., корп. 6 с БКФН и встроенно-пристроенной поликлиникой на 78 пос/см</t>
  </si>
  <si>
    <t>г. Люберцы, Камов, 1-я оч., корп. 7 с БКФН и встроенно-пристроенной поликлиникой на 77 пос/см</t>
  </si>
  <si>
    <t>г. Люберцы, Камов, 2-я оч., корп. 8 со встроенно-пристроенными помещениями БКФН</t>
  </si>
  <si>
    <t>г. Люберцы, Камов, 2-я оч., корп. 9 со встроенными помещениями БКФН</t>
  </si>
  <si>
    <t>г. Люберцы, Камов, 2-я оч., корп. 10 со встроенными помещениями БКФН</t>
  </si>
  <si>
    <t>г. Люберцы, Камов, МФК с объектами инженерной инфраструктуры</t>
  </si>
  <si>
    <t>г. Люберцы, Камов, корп. 14, Объект торговли</t>
  </si>
  <si>
    <t>г. Люберцы, Камов, корп. 11, Многоэтажный гараж-стоянка на 926 м/м</t>
  </si>
  <si>
    <t>г. Люберцы, Камов, корп. 12, Многоэтажный гараж-стоянка на 676 м/м</t>
  </si>
  <si>
    <t>г. Люберцы, Камов, корп. 17, Общеобразовательная школа на 1170 мест</t>
  </si>
  <si>
    <t>г. Люберцы, Камов, корп. 16, ДОУ на 220 мест</t>
  </si>
  <si>
    <t>г. Люберцы, Камов, корп. 15, ДОУ на 350 мест</t>
  </si>
  <si>
    <t>г. Мытищи, р-н Ярославский, мкр. 15, 16, корп. 39.3 (подземный гараж на 283 м/м)</t>
  </si>
  <si>
    <t>г. Мытищи, р-н Ярославский, мкр. 15, 16, корп. 49 с подз. гаражом и объектами КБО</t>
  </si>
  <si>
    <t>г. Мытищи, р-н Ярославский, мкр. 15, 16, корп. 40.3 (подземный гараж-стоянка на 267 м/м)</t>
  </si>
  <si>
    <t>г. Мытищи, р-н Ярославский, мкр. 15, 16, корп. 41.3 (подземный гараж-стоянка на 294 м/м)</t>
  </si>
  <si>
    <t>г. Мытищи, р-н Ярославский, мкр. 15, 16, корп. 40.2</t>
  </si>
  <si>
    <t>г. Мытищи, р-н Ярославский, мкр. 15, 16, корп. 40.1</t>
  </si>
  <si>
    <t>г. Мытищи, р-н Ярославский, мкр. 15, 16, корп. 39.5 (назем. гараж на 268 м/м)</t>
  </si>
  <si>
    <t>г. Мытищи, р-н Ярославский, мкр. 15, 16, корп. 37.5 (назем. гараж на 300 м/м)</t>
  </si>
  <si>
    <t>г. Мытищи, р-н Ярославский, мкр. 15, 16, корп. 49.5 (назем. закрытая автостоянка на 300 м/м)</t>
  </si>
  <si>
    <t>г. Мытищи, р-н Ярославский, мкр. 15, 16, корп. 37.6 (назем. закрытая автостоянка на 300 м/м)</t>
  </si>
  <si>
    <t>г. Мытищи, р-н Ярославский, мкр. 15, 16, корп. 42.5 (назем. гараж на 300 м/м)</t>
  </si>
  <si>
    <t>г. Мытищи, р-н Ярославский, мкр. 15, 16, корп. 38.5 (назем. гараж на 268 м/м)</t>
  </si>
  <si>
    <t>г. Мытищи, р-н Ярославский, мкр. 15, 16, корп. 40.5 (назем. гараж на 300 м/м)</t>
  </si>
  <si>
    <t>г. Мытищи, р-н Ярославский, мкр. 15, 16, корп. 47А (детская поликлиника на 430 мест)</t>
  </si>
  <si>
    <t>г. Химки, ул. Совхозная (Звезда России), паркинг, 7.4 на 125 мест</t>
  </si>
  <si>
    <t>г. Химки, Новокуркино, мкр. 7, корп. 1.5 (подземный паркинг на 125 м/м)</t>
  </si>
  <si>
    <t>г. Химки, ул. Совхозная, вл. 11, плоскостной паркинг</t>
  </si>
  <si>
    <t>г. Химки, ул. Совхозная, вл. 11, корп. Г4 (автостоянка)</t>
  </si>
  <si>
    <t>г. Химки, ул. Совхозная, вл. 11, корп. Г5 (гараж на 631 м/м)</t>
  </si>
  <si>
    <t>г. Химки, ул. Совхозная, вл. 11, корп. 23, крытый каток с иск.льдом и объектом торговли</t>
  </si>
  <si>
    <t>Красногорск-Митино, Паркинг подземный к корпусам 3-4</t>
  </si>
  <si>
    <t>Красногорск-Митино, Корп. 7, ДОУ</t>
  </si>
  <si>
    <t>обл. Красногорский р-н, Ильинские Луга</t>
  </si>
  <si>
    <t>Красногорский р-н, Ильинские Луга, 4-я очередь</t>
  </si>
  <si>
    <t>Красногорский р-н, Ильинские Луга, корп. 43</t>
  </si>
  <si>
    <t>Красногорский р-н, Ильинские Луга, корп. 36</t>
  </si>
  <si>
    <t>Красногорский р-н, Ильинские Луга, корп. 37</t>
  </si>
  <si>
    <t>Красногорский р-н, Ильинские Луга, корп. 40</t>
  </si>
  <si>
    <t>Красногорский р-н, Ильинские Луга, корп. 44</t>
  </si>
  <si>
    <t>Красногорский р-н, Ильинские Луга, корп. 41</t>
  </si>
  <si>
    <t>Красногорский р-н, Ильинские Луга, корп. 39</t>
  </si>
  <si>
    <t>Красногорский р-н, Ильинские Луга, корп. 35</t>
  </si>
  <si>
    <t>Красногорский р-н, Ильинские Луга, корп. 38</t>
  </si>
  <si>
    <t>Красногорский р-н, Ильинские Луга, СКБ</t>
  </si>
  <si>
    <t>Красногорский р-н, Ильинские Луга, ДОУ на 350 мест</t>
  </si>
  <si>
    <t>Красногорский р-н, Ильинские Луга, школа на 1500 мест</t>
  </si>
  <si>
    <t>Красногорский р-н, Ильинские Луга, ДОУ на 300 мест</t>
  </si>
  <si>
    <t>обл. Ленинский р-н, д. Боброво, Восточное Бутово</t>
  </si>
  <si>
    <t>Ленинский р-н, д. Боброво, Восточное Бутово, корп. 9-10</t>
  </si>
  <si>
    <t>Ленинский р-н, д. Боброво, Восточное Бутово, корп. 7.1, 8.1 (7-8)</t>
  </si>
  <si>
    <t>Ленинский р-н, д. Боброво, Восточное Бутово, корп. 7.2 (7-8)</t>
  </si>
  <si>
    <t>Ленинский р-н, д. Боброво, Восточное Бутово, корп. 19-19а Башни</t>
  </si>
  <si>
    <t>Ленинский р-н, д. Боброво, Восточное Бутово, корп. 17-18 Башни</t>
  </si>
  <si>
    <t>Ленинский р-н, д. Боброво, Восточное Бутово, корп. 6</t>
  </si>
  <si>
    <t>Ленинский р-н, д. Боброво, Восточное Бутово, корп. 33</t>
  </si>
  <si>
    <t>Ленинский р-н, д. Боброво, Восточное Бутово, корп. 32</t>
  </si>
  <si>
    <t>Ленинский р-н, д. Боброво, Восточное Бутово, корп. 31</t>
  </si>
  <si>
    <t>Ленинский р-н, д. Боброво, Восточное Бутово, корп. 10</t>
  </si>
  <si>
    <t>Ленинский р-н, д. Боброво, Восточное Бутово, корп. 7-8</t>
  </si>
  <si>
    <t>Ленинский р-н, д. Боброво, Восточное Бутово, корп. 28</t>
  </si>
  <si>
    <t>Ленинский р-н, д. Боброво, Восточное Бутово, корп. 5</t>
  </si>
  <si>
    <t>Ленинский р-н, д. Боброво, Восточное Бутово, корп. 34</t>
  </si>
  <si>
    <t>Ленинский р-н, д. Боброво, Восточное Бутово, корп. 29</t>
  </si>
  <si>
    <t>Ленинский р-н, д. Боброво, Восточное Бутово, корп. 27</t>
  </si>
  <si>
    <t>Ленинский р-н, д. Боброво, Восточное Бутово, корп. 26</t>
  </si>
  <si>
    <t>Ленинский р-н, д. Боброво, Восточное Бутово, корп. 24</t>
  </si>
  <si>
    <t>Ленинский р-н, д. Боброво, Восточное Бутово, корп. 23</t>
  </si>
  <si>
    <t>Ленинский р-н, д. Боброво, Восточное Бутово, корп. 25</t>
  </si>
  <si>
    <t>Ленинский р-н, д. Боброво, Восточное Бутово, корп. 37</t>
  </si>
  <si>
    <t>Ленинский р-н, д. Боброво, Восточное Бутово, корп. 22</t>
  </si>
  <si>
    <t>Ленинский р-н, д. Боброво, Восточное Бутово, корп. 36</t>
  </si>
  <si>
    <t>Ленинский р-н, д. Боброво, Восточное Бутово, корп. 35</t>
  </si>
  <si>
    <t>Ленинский р-н, д. Боброво, Восточное Бутово, корп. 30</t>
  </si>
  <si>
    <t>Ленинский р-н, д. Боброво, Восточное Бутово, корп. 8.2 (7-8)</t>
  </si>
  <si>
    <t>Ленинский р-н, д. Боброво, Восточное Бутово, корп. 17-18 Блок (север)</t>
  </si>
  <si>
    <t>Ленинский р-н, д. Боброво, Восточное Бутово, корп. 15-16 Блок (север)</t>
  </si>
  <si>
    <t>Ленинский р-н, д. Боброво, Восточное Бутово, корп. 41-42</t>
  </si>
  <si>
    <t>Ленинский р-н, д. Боброво, Восточное Бутово, объекты застройки 3-ой очереди</t>
  </si>
  <si>
    <t>Ленинский р-н, д. Боброво, Восточное Бутово, корп. 47-48</t>
  </si>
  <si>
    <t>Ленинский р-н, д. Боброво, Восточное Бутово, корп. 13</t>
  </si>
  <si>
    <t>Ленинский р-н, д. Боброво, Восточное Бутово, корп. 14</t>
  </si>
  <si>
    <t>Ленинский р-н, д. Боброво, Восточное Бутово, корп. 11</t>
  </si>
  <si>
    <t>Ленинский р-н, д. Боброво, Восточное Бутово, корп. 12</t>
  </si>
  <si>
    <t>Ленинский р-н, д. Боброво, Восточное Бутово, Паркинг</t>
  </si>
  <si>
    <t>Ленинский р-н, д. Боброво, Восточное Бутово, 3-я оч., СКБ</t>
  </si>
  <si>
    <t>Ленинский р-н, д. Боброво, Восточное Бутово, 2-я оч., СКБ</t>
  </si>
  <si>
    <t>Ленинский р-н, д. Боброво, Восточное Бутово, Д1, ДОО на 325 мест</t>
  </si>
  <si>
    <t>Ленинский р-н, д. Боброво, Восточное Бутово, Д4, ДОО на 225 мест</t>
  </si>
  <si>
    <t>Ленинский р-н, д. Боброво, Восточное Бутово, Д6, ДОО на 225 мест</t>
  </si>
  <si>
    <t>Ленинский р-н, д. Боброво, Восточное Бутово, Ш1, Школа на 1500 мест</t>
  </si>
  <si>
    <t>Ленинский р-н, д. Боброво, Восточное Бутово, Д2, ДДУ на 340 мест</t>
  </si>
  <si>
    <t>Ленинский р-н, д. Боброво, Восточное Бутово, Д5, ДДУ на 140 мест</t>
  </si>
  <si>
    <t>Ленинский р-н, д. Боброво, Восточное Бутово, Ш2, Школа на 1375 мест</t>
  </si>
  <si>
    <t>Ленинский р-н, д. Боброво, Восточное Бутово, встр.-пристроенная пол-ка на 100 пос., к корп. 11,12</t>
  </si>
  <si>
    <t>обл. Ленинский р-н, д. Бутово, мкр. Бутово-Парк</t>
  </si>
  <si>
    <t>Ленинский р-н, д. Бутово, мкр. Бутово-Парк, корп. 13а</t>
  </si>
  <si>
    <t>Ленинский р-н, д. Бутово, мкр. Бутово-Парк, корп. 14а</t>
  </si>
  <si>
    <t>Ленинский р-н, д. Бутово, мкр. Бутово-Парк, корп. 15</t>
  </si>
  <si>
    <t>Ленинский р-н, д. Бутово, мкр. Бутово-Парк, корп. 22</t>
  </si>
  <si>
    <t>Ленинский р-н, д. Бутово, мкр. Бутово-Парк, корп. 4а</t>
  </si>
  <si>
    <t>Ленинский р-н, д. Бутово, мкр. Бутово-Парк, корп. 32</t>
  </si>
  <si>
    <t>Ленинский р-н, д. Бутово, мкр. Бутово-Парк, корп. 2</t>
  </si>
  <si>
    <t>Ленинский р-н, д. Бутово, мкр. Бутово-Парк, корп. 4</t>
  </si>
  <si>
    <t>Ленинский р-н, д. Бутово, мкр. Бутово-Парк, корп. 8</t>
  </si>
  <si>
    <t>Ленинский р-н, д. Бутово, мкр. Бутово-Парк, корп. 71</t>
  </si>
  <si>
    <t>Ленинский р-н, д. Бутово, мкр. Бутово-Парк, корп. 29</t>
  </si>
  <si>
    <t>Ленинский р-н, д. Бутово, мкр. Бутово-Парк, корп. 21, МФК</t>
  </si>
  <si>
    <t>Ленинский р-н, д. Бутово, мкр. Бутово-Парк, корп. 57, МФК</t>
  </si>
  <si>
    <t>Ленинский р-н, д. Бутово, мкр. Бутово-Парк, корп. 7, Школа (БНК)</t>
  </si>
  <si>
    <t>обл. Ленинский р-н, мкр. Бутово, 3-я очередь</t>
  </si>
  <si>
    <t>Ленинский р-н, мкр. Бутово, 3-я очередь, корп. 8/1</t>
  </si>
  <si>
    <t>Ленинский р-н, мкр. Бутово, 3-я очередь, корп. 11</t>
  </si>
  <si>
    <t>Ленинский р-н, мкр. Бутово, 3-я очередь, корп. 7</t>
  </si>
  <si>
    <t>Ленинский р-н, мкр. Бутово, 3-я очередь, корп. 8</t>
  </si>
  <si>
    <t>Ленинский р-н, мкр. Бутово, 3-я очередь, корп. 15</t>
  </si>
  <si>
    <t>Ленинский р-н, мкр. Бутово, 3-я очередь, корп. 13</t>
  </si>
  <si>
    <t>Ленинский р-н, мкр. Бутово, 3-я очередь, корп. 14</t>
  </si>
  <si>
    <t>Ленинский р-н, мкр. Бутово, 3-я очередь, корп. 15.1</t>
  </si>
  <si>
    <t>Ленинский р-н, мкр. Бутово, 3-я очередь, корп. 15.2</t>
  </si>
  <si>
    <t>Ленинский р-н, мкр. Бутово, 3-я очередь, корп. 17</t>
  </si>
  <si>
    <t>Ленинский р-н, мкр. Бутово, 3-я очередь, корп. 5.1</t>
  </si>
  <si>
    <t>Ленинский р-н, мкр. Бутово, 3-я очередь, объекты застройки</t>
  </si>
  <si>
    <t>Ленинский р-н, мкр. Бутово, 3-я очередь, корп. 4</t>
  </si>
  <si>
    <t>Ленинский р-н, мкр. Бутово, 3-я очередь, корп. 5</t>
  </si>
  <si>
    <t>Ленинский р-н, мкр. Бутово, 3-я очередь, корп. 16-19.3</t>
  </si>
  <si>
    <t>Ленинский р-н, мкр. Бутово, 3-я очередь, корп. 33</t>
  </si>
  <si>
    <t>Ленинский р-н, мкр. Бутово, 3-я очередь, корп. 34</t>
  </si>
  <si>
    <t>Ленинский р-н, мкр. Бутово, 3-я очередь, корп. 35</t>
  </si>
  <si>
    <t>Ленинский р-н, мкр. Бутово, 3-я очередь, корп. 14.1</t>
  </si>
  <si>
    <t>Ленинский р-н, мкр. Бутово, 3-я очередь, корп. 1</t>
  </si>
  <si>
    <t>Ленинский р-н, мкр. Бутово, 3-я очередь, корп. 12.1</t>
  </si>
  <si>
    <t>Ленинский р-н, мкр. Бутово, 3-я очередь, корп. 12.2</t>
  </si>
  <si>
    <t>Ленинский р-н, мкр. Бутово, 3-я очередь, корп. 31.1</t>
  </si>
  <si>
    <t>Ленинский р-н, мкр. Бутово, 3-я очередь, корп. 28</t>
  </si>
  <si>
    <t>Ленинский р-н, мкр. Бутово, 3-я очередь, корп. 28.1</t>
  </si>
  <si>
    <t>Ленинский р-н, мкр. Бутово, 3-я очередь, корп. 29</t>
  </si>
  <si>
    <t>Ленинский р-н, мкр. Бутово, 3-я очередь, корп. 30</t>
  </si>
  <si>
    <t>Ленинский р-н, мкр. Бутово, 3-я очередь, корп. 31</t>
  </si>
  <si>
    <t>Ленинский р-н, мкр. Бутово, 3-я очередь, корп. 3</t>
  </si>
  <si>
    <t>Ленинский р-н, мкр. Бутово, 3-я очередь, корп. 32</t>
  </si>
  <si>
    <t>Ленинский р-н, мкр. Бутово, 3-я очередь, корп. 6</t>
  </si>
  <si>
    <t>Ленинский р-н, мкр. Бутово, 3-я очередь, корп. 41.2</t>
  </si>
  <si>
    <t>Ленинский р-н, мкр. Бутово, 3-я очередь, корп. 20-22.1</t>
  </si>
  <si>
    <t>Ленинский р-н, мкр. Бутово, 3-я очередь, корп. 16-19.1</t>
  </si>
  <si>
    <t>Ленинский р-н, мкр. Бутово, 3-я очередь, корп. 20-22.3</t>
  </si>
  <si>
    <t>Ленинский р-н, мкр. Бутово, 3-я очередь, корп. 41.3</t>
  </si>
  <si>
    <t>Ленинский р-н, мкр. Бутово, 3-я очередь, корп. 20-22.2</t>
  </si>
  <si>
    <t>Ленинский р-н, мкр. Бутово, 3-я очередь, корп. 16-19.2</t>
  </si>
  <si>
    <t>Ленинский р-н, мкр. Бутово, 3-я очередь, корп. 19-21</t>
  </si>
  <si>
    <t>Ленинский р-н, мкр. Бутово, 3-я очередь, корп. 8/2</t>
  </si>
  <si>
    <t>Ленинский р-н, мкр. Бутово, 3-я очередь, корп. 23-25</t>
  </si>
  <si>
    <t>Ленинский р-н, мкр. Бутово, 3-я очередь, корп. 42, ДДУ на 225 мест</t>
  </si>
  <si>
    <t>Ленинский р-н, мкр. Бутово, 3-я очередь, корп. 11а, РКЦ</t>
  </si>
  <si>
    <t>Ленинский р-н, мкр. Бутово, 3-я очередь, корп. 45, поликлиника на 450 п/см</t>
  </si>
  <si>
    <t>Ленинский р-н, мкр. Бутово, 3-я очередь, СКБ</t>
  </si>
  <si>
    <t>Ленинский р-н, мкр. Бутово, 3-я очередь, корп. 37, Школа на 825 мест + Ленинский р-н, мкр. Бутово, 2-я очередь, корп. 23 (ДРЖ-1), Школа на 550 мест</t>
  </si>
  <si>
    <t>Ленинский р-н, мкр. Бутово, 3-я очередь, корп. 39, ДДУ на 190 мест</t>
  </si>
  <si>
    <t>Ленинский р-н, мкр. Бутово, 3-я очередь, корп. 38, ДДУ на 325 мест</t>
  </si>
  <si>
    <t>Ленинский р-н, мкр. Бутово, 3-я очередь, корп. 43, ДОУ на 340 мест</t>
  </si>
  <si>
    <t>Ленинский р-н, мкр. Бутово, 3-я очередь, корп. 41.1, Общеобразовательная школа на 1100 мест</t>
  </si>
  <si>
    <t>Ленинский р-н, мкр. Бутово, 3-я очередь, корп. 40, Школа на 825 мест</t>
  </si>
  <si>
    <t>г. Обнинск, мкр. 30, ул. Курчатова, корп. 3 с ДДУ на 70 мест</t>
  </si>
  <si>
    <t>г. Обнинск, мкр. 30, ул. Курчатова, корп. 6</t>
  </si>
  <si>
    <t>г. Екатеринбург, ул. Космонавтов 11, 1-я оч., корп. 1.1</t>
  </si>
  <si>
    <t>г. Екатеринбург, ул. Космонавтов 11, 1-я оч., корп. 1.2</t>
  </si>
  <si>
    <t>г. Екатеринбург, ул. Космонавтов 11, 2-я оч., корп. 2Б</t>
  </si>
  <si>
    <t>г. Екатеринбург, ул. Космонавтов 11, 4-я оч., корп. 4.1</t>
  </si>
  <si>
    <t>г. Екатеринбург, ул. Космонавтов 11, 4-я оч., корп. 4.2</t>
  </si>
  <si>
    <t>г. Екатеринбург, ул. Космонавтов 11, 3-я оч., корп. 3.2</t>
  </si>
  <si>
    <t>г. Екатеринбург, ул. Космонавтов 11, 3-я оч., корп. 3.1</t>
  </si>
  <si>
    <t>г. Екатеринбург, ул. Космонавтов 11, 2-я оч., корп. 2А</t>
  </si>
  <si>
    <t>г. Екатеринбург, ул. Космонавтов 11, объекты застройки 6-8-й очередей</t>
  </si>
  <si>
    <t>г. Екатеринбург, ул. Космонавтов 11, 3-я оч., ДОУ на 200 мест</t>
  </si>
  <si>
    <t>г. Екатеринбург, ул. Космонавтов 11, 5-я оч., ДОУ на 350 мест</t>
  </si>
  <si>
    <t>г. Новороссийск, мкр. 16, корп. 5, подземный паркинг №2</t>
  </si>
  <si>
    <t>г. Новороссийск, мкр. 17, корп. 4 В (мкр. Южный берег)</t>
  </si>
  <si>
    <t>г. Новороссийск, мкр. 17, корп. 2 В (мкр. Южный берег)</t>
  </si>
  <si>
    <t>г. Новороссийск, мкр. 17, корп. 3 В (мкр. Южный берег)</t>
  </si>
  <si>
    <t>г. Новороссийск, мкр. 17, корп. 1 В (мкр. Южный берег)</t>
  </si>
  <si>
    <t>г. Новороссийск, мкр. 17, корп. 4 Б (мкр. Южный берег)</t>
  </si>
  <si>
    <t>г. Новороссийск, мкр. 17, корп. 2 Б (мкр. Южный берег)</t>
  </si>
  <si>
    <t>г. Новороссийск, мкр. 17, корп. 3 Б (мкр. Южный берег)</t>
  </si>
  <si>
    <t>г. Новороссийск, мкр. 17, корп. 1 Б (мкр. Южный берег)</t>
  </si>
  <si>
    <t>г. Санкт-Петербург, Дальневосточный, Жилой дом 2 (1Б,2Б,3Б) с подз.паркингом и встр.полик. на 19 пс.</t>
  </si>
  <si>
    <t>г. Санкт-Петербург, Дальневосточный, Жилой дом 1 (1А,2А,3А) с подз.паркингом и встр. ДОУ на 75 мест</t>
  </si>
  <si>
    <t>г. Санкт-Петербург, Заповедная, 1-я оч., Башня 4А</t>
  </si>
  <si>
    <t>г. Санкт-Петербург, Заповедная, 1-я оч., Башня 3А</t>
  </si>
  <si>
    <t>г. Санкт-Петербург, Заповедная, 1-я оч., Башня 2А</t>
  </si>
  <si>
    <t>г. Санкт-Петербург, Заповедная, 1-я оч., Блок 1А</t>
  </si>
  <si>
    <t>г. Санкт-Петербург, Заповедная, 2-я оч., Жилой дом 7 (3 Башни) со встр.полик.</t>
  </si>
  <si>
    <t>г. Санкт-Петербург, Заповедная, 2-я оч., корпус 10, паркинг на 155 м/м</t>
  </si>
  <si>
    <t>г. Санкт-Петербург, Заповедная, 1-я оч., паркинг 4 на 300 м/м</t>
  </si>
  <si>
    <t>г. Санкт-Петербург, Заповедная, 1-я оч., паркинг 5 на 300 м/м</t>
  </si>
  <si>
    <t>г. Калуга, Правобережный район, 2-я очередь, корп. 7</t>
  </si>
  <si>
    <t>г. Калуга, Правобережный район, 2-я очередь, корп. 6</t>
  </si>
  <si>
    <t>г. Калуга, ул. Ермоловская, корп. 3</t>
  </si>
  <si>
    <t>г. Калуга, ул. Ермоловская, корп. 4</t>
  </si>
  <si>
    <t>г. Калуга, ул. Ермоловская, корп. 5</t>
  </si>
  <si>
    <t>Одинцовский р-н, г.п. Одинцово, мкр. Одинцово-1, 2-я оч., корп. 3.5 (автостоянка 300 м/мест)</t>
  </si>
  <si>
    <t>Одинцовский р-н, г.п. Одинцово, мкр. Одинцово-1, 2-я оч., пристр. ДОУ к корп. 1.2 (на 60 мест)</t>
  </si>
  <si>
    <t>Одинцовский р-н, г.п. Одинцово, мкр. Одинцово-1, 3-я оч., корп. 2.11 (БЦ с полик. на 390 пос/см)</t>
  </si>
  <si>
    <t>обл. Красногорский р-н, Мортон-Град "Путилково"</t>
  </si>
  <si>
    <t>Красногорский р-н, Мортон-Град "Путилково", корп. 28</t>
  </si>
  <si>
    <t>Красногорский р-н, Мортон-Град "Путилково", корп. 14</t>
  </si>
  <si>
    <t>Красногорский р-н, Мортон-Град "Путилково", корп. 7</t>
  </si>
  <si>
    <t>Красногорский р-н, Мортон-Град "Путилково", корп. 4</t>
  </si>
  <si>
    <t>Красногорский р-н, Мортон-Град "Путилково", корп. 19</t>
  </si>
  <si>
    <t>Красногорский р-н, Мортон-Град "Путилково", корп. 35</t>
  </si>
  <si>
    <t>Красногорский р-н, Мортон-Град "Путилково", корп. 32</t>
  </si>
  <si>
    <t>Красногорский р-н, Мортон-Град "Путилково", корп. 15</t>
  </si>
  <si>
    <t>Красногорский р-н, Мортон-Град "Путилково", корп. 31</t>
  </si>
  <si>
    <t>Красногорский р-н, Мортон-Град "Путилково", корп. 41</t>
  </si>
  <si>
    <t>Красногорский р-н, Мортон-Град "Путилково", корп. 30</t>
  </si>
  <si>
    <t>Красногорский р-н, Мортон-Град "Путилково", корп. 26</t>
  </si>
  <si>
    <t>Красногорский р-н, Мортон-Град "Путилково", корп. 10</t>
  </si>
  <si>
    <t>Красногорский р-н, Мортон-Град "Путилково", корп. 2</t>
  </si>
  <si>
    <t>Красногорский р-н, Мортон-Град "Путилково", корп. 13</t>
  </si>
  <si>
    <t>Красногорский р-н, Мортон-Град "Путилково", корп. 12</t>
  </si>
  <si>
    <t>Красногорский р-н, Мортон-Град "Путилково", корп. 23</t>
  </si>
  <si>
    <t>Красногорский р-н, Мортон-Град "Путилково", корп. 9</t>
  </si>
  <si>
    <t>Красногорский р-н, Мортон-Град "Путилково", корп. 5</t>
  </si>
  <si>
    <t>Красногорский р-н, Мортон-Град "Путилково", корп. 1</t>
  </si>
  <si>
    <t>Красногорский р-н, Мортон-Град "Путилково", корп. 41.3</t>
  </si>
  <si>
    <t>Красногорский р-н, Мортон-Град "Путилково", корп. 41.2</t>
  </si>
  <si>
    <t>Красногорский р-н, Мортон-Град "Путилково", корп. 41.1</t>
  </si>
  <si>
    <t>Красногорский р-н, Мортон-Град "Путилково", корп. 47</t>
  </si>
  <si>
    <t>Красногорский р-н, Мортон-Град "Путилково", корп. 38</t>
  </si>
  <si>
    <t>Красногорский р-н, Мортон-Град "Путилково", корп. 37</t>
  </si>
  <si>
    <t>Красногорский р-н, Мортон-Град "Путилково", корп. 34</t>
  </si>
  <si>
    <t>Красногорский р-н, Мортон-Град "Путилково", корп. 8</t>
  </si>
  <si>
    <t>Красногорский р-н, Мортон-Град "Путилково", корп. 17</t>
  </si>
  <si>
    <t>Красногорский р-н, Мортон-Град "Путилково", корп. 27</t>
  </si>
  <si>
    <t>Красногорский р-н, Мортон-Град "Путилково", корп. 36</t>
  </si>
  <si>
    <t>Красногорский р-н, Мортон-Град "Путилково", корп. 33, ДДУ на 235 мест</t>
  </si>
  <si>
    <t>Красногорский р-н, Мортон-Град "Путилково", корп. 40, ДДУ на 225 мест</t>
  </si>
  <si>
    <t>Красногорский р-н, Мортон-Град "Путилково", корп. 3, Школа на 1100 мест в составе ВОК</t>
  </si>
  <si>
    <t>Красногорский р-н, Мортон-Град "Путилково", корп. 25, ДДУ на 225 мест</t>
  </si>
  <si>
    <t>Красногорский р-н, Мортон-Град "Путилково", корп. 20, Школа на 1100 мест</t>
  </si>
  <si>
    <t>Красногорский р-н, Мортон-Град "Путилково", корп. 21, Поликлиника на 600 пос.</t>
  </si>
  <si>
    <t>Красногорский р-н, Мортон-Град "Путилково", корп. 6, ДДУ на 150 мест в составе ВОК</t>
  </si>
  <si>
    <t>обл. Юрлово</t>
  </si>
  <si>
    <t>23.85%</t>
  </si>
  <si>
    <t>Юрлово, Очередь №1</t>
  </si>
  <si>
    <t>Юрлово, Очередь №2</t>
  </si>
  <si>
    <t>Юрлово, Очередь №3</t>
  </si>
  <si>
    <t>обл. Балашиха, Озерный З/У</t>
  </si>
  <si>
    <t>19.2400</t>
  </si>
  <si>
    <t>50:22:0060611:20</t>
  </si>
  <si>
    <t>50:22:0000000:104325</t>
  </si>
  <si>
    <t>50:22:0000000:104324</t>
  </si>
  <si>
    <t>50:22:0060611:50</t>
  </si>
  <si>
    <t>50:22:0060608:176</t>
  </si>
  <si>
    <t>50:53:0000000:7541</t>
  </si>
  <si>
    <t>50:53:0020101:922</t>
  </si>
  <si>
    <t>50:53:0020101:920</t>
  </si>
  <si>
    <t>50:53:0020101:919</t>
  </si>
  <si>
    <t>50:53:0020101:921</t>
  </si>
  <si>
    <t>50:64:0000000:4</t>
  </si>
  <si>
    <t>50:53:0000000:7392</t>
  </si>
  <si>
    <t>50:64:0000000:5</t>
  </si>
  <si>
    <t>50:22:0040514:38</t>
  </si>
  <si>
    <t>50:22:0040514:35</t>
  </si>
  <si>
    <t>50:22:0040514:29</t>
  </si>
  <si>
    <t>50:22:0040514:37</t>
  </si>
  <si>
    <t>50:22:0000000:107959</t>
  </si>
  <si>
    <t>50:22:0040511:6</t>
  </si>
  <si>
    <t>50:22:0040604:562</t>
  </si>
  <si>
    <t>50:22:0040511:18</t>
  </si>
  <si>
    <t>50:53:010208:188</t>
  </si>
  <si>
    <t>50:53:010208:189</t>
  </si>
  <si>
    <t>50:53:00000:7388</t>
  </si>
  <si>
    <t>50:53:010208:30</t>
  </si>
  <si>
    <t>50:15:0050601:9</t>
  </si>
  <si>
    <t>50:15:0050501:2</t>
  </si>
  <si>
    <t>50:15:0000000:148</t>
  </si>
  <si>
    <t>50:15:0000000:147</t>
  </si>
  <si>
    <t>50:15:0050601:12</t>
  </si>
  <si>
    <t>50:03:0050380:662</t>
  </si>
  <si>
    <t>50:03:0050380:661</t>
  </si>
  <si>
    <t>50:08:0070278:22</t>
  </si>
  <si>
    <t>50:08:0070278:23</t>
  </si>
  <si>
    <t>50:09:0060811:788</t>
  </si>
  <si>
    <t>50:09:0060811:184</t>
  </si>
  <si>
    <t>г. Москва, ул. Рябиновая, вл. 22</t>
  </si>
  <si>
    <t>обл. Коренево</t>
  </si>
  <si>
    <t>обл. Лыткарино</t>
  </si>
  <si>
    <t>обл. Токарево</t>
  </si>
  <si>
    <t>обл. Балашиха (Сакраменто-2)</t>
  </si>
  <si>
    <t>обл. д. Андреевское, Ленинский район</t>
  </si>
  <si>
    <t>обл. д. Дурыкино, Можайский район</t>
  </si>
  <si>
    <t>обл. д. Семенково, Клинский район</t>
  </si>
  <si>
    <t xml:space="preserve">обл. д. Михайловка, КФХ "Михайловское" </t>
  </si>
  <si>
    <t>обл. Искра</t>
  </si>
  <si>
    <t>рег. г. Калуга, Правобережный район, 2-я очередь (д. Квань)</t>
  </si>
  <si>
    <t>рег. г. Калуга, Правобережный район, уч. 8, уч. 9</t>
  </si>
  <si>
    <t>рег. г. Обнинск, мкр. 30, ул. Курчатова</t>
  </si>
  <si>
    <t>рег. г. Обнинск, мкр. 55, Московский квартал</t>
  </si>
  <si>
    <t>рег. г. Екатеринбург, ул. Космонавтов 11</t>
  </si>
  <si>
    <t>Ростовская рег., Аксайский р-н, ЖК "Норд", корп. 12</t>
  </si>
  <si>
    <t>Ростовская рег., Аксайский р-н, ЖК "Норд", корп. 10</t>
  </si>
  <si>
    <t>Ростовская рег., Аксайский р-н, ЖК "Норд", корп. 13</t>
  </si>
  <si>
    <t>Ростовская рег., Аксайский р-н, ЖК "Норд", корп. 15</t>
  </si>
  <si>
    <t>Ростовская рег., Аксайский р-н, ЖК "Норд", корп. 16</t>
  </si>
  <si>
    <t>Ростовская рег., Аксайский р-н, ЖК "Норд", корп. 17, 2ПК</t>
  </si>
  <si>
    <t>Ростовская рег., Аксайский р-н, ЖК "Норд", корп. 19</t>
  </si>
  <si>
    <t>Ростовская рег., Аксайский р-н, ЖК "Норд", корп. 18</t>
  </si>
  <si>
    <t>Ростовская рег., Аксайский р-н, ЖК "Норд", корп. 17, 1ПК</t>
  </si>
  <si>
    <t>Ростовская рег., Аксайский р-н, ЖК "Норд", корп. 22 (многофункциональный комплекс)</t>
  </si>
  <si>
    <t>Ростовская рег., Аксайский р-н, ЖК "Норд", корп. 25 (автостоянка)</t>
  </si>
  <si>
    <t>Ростовская рег., Аксайский р-н, ЖК "Норд", корп. 11 (автостоянка)</t>
  </si>
  <si>
    <t>Ростовская рег., Аксайский р-н, ЖК "Норд", стр. 21 (храм-часовня)</t>
  </si>
  <si>
    <t>Ростовская рег., Аксайский р-н, ЖК "Норд", стр. 20 (памятник событиям ВОВ)</t>
  </si>
  <si>
    <t>рег. г. Санкт-Петербург, Дальневосточный, вл. 15</t>
  </si>
  <si>
    <t>рег. г. Ростов-на-Дону, (Ростовская рег.), Аксайский р-н, ЖК "Норд"</t>
  </si>
  <si>
    <t>рег. г. Ростов-на-Дону, Ростовская рег., Аксайский р-н, ЖК "Норд"</t>
  </si>
  <si>
    <t>&lt;01.01.2018</t>
  </si>
  <si>
    <t>Н.М. г. Москва, п. Филимонковское, Середнево</t>
  </si>
  <si>
    <t>Н.М. г. Москва, мкр. Солнцево-Парк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</si>
</sst>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_-* #,##0.00_-;\-* #,##0.00_-;_-* &quot;-&quot;??_-;_-@_-"/>
    <numFmt numFmtId="166" formatCode="_-* #,##0_-;\-* #,##0_-;_-* &quot;-&quot;??_-;_-@_-"/>
    <numFmt numFmtId="167" formatCode="0.0"/>
    <numFmt numFmtId="168" formatCode="#,##0.0"/>
    <numFmt numFmtId="169" formatCode="mm/dd/yyyy"/>
    <numFmt numFmtId="170" formatCode="dd/mm/yyyy;@"/>
    <numFmt numFmtId="171" formatCode="#,##0.000"/>
    <numFmt numFmtId="172" formatCode="_-* #,##0.000_р_._-;\-* #,##0.000_р_._-;_-* &quot;-&quot;???_р_._-;_-@_-"/>
  </numFmts>
  <fonts count="42">
    <font>
      <sz val="11"/>
      <color theme="1"/>
      <name val="Calibri"/>
      <family val="2"/>
      <charset val="204"/>
      <scheme val="minor"/>
    </font>
    <font>
      <sz val="10"/>
      <color theme="1"/>
      <name val="Gill Sans for CW"/>
      <family val="2"/>
    </font>
    <font>
      <sz val="11"/>
      <color theme="1"/>
      <name val="Calibri"/>
      <family val="2"/>
      <charset val="204"/>
      <scheme val="minor"/>
    </font>
    <font>
      <b/>
      <sz val="11"/>
      <color theme="4"/>
      <name val="Garamond"/>
      <family val="1"/>
      <charset val="204"/>
    </font>
    <font>
      <sz val="10"/>
      <name val="Arial"/>
      <family val="2"/>
      <charset val="204"/>
    </font>
    <font>
      <sz val="10"/>
      <color theme="1"/>
      <name val="Gill Sans"/>
      <family val="2"/>
    </font>
    <font>
      <sz val="10"/>
      <name val="Gill Sans"/>
      <family val="2"/>
    </font>
    <font>
      <sz val="10"/>
      <color rgb="FFFFFFFF"/>
      <name val="Gill Sans"/>
      <family val="2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4"/>
      <name val="Calibri"/>
      <family val="2"/>
      <charset val="204"/>
      <scheme val="minor"/>
    </font>
    <font>
      <b/>
      <sz val="11"/>
      <color rgb="FFFFFFFF"/>
      <name val="Calibri"/>
      <family val="2"/>
      <charset val="204"/>
      <scheme val="minor"/>
    </font>
    <font>
      <b/>
      <sz val="10"/>
      <color rgb="FFFFFFFF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28"/>
      <name val="Gill Sans for CW"/>
      <family val="2"/>
      <charset val="204"/>
    </font>
    <font>
      <sz val="28"/>
      <color theme="1"/>
      <name val="Gill Sans for CW"/>
      <family val="2"/>
      <charset val="204"/>
    </font>
    <font>
      <b/>
      <sz val="28"/>
      <color theme="0"/>
      <name val="Gill Sans for CW"/>
      <family val="2"/>
      <charset val="204"/>
    </font>
    <font>
      <b/>
      <sz val="11"/>
      <color theme="4"/>
      <name val="Gill Sans for CW"/>
      <family val="2"/>
      <charset val="204"/>
    </font>
    <font>
      <sz val="11"/>
      <color theme="1"/>
      <name val="Gill Sans for CW"/>
      <family val="2"/>
      <charset val="204"/>
    </font>
    <font>
      <b/>
      <sz val="11"/>
      <color theme="1"/>
      <name val="Gill Sans for CW"/>
      <family val="2"/>
      <charset val="204"/>
    </font>
    <font>
      <b/>
      <sz val="11"/>
      <color theme="0"/>
      <name val="Gill Sans for CW"/>
      <family val="2"/>
      <charset val="204"/>
    </font>
    <font>
      <b/>
      <sz val="12"/>
      <color rgb="FFFFFFFF"/>
      <name val="Gill Sans for CW"/>
      <family val="2"/>
      <charset val="204"/>
    </font>
    <font>
      <sz val="12"/>
      <color rgb="FFFFFFFF"/>
      <name val="Gill Sans for CW"/>
      <family val="2"/>
      <charset val="204"/>
    </font>
    <font>
      <sz val="12"/>
      <color theme="1"/>
      <name val="Gill Sans for CW"/>
      <family val="2"/>
      <charset val="204"/>
    </font>
    <font>
      <b/>
      <sz val="11"/>
      <color theme="5" tint="-0.249977111117893"/>
      <name val="Gill Sans for CW"/>
      <family val="2"/>
      <charset val="204"/>
    </font>
    <font>
      <b/>
      <sz val="12"/>
      <color theme="0"/>
      <name val="Gill Sans for CW"/>
      <family val="2"/>
      <charset val="204"/>
    </font>
    <font>
      <sz val="11"/>
      <color theme="0" tint="0.499984740745262"/>
      <name val="Gill Sans for CW"/>
      <family val="2"/>
      <charset val="204"/>
    </font>
    <font>
      <b/>
      <sz val="11"/>
      <color theme="0" tint="0.499984740745262"/>
      <name val="Gill Sans for CW"/>
      <family val="2"/>
      <charset val="204"/>
    </font>
    <font>
      <sz val="11"/>
      <color theme="0"/>
      <name val="Gill Sans for CW"/>
      <family val="2"/>
      <charset val="204"/>
    </font>
    <font>
      <b/>
      <sz val="11"/>
      <color rgb="FFFFFFFF"/>
      <name val="Gill Sans for CW"/>
      <family val="2"/>
      <charset val="204"/>
    </font>
    <font>
      <sz val="10"/>
      <color theme="1"/>
      <name val="Gill Sans for CW"/>
      <family val="2"/>
    </font>
    <font>
      <b/>
      <sz val="11"/>
      <color theme="5" tint="0.59999389629810485"/>
      <name val="Gill Sans for CW"/>
      <family val="2"/>
      <charset val="204"/>
    </font>
    <font>
      <sz val="10"/>
      <color rgb="FFFF0000"/>
      <name val="Gill Sans for CW"/>
      <family val="2"/>
    </font>
    <font>
      <b/>
      <i/>
      <sz val="10"/>
      <color theme="1"/>
      <name val="Gill Sans for CW"/>
      <family val="2"/>
      <charset val="204"/>
    </font>
    <font>
      <sz val="28"/>
      <color rgb="FFFFFFFF"/>
      <name val="Gill Sans for CW"/>
      <family val="2"/>
      <charset val="204"/>
    </font>
    <font>
      <sz val="11"/>
      <color rgb="FFFFFFFF"/>
      <name val="Calibri"/>
      <family val="2"/>
      <charset val="204"/>
      <scheme val="minor"/>
    </font>
    <font>
      <b/>
      <sz val="11"/>
      <color rgb="FFFF0000"/>
      <name val="Gill Sans for CW"/>
      <family val="2"/>
      <charset val="204"/>
    </font>
    <font>
      <b/>
      <sz val="12"/>
      <color rgb="FFFFFFFF"/>
      <name val="Calibri"/>
      <family val="2"/>
      <charset val="204"/>
      <scheme val="minor"/>
    </font>
    <font>
      <sz val="11"/>
      <color theme="1"/>
      <name val="Gill Sans for CW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27"/>
      </patternFill>
    </fill>
    <fill>
      <patternFill patternType="solid">
        <fgColor rgb="FFFFFFFF"/>
        <bgColor indexed="64"/>
      </patternFill>
    </fill>
    <fill>
      <patternFill patternType="solid">
        <fgColor theme="0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27"/>
      </patternFill>
    </fill>
  </fills>
  <borders count="3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theme="0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9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0" fontId="5" fillId="0" borderId="0"/>
    <xf numFmtId="0" fontId="2" fillId="0" borderId="0"/>
    <xf numFmtId="165" fontId="2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70">
    <xf numFmtId="0" fontId="0" fillId="0" borderId="0" xfId="0"/>
    <xf numFmtId="0" fontId="40" fillId="11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168" fontId="3" fillId="4" borderId="4" xfId="0" applyNumberFormat="1" applyFont="1" applyFill="1" applyBorder="1" applyAlignment="1">
      <alignment horizontal="left" vertical="center" wrapText="1"/>
    </xf>
    <xf numFmtId="0" fontId="7" fillId="4" borderId="14" xfId="5" applyFont="1" applyFill="1" applyBorder="1" applyAlignment="1">
      <alignment horizontal="center" vertical="center" wrapText="1"/>
    </xf>
    <xf numFmtId="3" fontId="6" fillId="0" borderId="14" xfId="5" applyNumberFormat="1" applyFont="1" applyBorder="1" applyAlignment="1">
      <alignment horizontal="center" vertical="center" wrapText="1"/>
    </xf>
    <xf numFmtId="3" fontId="6" fillId="12" borderId="14" xfId="5" applyNumberFormat="1" applyFont="1" applyFill="1" applyBorder="1" applyAlignment="1">
      <alignment horizontal="center" vertical="center" wrapText="1"/>
    </xf>
    <xf numFmtId="0" fontId="6" fillId="12" borderId="13" xfId="5" applyFont="1" applyFill="1" applyBorder="1" applyAlignment="1">
      <alignment horizontal="left" vertical="center" wrapText="1" indent="2"/>
    </xf>
    <xf numFmtId="0" fontId="7" fillId="4" borderId="10" xfId="5" applyFont="1" applyFill="1" applyBorder="1" applyAlignment="1">
      <alignment horizontal="left" vertical="center" wrapText="1"/>
    </xf>
    <xf numFmtId="0" fontId="7" fillId="4" borderId="7" xfId="5" applyFont="1" applyFill="1" applyBorder="1" applyAlignment="1">
      <alignment horizontal="left" vertical="center" wrapText="1"/>
    </xf>
    <xf numFmtId="0" fontId="7" fillId="4" borderId="0" xfId="5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 wrapText="1"/>
    </xf>
    <xf numFmtId="0" fontId="5" fillId="0" borderId="0" xfId="5" applyFont="1"/>
    <xf numFmtId="0" fontId="7" fillId="4" borderId="3" xfId="0" applyFont="1" applyFill="1" applyBorder="1" applyAlignment="1">
      <alignment horizontal="left" vertical="center" wrapText="1"/>
    </xf>
    <xf numFmtId="0" fontId="6" fillId="13" borderId="12" xfId="5" applyFont="1" applyFill="1" applyBorder="1" applyAlignment="1">
      <alignment vertical="center" wrapText="1"/>
    </xf>
    <xf numFmtId="0" fontId="6" fillId="13" borderId="1" xfId="5" applyFont="1" applyFill="1" applyBorder="1" applyAlignment="1">
      <alignment vertical="center" wrapText="1"/>
    </xf>
    <xf numFmtId="0" fontId="6" fillId="13" borderId="9" xfId="5" applyFont="1" applyFill="1" applyBorder="1" applyAlignment="1">
      <alignment vertical="center" wrapText="1"/>
    </xf>
    <xf numFmtId="0" fontId="11" fillId="12" borderId="13" xfId="5" applyFont="1" applyFill="1" applyBorder="1" applyAlignment="1">
      <alignment horizontal="left" vertical="center" wrapText="1" indent="2"/>
    </xf>
    <xf numFmtId="0" fontId="10" fillId="4" borderId="7" xfId="5" applyFont="1" applyFill="1" applyBorder="1" applyAlignment="1">
      <alignment horizontal="left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12" fillId="0" borderId="0" xfId="5" applyFont="1"/>
    <xf numFmtId="0" fontId="10" fillId="4" borderId="14" xfId="5" applyFont="1" applyFill="1" applyBorder="1" applyAlignment="1">
      <alignment horizontal="center" vertical="center" wrapText="1"/>
    </xf>
    <xf numFmtId="3" fontId="11" fillId="0" borderId="14" xfId="5" applyNumberFormat="1" applyFont="1" applyBorder="1" applyAlignment="1">
      <alignment horizontal="center" vertical="center" wrapText="1"/>
    </xf>
    <xf numFmtId="3" fontId="11" fillId="12" borderId="14" xfId="5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168" fontId="13" fillId="4" borderId="4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3" fontId="16" fillId="0" borderId="0" xfId="0" applyNumberFormat="1" applyFont="1" applyFill="1" applyBorder="1" applyAlignment="1">
      <alignment horizontal="center" vertical="center"/>
    </xf>
    <xf numFmtId="3" fontId="16" fillId="0" borderId="0" xfId="4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3" fontId="16" fillId="7" borderId="0" xfId="0" applyNumberFormat="1" applyFont="1" applyFill="1" applyBorder="1" applyAlignment="1">
      <alignment horizontal="center" vertical="center"/>
    </xf>
    <xf numFmtId="0" fontId="12" fillId="7" borderId="0" xfId="0" applyFont="1" applyFill="1" applyAlignment="1">
      <alignment horizontal="left" vertical="center"/>
    </xf>
    <xf numFmtId="3" fontId="16" fillId="7" borderId="0" xfId="4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7" fillId="10" borderId="0" xfId="3" applyFont="1" applyFill="1" applyAlignment="1">
      <alignment wrapText="1"/>
    </xf>
    <xf numFmtId="0" fontId="18" fillId="0" borderId="0" xfId="0" applyFont="1" applyAlignment="1">
      <alignment horizontal="left" vertical="center"/>
    </xf>
    <xf numFmtId="166" fontId="18" fillId="0" borderId="0" xfId="4" applyNumberFormat="1" applyFont="1" applyAlignment="1">
      <alignment horizontal="left" vertical="center"/>
    </xf>
    <xf numFmtId="166" fontId="19" fillId="5" borderId="0" xfId="4" applyNumberFormat="1" applyFont="1" applyFill="1" applyAlignment="1">
      <alignment horizontal="left" vertical="center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vertical="center" wrapText="1"/>
    </xf>
    <xf numFmtId="166" fontId="20" fillId="4" borderId="10" xfId="4" applyNumberFormat="1" applyFont="1" applyFill="1" applyBorder="1" applyAlignment="1">
      <alignment horizontal="left" vertical="center" wrapText="1"/>
    </xf>
    <xf numFmtId="166" fontId="20" fillId="4" borderId="16" xfId="4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3" borderId="13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left" vertical="center" wrapText="1"/>
    </xf>
    <xf numFmtId="0" fontId="22" fillId="3" borderId="15" xfId="0" applyFont="1" applyFill="1" applyBorder="1" applyAlignment="1">
      <alignment horizontal="left" vertical="center" wrapText="1"/>
    </xf>
    <xf numFmtId="166" fontId="22" fillId="3" borderId="15" xfId="4" applyNumberFormat="1" applyFont="1" applyFill="1" applyBorder="1" applyAlignment="1">
      <alignment horizontal="left" vertical="center" wrapText="1"/>
    </xf>
    <xf numFmtId="166" fontId="22" fillId="3" borderId="14" xfId="4" applyNumberFormat="1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2" fillId="8" borderId="13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left" vertical="center" wrapText="1"/>
    </xf>
    <xf numFmtId="4" fontId="22" fillId="8" borderId="15" xfId="0" applyNumberFormat="1" applyFont="1" applyFill="1" applyBorder="1" applyAlignment="1">
      <alignment horizontal="left" vertical="center"/>
    </xf>
    <xf numFmtId="0" fontId="22" fillId="8" borderId="15" xfId="0" applyFont="1" applyFill="1" applyBorder="1" applyAlignment="1">
      <alignment horizontal="left" vertical="center"/>
    </xf>
    <xf numFmtId="166" fontId="22" fillId="8" borderId="15" xfId="4" applyNumberFormat="1" applyFont="1" applyFill="1" applyBorder="1" applyAlignment="1">
      <alignment horizontal="left" vertical="center"/>
    </xf>
    <xf numFmtId="0" fontId="22" fillId="8" borderId="15" xfId="0" applyNumberFormat="1" applyFont="1" applyFill="1" applyBorder="1" applyAlignment="1">
      <alignment horizontal="left" vertical="center"/>
    </xf>
    <xf numFmtId="14" fontId="22" fillId="8" borderId="15" xfId="0" applyNumberFormat="1" applyFont="1" applyFill="1" applyBorder="1" applyAlignment="1">
      <alignment horizontal="left" vertical="center"/>
    </xf>
    <xf numFmtId="3" fontId="22" fillId="8" borderId="15" xfId="0" applyNumberFormat="1" applyFont="1" applyFill="1" applyBorder="1" applyAlignment="1">
      <alignment horizontal="left" vertical="center"/>
    </xf>
    <xf numFmtId="9" fontId="22" fillId="8" borderId="15" xfId="2" applyFont="1" applyFill="1" applyBorder="1" applyAlignment="1">
      <alignment horizontal="left" vertical="center"/>
    </xf>
    <xf numFmtId="0" fontId="22" fillId="3" borderId="15" xfId="0" applyNumberFormat="1" applyFont="1" applyFill="1" applyBorder="1" applyAlignment="1">
      <alignment horizontal="left" vertical="center" wrapText="1"/>
    </xf>
    <xf numFmtId="14" fontId="22" fillId="3" borderId="15" xfId="0" applyNumberFormat="1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3" fillId="6" borderId="13" xfId="0" applyFont="1" applyFill="1" applyBorder="1" applyAlignment="1">
      <alignment horizontal="center" vertical="center"/>
    </xf>
    <xf numFmtId="0" fontId="23" fillId="6" borderId="15" xfId="0" applyFont="1" applyFill="1" applyBorder="1" applyAlignment="1">
      <alignment horizontal="left" vertical="center" wrapText="1"/>
    </xf>
    <xf numFmtId="0" fontId="23" fillId="6" borderId="15" xfId="0" applyFont="1" applyFill="1" applyBorder="1" applyAlignment="1">
      <alignment horizontal="left" vertical="center"/>
    </xf>
    <xf numFmtId="166" fontId="23" fillId="6" borderId="15" xfId="4" applyNumberFormat="1" applyFont="1" applyFill="1" applyBorder="1" applyAlignment="1">
      <alignment horizontal="left" vertical="center"/>
    </xf>
    <xf numFmtId="0" fontId="23" fillId="6" borderId="15" xfId="0" applyNumberFormat="1" applyFont="1" applyFill="1" applyBorder="1" applyAlignment="1">
      <alignment horizontal="left" vertical="center"/>
    </xf>
    <xf numFmtId="14" fontId="23" fillId="6" borderId="15" xfId="0" applyNumberFormat="1" applyFont="1" applyFill="1" applyBorder="1" applyAlignment="1">
      <alignment horizontal="left" vertical="center"/>
    </xf>
    <xf numFmtId="166" fontId="23" fillId="6" borderId="14" xfId="4" applyNumberFormat="1" applyFont="1" applyFill="1" applyBorder="1" applyAlignment="1">
      <alignment horizontal="left" vertical="center"/>
    </xf>
    <xf numFmtId="166" fontId="23" fillId="8" borderId="15" xfId="4" applyNumberFormat="1" applyFont="1" applyFill="1" applyBorder="1" applyAlignment="1">
      <alignment horizontal="left" vertical="center"/>
    </xf>
    <xf numFmtId="166" fontId="22" fillId="8" borderId="14" xfId="4" applyNumberFormat="1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3" fillId="6" borderId="8" xfId="0" applyFont="1" applyFill="1" applyBorder="1" applyAlignment="1">
      <alignment horizontal="left" vertical="center" wrapText="1"/>
    </xf>
    <xf numFmtId="0" fontId="23" fillId="6" borderId="8" xfId="0" applyFont="1" applyFill="1" applyBorder="1" applyAlignment="1">
      <alignment horizontal="left" vertical="center"/>
    </xf>
    <xf numFmtId="166" fontId="23" fillId="6" borderId="8" xfId="4" applyNumberFormat="1" applyFont="1" applyFill="1" applyBorder="1" applyAlignment="1">
      <alignment horizontal="left" vertical="center"/>
    </xf>
    <xf numFmtId="0" fontId="23" fillId="6" borderId="8" xfId="0" applyNumberFormat="1" applyFont="1" applyFill="1" applyBorder="1" applyAlignment="1">
      <alignment horizontal="left" vertical="center"/>
    </xf>
    <xf numFmtId="14" fontId="23" fillId="6" borderId="8" xfId="0" applyNumberFormat="1" applyFont="1" applyFill="1" applyBorder="1" applyAlignment="1">
      <alignment horizontal="left" vertical="center"/>
    </xf>
    <xf numFmtId="166" fontId="23" fillId="6" borderId="9" xfId="4" applyNumberFormat="1" applyFont="1" applyFill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166" fontId="21" fillId="8" borderId="15" xfId="4" applyNumberFormat="1" applyFont="1" applyFill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166" fontId="21" fillId="0" borderId="0" xfId="4" applyNumberFormat="1" applyFont="1" applyFill="1" applyAlignment="1">
      <alignment horizontal="left" vertical="center"/>
    </xf>
    <xf numFmtId="166" fontId="23" fillId="0" borderId="0" xfId="4" applyNumberFormat="1" applyFont="1" applyFill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166" fontId="21" fillId="0" borderId="0" xfId="4" applyNumberFormat="1" applyFont="1" applyAlignment="1">
      <alignment horizontal="left" vertical="center"/>
    </xf>
    <xf numFmtId="166" fontId="23" fillId="5" borderId="0" xfId="4" applyNumberFormat="1" applyFont="1" applyFill="1" applyAlignment="1">
      <alignment horizontal="left" vertical="center"/>
    </xf>
    <xf numFmtId="170" fontId="18" fillId="0" borderId="0" xfId="0" applyNumberFormat="1" applyFont="1" applyAlignment="1">
      <alignment horizontal="left" vertical="center"/>
    </xf>
    <xf numFmtId="170" fontId="20" fillId="4" borderId="10" xfId="0" applyNumberFormat="1" applyFont="1" applyFill="1" applyBorder="1" applyAlignment="1">
      <alignment horizontal="left" vertical="center" wrapText="1"/>
    </xf>
    <xf numFmtId="170" fontId="22" fillId="3" borderId="15" xfId="0" applyNumberFormat="1" applyFont="1" applyFill="1" applyBorder="1" applyAlignment="1">
      <alignment horizontal="left" vertical="center" wrapText="1"/>
    </xf>
    <xf numFmtId="170" fontId="22" fillId="8" borderId="15" xfId="0" applyNumberFormat="1" applyFont="1" applyFill="1" applyBorder="1" applyAlignment="1">
      <alignment horizontal="left" vertical="center"/>
    </xf>
    <xf numFmtId="170" fontId="21" fillId="0" borderId="0" xfId="0" applyNumberFormat="1" applyFont="1" applyFill="1" applyAlignment="1">
      <alignment horizontal="left" vertical="center"/>
    </xf>
    <xf numFmtId="170" fontId="21" fillId="0" borderId="0" xfId="0" applyNumberFormat="1" applyFont="1" applyAlignment="1">
      <alignment horizontal="left" vertical="center"/>
    </xf>
    <xf numFmtId="14" fontId="21" fillId="0" borderId="0" xfId="0" applyNumberFormat="1" applyFont="1" applyAlignment="1">
      <alignment horizontal="left" vertical="center" wrapText="1"/>
    </xf>
    <xf numFmtId="0" fontId="20" fillId="4" borderId="13" xfId="0" applyFont="1" applyFill="1" applyBorder="1" applyAlignment="1">
      <alignment horizontal="left" vertical="center" wrapText="1"/>
    </xf>
    <xf numFmtId="0" fontId="20" fillId="4" borderId="15" xfId="0" applyFont="1" applyFill="1" applyBorder="1" applyAlignment="1">
      <alignment horizontal="left" vertical="center" wrapText="1"/>
    </xf>
    <xf numFmtId="14" fontId="20" fillId="4" borderId="15" xfId="0" applyNumberFormat="1" applyFont="1" applyFill="1" applyBorder="1" applyAlignment="1">
      <alignment horizontal="left" vertical="center" wrapText="1"/>
    </xf>
    <xf numFmtId="0" fontId="28" fillId="6" borderId="5" xfId="0" applyFont="1" applyFill="1" applyBorder="1" applyAlignment="1">
      <alignment vertical="center" wrapText="1"/>
    </xf>
    <xf numFmtId="0" fontId="28" fillId="6" borderId="0" xfId="0" applyFont="1" applyFill="1" applyBorder="1" applyAlignment="1">
      <alignment vertical="center" wrapText="1"/>
    </xf>
    <xf numFmtId="14" fontId="28" fillId="6" borderId="0" xfId="0" applyNumberFormat="1" applyFont="1" applyFill="1" applyBorder="1" applyAlignment="1">
      <alignment vertical="center" wrapText="1"/>
    </xf>
    <xf numFmtId="0" fontId="28" fillId="6" borderId="1" xfId="0" applyFont="1" applyFill="1" applyBorder="1" applyAlignment="1">
      <alignment vertical="center" wrapText="1"/>
    </xf>
    <xf numFmtId="0" fontId="29" fillId="14" borderId="0" xfId="0" applyFont="1" applyFill="1" applyAlignment="1">
      <alignment horizontal="left" vertical="center" wrapText="1"/>
    </xf>
    <xf numFmtId="3" fontId="21" fillId="11" borderId="2" xfId="0" applyNumberFormat="1" applyFont="1" applyFill="1" applyBorder="1" applyAlignment="1">
      <alignment horizontal="left" vertical="center" wrapText="1"/>
    </xf>
    <xf numFmtId="0" fontId="30" fillId="11" borderId="0" xfId="0" applyFont="1" applyFill="1" applyBorder="1" applyAlignment="1">
      <alignment horizontal="left" vertical="center" wrapText="1"/>
    </xf>
    <xf numFmtId="0" fontId="22" fillId="8" borderId="5" xfId="0" applyFont="1" applyFill="1" applyBorder="1" applyAlignment="1">
      <alignment horizontal="left" vertical="center" wrapText="1"/>
    </xf>
    <xf numFmtId="0" fontId="23" fillId="8" borderId="0" xfId="0" applyFont="1" applyFill="1" applyBorder="1" applyAlignment="1">
      <alignment horizontal="left" vertical="center" wrapText="1"/>
    </xf>
    <xf numFmtId="4" fontId="22" fillId="8" borderId="0" xfId="0" applyNumberFormat="1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167" fontId="22" fillId="8" borderId="0" xfId="0" applyNumberFormat="1" applyFont="1" applyFill="1" applyBorder="1" applyAlignment="1">
      <alignment horizontal="left" vertical="center" wrapText="1"/>
    </xf>
    <xf numFmtId="3" fontId="22" fillId="8" borderId="0" xfId="0" applyNumberFormat="1" applyFont="1" applyFill="1" applyBorder="1" applyAlignment="1">
      <alignment horizontal="left" vertical="center" wrapText="1"/>
    </xf>
    <xf numFmtId="14" fontId="22" fillId="8" borderId="0" xfId="0" applyNumberFormat="1" applyFont="1" applyFill="1" applyBorder="1" applyAlignment="1">
      <alignment horizontal="left" vertical="center" wrapText="1"/>
    </xf>
    <xf numFmtId="9" fontId="22" fillId="8" borderId="0" xfId="2" applyFont="1" applyFill="1" applyBorder="1" applyAlignment="1">
      <alignment horizontal="left" vertical="center" wrapText="1"/>
    </xf>
    <xf numFmtId="3" fontId="23" fillId="8" borderId="0" xfId="0" applyNumberFormat="1" applyFont="1" applyFill="1" applyBorder="1" applyAlignment="1">
      <alignment horizontal="left" vertical="center" wrapText="1"/>
    </xf>
    <xf numFmtId="0" fontId="22" fillId="8" borderId="1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9" fillId="11" borderId="0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11" borderId="2" xfId="0" applyFont="1" applyFill="1" applyBorder="1" applyAlignment="1">
      <alignment horizontal="left" vertical="center" wrapText="1"/>
    </xf>
    <xf numFmtId="0" fontId="29" fillId="11" borderId="0" xfId="0" applyFont="1" applyFill="1" applyAlignment="1">
      <alignment horizontal="left" vertical="center" wrapText="1"/>
    </xf>
    <xf numFmtId="0" fontId="31" fillId="9" borderId="7" xfId="0" applyFont="1" applyFill="1" applyBorder="1" applyAlignment="1">
      <alignment horizontal="left" vertical="center" wrapText="1"/>
    </xf>
    <xf numFmtId="14" fontId="21" fillId="0" borderId="0" xfId="0" applyNumberFormat="1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3" fontId="21" fillId="0" borderId="0" xfId="0" applyNumberFormat="1" applyFont="1" applyFill="1" applyAlignment="1">
      <alignment horizontal="left" vertical="center" wrapText="1"/>
    </xf>
    <xf numFmtId="3" fontId="23" fillId="0" borderId="0" xfId="0" applyNumberFormat="1" applyFont="1" applyFill="1" applyAlignment="1">
      <alignment horizontal="left" vertical="center" wrapText="1"/>
    </xf>
    <xf numFmtId="0" fontId="23" fillId="5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10" fontId="18" fillId="0" borderId="0" xfId="2" applyNumberFormat="1" applyFont="1" applyAlignment="1">
      <alignment horizontal="center" vertical="center"/>
    </xf>
    <xf numFmtId="10" fontId="21" fillId="0" borderId="0" xfId="2" applyNumberFormat="1" applyFont="1" applyFill="1" applyAlignment="1">
      <alignment horizontal="center" vertical="center"/>
    </xf>
    <xf numFmtId="10" fontId="22" fillId="8" borderId="15" xfId="2" applyNumberFormat="1" applyFont="1" applyFill="1" applyBorder="1" applyAlignment="1">
      <alignment horizontal="left" vertical="center"/>
    </xf>
    <xf numFmtId="10" fontId="21" fillId="0" borderId="15" xfId="2" applyNumberFormat="1" applyFont="1" applyBorder="1" applyAlignment="1">
      <alignment horizontal="center" vertical="center"/>
    </xf>
    <xf numFmtId="10" fontId="21" fillId="0" borderId="0" xfId="2" applyNumberFormat="1" applyFont="1" applyAlignment="1">
      <alignment horizontal="center" vertical="center"/>
    </xf>
    <xf numFmtId="10" fontId="22" fillId="0" borderId="15" xfId="2" applyNumberFormat="1" applyFont="1" applyBorder="1" applyAlignment="1">
      <alignment horizontal="left" vertical="center"/>
    </xf>
    <xf numFmtId="10" fontId="21" fillId="0" borderId="8" xfId="2" applyNumberFormat="1" applyFont="1" applyBorder="1" applyAlignment="1">
      <alignment horizontal="center" vertical="center"/>
    </xf>
    <xf numFmtId="10" fontId="22" fillId="11" borderId="15" xfId="2" applyNumberFormat="1" applyFont="1" applyFill="1" applyBorder="1" applyAlignment="1">
      <alignment horizontal="left" vertical="center"/>
    </xf>
    <xf numFmtId="10" fontId="25" fillId="11" borderId="0" xfId="2" applyNumberFormat="1" applyFont="1" applyFill="1" applyBorder="1" applyAlignment="1">
      <alignment horizontal="center" vertical="center"/>
    </xf>
    <xf numFmtId="9" fontId="21" fillId="0" borderId="0" xfId="2" applyFont="1" applyFill="1" applyAlignment="1">
      <alignment horizontal="left" vertical="center" wrapText="1"/>
    </xf>
    <xf numFmtId="10" fontId="21" fillId="0" borderId="0" xfId="2" applyNumberFormat="1" applyFont="1" applyFill="1" applyAlignment="1">
      <alignment horizontal="left" vertical="center" wrapText="1"/>
    </xf>
    <xf numFmtId="14" fontId="34" fillId="8" borderId="15" xfId="0" applyNumberFormat="1" applyFont="1" applyFill="1" applyBorder="1" applyAlignment="1">
      <alignment horizontal="left" vertical="center"/>
    </xf>
    <xf numFmtId="0" fontId="0" fillId="11" borderId="0" xfId="0" applyFont="1" applyFill="1" applyBorder="1" applyAlignment="1">
      <alignment horizontal="left" vertical="center" wrapText="1"/>
    </xf>
    <xf numFmtId="0" fontId="12" fillId="11" borderId="0" xfId="0" applyFont="1" applyFill="1" applyAlignment="1">
      <alignment horizontal="left" vertical="center"/>
    </xf>
    <xf numFmtId="0" fontId="12" fillId="11" borderId="0" xfId="0" applyFont="1" applyFill="1" applyBorder="1" applyAlignment="1">
      <alignment horizontal="left" vertical="center"/>
    </xf>
    <xf numFmtId="0" fontId="35" fillId="0" borderId="0" xfId="5" applyFont="1"/>
    <xf numFmtId="166" fontId="22" fillId="14" borderId="15" xfId="4" applyNumberFormat="1" applyFont="1" applyFill="1" applyBorder="1" applyAlignment="1">
      <alignment horizontal="left" vertical="center"/>
    </xf>
    <xf numFmtId="166" fontId="22" fillId="14" borderId="14" xfId="4" applyNumberFormat="1" applyFont="1" applyFill="1" applyBorder="1" applyAlignment="1">
      <alignment horizontal="left" vertical="center"/>
    </xf>
    <xf numFmtId="166" fontId="23" fillId="14" borderId="15" xfId="4" applyNumberFormat="1" applyFont="1" applyFill="1" applyBorder="1" applyAlignment="1">
      <alignment horizontal="left" vertical="center"/>
    </xf>
    <xf numFmtId="0" fontId="21" fillId="0" borderId="17" xfId="0" applyFont="1" applyFill="1" applyBorder="1" applyAlignment="1">
      <alignment horizontal="left" vertical="center"/>
    </xf>
    <xf numFmtId="0" fontId="21" fillId="11" borderId="17" xfId="0" applyFont="1" applyFill="1" applyBorder="1" applyAlignment="1">
      <alignment horizontal="left" vertical="center"/>
    </xf>
    <xf numFmtId="0" fontId="0" fillId="0" borderId="17" xfId="0" applyFont="1" applyFill="1" applyBorder="1" applyAlignment="1">
      <alignment horizontal="left" vertical="center"/>
    </xf>
    <xf numFmtId="9" fontId="23" fillId="6" borderId="15" xfId="2" applyFont="1" applyFill="1" applyBorder="1" applyAlignment="1">
      <alignment horizontal="left" vertical="center"/>
    </xf>
    <xf numFmtId="9" fontId="23" fillId="6" borderId="8" xfId="2" applyFont="1" applyFill="1" applyBorder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22" fillId="3" borderId="15" xfId="0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horizontal="left" vertical="top" wrapText="1"/>
    </xf>
    <xf numFmtId="4" fontId="22" fillId="8" borderId="15" xfId="0" applyNumberFormat="1" applyFont="1" applyFill="1" applyBorder="1" applyAlignment="1">
      <alignment horizontal="left" vertical="top" wrapText="1"/>
    </xf>
    <xf numFmtId="0" fontId="23" fillId="6" borderId="15" xfId="0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" fillId="0" borderId="0" xfId="5" applyFont="1"/>
    <xf numFmtId="0" fontId="10" fillId="4" borderId="10" xfId="5" applyFont="1" applyFill="1" applyBorder="1" applyAlignment="1">
      <alignment horizontal="left" vertical="center" wrapText="1"/>
    </xf>
    <xf numFmtId="0" fontId="11" fillId="0" borderId="13" xfId="5" applyFont="1" applyBorder="1" applyAlignment="1">
      <alignment horizontal="left" vertical="center" wrapText="1"/>
    </xf>
    <xf numFmtId="0" fontId="6" fillId="0" borderId="13" xfId="5" applyFont="1" applyBorder="1" applyAlignment="1">
      <alignment horizontal="left" vertical="center" wrapText="1"/>
    </xf>
    <xf numFmtId="0" fontId="10" fillId="4" borderId="13" xfId="5" applyFont="1" applyFill="1" applyBorder="1" applyAlignment="1">
      <alignment horizontal="left" vertical="center" wrapText="1"/>
    </xf>
    <xf numFmtId="0" fontId="11" fillId="12" borderId="13" xfId="5" applyFont="1" applyFill="1" applyBorder="1" applyAlignment="1">
      <alignment horizontal="left" vertical="center" wrapText="1"/>
    </xf>
    <xf numFmtId="0" fontId="7" fillId="4" borderId="13" xfId="5" applyFont="1" applyFill="1" applyBorder="1" applyAlignment="1">
      <alignment horizontal="left" vertical="center" wrapText="1"/>
    </xf>
    <xf numFmtId="0" fontId="6" fillId="12" borderId="13" xfId="5" applyFont="1" applyFill="1" applyBorder="1" applyAlignment="1">
      <alignment horizontal="left" vertical="center" wrapText="1"/>
    </xf>
    <xf numFmtId="0" fontId="11" fillId="13" borderId="10" xfId="5" applyFont="1" applyFill="1" applyBorder="1" applyAlignment="1">
      <alignment horizontal="left" vertical="center" wrapText="1"/>
    </xf>
    <xf numFmtId="0" fontId="11" fillId="13" borderId="5" xfId="5" applyFont="1" applyFill="1" applyBorder="1" applyAlignment="1">
      <alignment horizontal="left" vertical="center" wrapText="1"/>
    </xf>
    <xf numFmtId="0" fontId="11" fillId="13" borderId="7" xfId="5" applyFont="1" applyFill="1" applyBorder="1" applyAlignment="1">
      <alignment horizontal="left" vertical="center" wrapText="1"/>
    </xf>
    <xf numFmtId="0" fontId="5" fillId="0" borderId="0" xfId="5" applyFont="1" applyAlignment="1">
      <alignment horizontal="left"/>
    </xf>
    <xf numFmtId="166" fontId="33" fillId="0" borderId="2" xfId="4" applyNumberFormat="1" applyFont="1" applyBorder="1" applyAlignment="1">
      <alignment horizontal="right"/>
    </xf>
    <xf numFmtId="0" fontId="36" fillId="13" borderId="0" xfId="5" applyFont="1" applyFill="1"/>
    <xf numFmtId="0" fontId="1" fillId="13" borderId="0" xfId="5" applyFont="1" applyFill="1"/>
    <xf numFmtId="164" fontId="21" fillId="0" borderId="6" xfId="0" applyNumberFormat="1" applyFont="1" applyFill="1" applyBorder="1" applyAlignment="1">
      <alignment horizontal="left" vertical="top" wrapText="1"/>
    </xf>
    <xf numFmtId="166" fontId="21" fillId="0" borderId="6" xfId="4" applyNumberFormat="1" applyFont="1" applyFill="1" applyBorder="1" applyAlignment="1">
      <alignment horizontal="left" vertical="center"/>
    </xf>
    <xf numFmtId="0" fontId="21" fillId="0" borderId="6" xfId="0" applyNumberFormat="1" applyFont="1" applyFill="1" applyBorder="1" applyAlignment="1">
      <alignment horizontal="left" vertical="center"/>
    </xf>
    <xf numFmtId="14" fontId="21" fillId="0" borderId="6" xfId="0" applyNumberFormat="1" applyFont="1" applyFill="1" applyBorder="1" applyAlignment="1">
      <alignment horizontal="left" vertical="center"/>
    </xf>
    <xf numFmtId="169" fontId="21" fillId="0" borderId="6" xfId="0" applyNumberFormat="1" applyFont="1" applyFill="1" applyBorder="1" applyAlignment="1">
      <alignment horizontal="left" vertical="center"/>
    </xf>
    <xf numFmtId="166" fontId="21" fillId="0" borderId="17" xfId="4" applyNumberFormat="1" applyFont="1" applyFill="1" applyBorder="1" applyAlignment="1">
      <alignment horizontal="left" vertical="center"/>
    </xf>
    <xf numFmtId="10" fontId="21" fillId="0" borderId="0" xfId="2" applyNumberFormat="1" applyFont="1" applyFill="1" applyAlignment="1">
      <alignment horizontal="left" vertical="center"/>
    </xf>
    <xf numFmtId="0" fontId="22" fillId="8" borderId="13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 wrapText="1"/>
    </xf>
    <xf numFmtId="10" fontId="21" fillId="8" borderId="15" xfId="2" applyNumberFormat="1" applyFont="1" applyFill="1" applyBorder="1" applyAlignment="1">
      <alignment horizontal="left" vertical="center"/>
    </xf>
    <xf numFmtId="0" fontId="21" fillId="11" borderId="0" xfId="0" applyFont="1" applyFill="1" applyAlignment="1">
      <alignment horizontal="left" vertical="center" wrapText="1"/>
    </xf>
    <xf numFmtId="4" fontId="21" fillId="11" borderId="2" xfId="0" applyNumberFormat="1" applyFont="1" applyFill="1" applyBorder="1" applyAlignment="1">
      <alignment horizontal="left" vertical="center" wrapText="1"/>
    </xf>
    <xf numFmtId="2" fontId="21" fillId="11" borderId="2" xfId="0" applyNumberFormat="1" applyFont="1" applyFill="1" applyBorder="1" applyAlignment="1">
      <alignment horizontal="left" vertical="center" wrapText="1"/>
    </xf>
    <xf numFmtId="0" fontId="31" fillId="11" borderId="2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7" fillId="10" borderId="0" xfId="3" applyFont="1" applyFill="1" applyAlignment="1">
      <alignment wrapText="1"/>
    </xf>
    <xf numFmtId="0" fontId="21" fillId="0" borderId="6" xfId="0" applyFont="1" applyFill="1" applyBorder="1" applyAlignment="1">
      <alignment horizontal="right" vertical="center"/>
    </xf>
    <xf numFmtId="0" fontId="9" fillId="0" borderId="6" xfId="1" applyFill="1" applyBorder="1" applyAlignment="1">
      <alignment horizontal="left" vertical="center"/>
    </xf>
    <xf numFmtId="10" fontId="18" fillId="0" borderId="0" xfId="2" applyNumberFormat="1" applyFont="1" applyAlignment="1">
      <alignment horizontal="left" vertical="center"/>
    </xf>
    <xf numFmtId="10" fontId="20" fillId="4" borderId="10" xfId="2" applyNumberFormat="1" applyFont="1" applyFill="1" applyBorder="1" applyAlignment="1">
      <alignment horizontal="left" vertical="center" wrapText="1"/>
    </xf>
    <xf numFmtId="10" fontId="22" fillId="3" borderId="15" xfId="0" applyNumberFormat="1" applyFont="1" applyFill="1" applyBorder="1" applyAlignment="1">
      <alignment horizontal="left" vertical="top" wrapText="1"/>
    </xf>
    <xf numFmtId="10" fontId="21" fillId="0" borderId="6" xfId="2" applyNumberFormat="1" applyFont="1" applyFill="1" applyBorder="1" applyAlignment="1">
      <alignment horizontal="left" vertical="center"/>
    </xf>
    <xf numFmtId="10" fontId="22" fillId="3" borderId="15" xfId="2" applyNumberFormat="1" applyFont="1" applyFill="1" applyBorder="1" applyAlignment="1">
      <alignment horizontal="left" vertical="center" wrapText="1"/>
    </xf>
    <xf numFmtId="10" fontId="21" fillId="0" borderId="0" xfId="2" applyNumberFormat="1" applyFont="1" applyAlignment="1">
      <alignment horizontal="left" vertical="center"/>
    </xf>
    <xf numFmtId="0" fontId="22" fillId="8" borderId="10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left" vertical="center" wrapText="1"/>
    </xf>
    <xf numFmtId="10" fontId="22" fillId="0" borderId="11" xfId="2" applyNumberFormat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left" vertical="top" wrapText="1"/>
    </xf>
    <xf numFmtId="0" fontId="22" fillId="11" borderId="2" xfId="0" applyFont="1" applyFill="1" applyBorder="1" applyAlignment="1">
      <alignment horizontal="left" vertical="center" wrapText="1"/>
    </xf>
    <xf numFmtId="3" fontId="22" fillId="11" borderId="2" xfId="0" applyNumberFormat="1" applyFont="1" applyFill="1" applyBorder="1" applyAlignment="1">
      <alignment horizontal="left" vertical="center" wrapText="1"/>
    </xf>
    <xf numFmtId="4" fontId="22" fillId="11" borderId="2" xfId="0" applyNumberFormat="1" applyFont="1" applyFill="1" applyBorder="1" applyAlignment="1">
      <alignment horizontal="left" vertical="center" wrapText="1"/>
    </xf>
    <xf numFmtId="14" fontId="22" fillId="11" borderId="2" xfId="0" applyNumberFormat="1" applyFont="1" applyFill="1" applyBorder="1" applyAlignment="1">
      <alignment horizontal="left" vertical="center" wrapText="1"/>
    </xf>
    <xf numFmtId="0" fontId="32" fillId="15" borderId="8" xfId="0" applyFont="1" applyFill="1" applyBorder="1" applyAlignment="1">
      <alignment horizontal="left" vertical="center" wrapText="1"/>
    </xf>
    <xf numFmtId="4" fontId="32" fillId="15" borderId="8" xfId="0" applyNumberFormat="1" applyFont="1" applyFill="1" applyBorder="1" applyAlignment="1">
      <alignment horizontal="left" vertical="center" wrapText="1"/>
    </xf>
    <xf numFmtId="3" fontId="32" fillId="15" borderId="8" xfId="0" applyNumberFormat="1" applyFont="1" applyFill="1" applyBorder="1" applyAlignment="1">
      <alignment horizontal="left" vertical="center" wrapText="1"/>
    </xf>
    <xf numFmtId="14" fontId="32" fillId="15" borderId="8" xfId="0" applyNumberFormat="1" applyFont="1" applyFill="1" applyBorder="1" applyAlignment="1">
      <alignment horizontal="left" vertical="center" wrapText="1"/>
    </xf>
    <xf numFmtId="0" fontId="32" fillId="15" borderId="9" xfId="0" applyFont="1" applyFill="1" applyBorder="1" applyAlignment="1">
      <alignment horizontal="left" vertical="center" wrapText="1"/>
    </xf>
    <xf numFmtId="0" fontId="24" fillId="15" borderId="7" xfId="0" applyFont="1" applyFill="1" applyBorder="1" applyAlignment="1">
      <alignment horizontal="center" vertical="center"/>
    </xf>
    <xf numFmtId="0" fontId="24" fillId="15" borderId="8" xfId="0" applyFont="1" applyFill="1" applyBorder="1" applyAlignment="1">
      <alignment horizontal="left" vertical="center" wrapText="1"/>
    </xf>
    <xf numFmtId="166" fontId="24" fillId="15" borderId="8" xfId="4" applyNumberFormat="1" applyFont="1" applyFill="1" applyBorder="1" applyAlignment="1">
      <alignment horizontal="left" vertical="center"/>
    </xf>
    <xf numFmtId="4" fontId="24" fillId="15" borderId="8" xfId="0" applyNumberFormat="1" applyFont="1" applyFill="1" applyBorder="1" applyAlignment="1">
      <alignment horizontal="left" vertical="top" wrapText="1"/>
    </xf>
    <xf numFmtId="0" fontId="24" fillId="15" borderId="8" xfId="0" applyFont="1" applyFill="1" applyBorder="1" applyAlignment="1">
      <alignment horizontal="left" vertical="center"/>
    </xf>
    <xf numFmtId="4" fontId="24" fillId="15" borderId="8" xfId="0" applyNumberFormat="1" applyFont="1" applyFill="1" applyBorder="1" applyAlignment="1">
      <alignment horizontal="left" vertical="center"/>
    </xf>
    <xf numFmtId="170" fontId="24" fillId="15" borderId="8" xfId="0" applyNumberFormat="1" applyFont="1" applyFill="1" applyBorder="1" applyAlignment="1">
      <alignment horizontal="left" vertical="center"/>
    </xf>
    <xf numFmtId="9" fontId="24" fillId="15" borderId="8" xfId="2" applyFont="1" applyFill="1" applyBorder="1" applyAlignment="1">
      <alignment horizontal="left" vertical="center"/>
    </xf>
    <xf numFmtId="166" fontId="24" fillId="15" borderId="9" xfId="4" applyNumberFormat="1" applyFont="1" applyFill="1" applyBorder="1" applyAlignment="1">
      <alignment horizontal="left" vertical="center"/>
    </xf>
    <xf numFmtId="0" fontId="9" fillId="16" borderId="6" xfId="1" applyFill="1" applyBorder="1" applyAlignment="1">
      <alignment horizontal="left" vertical="center"/>
    </xf>
    <xf numFmtId="3" fontId="15" fillId="11" borderId="0" xfId="0" applyNumberFormat="1" applyFont="1" applyFill="1" applyBorder="1" applyAlignment="1">
      <alignment horizontal="center" vertical="center"/>
    </xf>
    <xf numFmtId="10" fontId="12" fillId="11" borderId="0" xfId="2" applyNumberFormat="1" applyFont="1" applyFill="1" applyBorder="1" applyAlignment="1">
      <alignment horizontal="left" vertical="center"/>
    </xf>
    <xf numFmtId="0" fontId="14" fillId="4" borderId="24" xfId="0" applyFont="1" applyFill="1" applyBorder="1" applyAlignment="1">
      <alignment horizontal="left" vertical="center" wrapText="1"/>
    </xf>
    <xf numFmtId="0" fontId="14" fillId="4" borderId="25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14" fillId="9" borderId="20" xfId="0" applyFont="1" applyFill="1" applyBorder="1" applyAlignment="1">
      <alignment horizontal="left" vertical="center" wrapText="1"/>
    </xf>
    <xf numFmtId="0" fontId="14" fillId="9" borderId="27" xfId="0" applyFont="1" applyFill="1" applyBorder="1" applyAlignment="1">
      <alignment horizontal="center" vertical="center"/>
    </xf>
    <xf numFmtId="3" fontId="14" fillId="9" borderId="27" xfId="0" applyNumberFormat="1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left" vertical="center" wrapText="1"/>
    </xf>
    <xf numFmtId="0" fontId="15" fillId="4" borderId="28" xfId="0" applyFont="1" applyFill="1" applyBorder="1" applyAlignment="1">
      <alignment horizontal="left" vertical="center" wrapText="1"/>
    </xf>
    <xf numFmtId="3" fontId="16" fillId="0" borderId="18" xfId="0" applyNumberFormat="1" applyFont="1" applyFill="1" applyBorder="1" applyAlignment="1">
      <alignment horizontal="left" vertical="center"/>
    </xf>
    <xf numFmtId="3" fontId="16" fillId="7" borderId="18" xfId="0" applyNumberFormat="1" applyFont="1" applyFill="1" applyBorder="1" applyAlignment="1">
      <alignment horizontal="left" vertical="center"/>
    </xf>
    <xf numFmtId="0" fontId="15" fillId="9" borderId="20" xfId="0" applyFont="1" applyFill="1" applyBorder="1" applyAlignment="1">
      <alignment horizontal="left" vertical="center" wrapText="1"/>
    </xf>
    <xf numFmtId="3" fontId="10" fillId="9" borderId="27" xfId="0" applyNumberFormat="1" applyFont="1" applyFill="1" applyBorder="1" applyAlignment="1">
      <alignment horizontal="center" vertical="center"/>
    </xf>
    <xf numFmtId="3" fontId="15" fillId="9" borderId="27" xfId="0" applyNumberFormat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horizontal="left" vertical="center"/>
    </xf>
    <xf numFmtId="0" fontId="9" fillId="18" borderId="29" xfId="1" applyFont="1" applyFill="1" applyBorder="1" applyAlignment="1">
      <alignment horizontal="left" vertical="center"/>
    </xf>
    <xf numFmtId="0" fontId="22" fillId="11" borderId="0" xfId="0" applyFont="1" applyFill="1" applyAlignment="1">
      <alignment horizontal="left" vertical="center" wrapText="1"/>
    </xf>
    <xf numFmtId="2" fontId="22" fillId="11" borderId="2" xfId="0" applyNumberFormat="1" applyFont="1" applyFill="1" applyBorder="1" applyAlignment="1">
      <alignment horizontal="left" vertical="center" wrapText="1"/>
    </xf>
    <xf numFmtId="166" fontId="21" fillId="11" borderId="6" xfId="4" applyNumberFormat="1" applyFont="1" applyFill="1" applyBorder="1" applyAlignment="1">
      <alignment horizontal="left" vertical="center"/>
    </xf>
    <xf numFmtId="0" fontId="27" fillId="19" borderId="0" xfId="0" applyFont="1" applyFill="1" applyBorder="1" applyAlignment="1">
      <alignment horizontal="left" vertical="center" wrapText="1"/>
    </xf>
    <xf numFmtId="0" fontId="22" fillId="19" borderId="5" xfId="0" applyFont="1" applyFill="1" applyBorder="1" applyAlignment="1">
      <alignment horizontal="left" vertical="center" wrapText="1"/>
    </xf>
    <xf numFmtId="0" fontId="20" fillId="19" borderId="0" xfId="0" applyFont="1" applyFill="1" applyBorder="1" applyAlignment="1">
      <alignment horizontal="left" vertical="center" wrapText="1"/>
    </xf>
    <xf numFmtId="0" fontId="22" fillId="19" borderId="0" xfId="0" applyFont="1" applyFill="1" applyBorder="1" applyAlignment="1">
      <alignment horizontal="left" vertical="center" wrapText="1"/>
    </xf>
    <xf numFmtId="14" fontId="22" fillId="19" borderId="0" xfId="0" applyNumberFormat="1" applyFont="1" applyFill="1" applyBorder="1" applyAlignment="1">
      <alignment horizontal="left" vertical="center" wrapText="1"/>
    </xf>
    <xf numFmtId="0" fontId="22" fillId="19" borderId="1" xfId="0" applyFont="1" applyFill="1" applyBorder="1" applyAlignment="1">
      <alignment horizontal="left" vertical="center" wrapText="1"/>
    </xf>
    <xf numFmtId="0" fontId="21" fillId="19" borderId="0" xfId="0" applyFont="1" applyFill="1" applyBorder="1" applyAlignment="1">
      <alignment horizontal="left" vertical="center" wrapText="1"/>
    </xf>
    <xf numFmtId="166" fontId="21" fillId="0" borderId="0" xfId="4" applyNumberFormat="1" applyFont="1" applyFill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167" fontId="9" fillId="0" borderId="0" xfId="0" applyNumberFormat="1" applyFont="1" applyFill="1" applyBorder="1" applyAlignment="1">
      <alignment horizontal="center" vertical="center" wrapText="1"/>
    </xf>
    <xf numFmtId="167" fontId="14" fillId="9" borderId="27" xfId="0" applyNumberFormat="1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 wrapText="1"/>
    </xf>
    <xf numFmtId="0" fontId="21" fillId="11" borderId="0" xfId="0" applyFont="1" applyFill="1" applyBorder="1" applyAlignment="1">
      <alignment horizontal="left" vertical="center" wrapText="1"/>
    </xf>
    <xf numFmtId="10" fontId="22" fillId="11" borderId="2" xfId="2" applyNumberFormat="1" applyFont="1" applyFill="1" applyBorder="1" applyAlignment="1">
      <alignment horizontal="left" vertical="center" wrapText="1"/>
    </xf>
    <xf numFmtId="0" fontId="20" fillId="19" borderId="15" xfId="0" applyFont="1" applyFill="1" applyBorder="1" applyAlignment="1">
      <alignment horizontal="left" vertical="center" wrapText="1"/>
    </xf>
    <xf numFmtId="0" fontId="20" fillId="19" borderId="14" xfId="0" applyFont="1" applyFill="1" applyBorder="1" applyAlignment="1">
      <alignment horizontal="left" vertical="center" wrapText="1"/>
    </xf>
    <xf numFmtId="0" fontId="20" fillId="19" borderId="10" xfId="0" applyFont="1" applyFill="1" applyBorder="1" applyAlignment="1">
      <alignment horizontal="left" vertical="top" wrapText="1"/>
    </xf>
    <xf numFmtId="0" fontId="20" fillId="19" borderId="10" xfId="0" applyFont="1" applyFill="1" applyBorder="1" applyAlignment="1">
      <alignment horizontal="left" vertical="center" wrapText="1"/>
    </xf>
    <xf numFmtId="166" fontId="20" fillId="19" borderId="10" xfId="4" applyNumberFormat="1" applyFont="1" applyFill="1" applyBorder="1" applyAlignment="1">
      <alignment horizontal="left" vertical="center" wrapText="1"/>
    </xf>
    <xf numFmtId="166" fontId="20" fillId="19" borderId="16" xfId="4" applyNumberFormat="1" applyFont="1" applyFill="1" applyBorder="1" applyAlignment="1">
      <alignment horizontal="left" vertical="center" wrapText="1"/>
    </xf>
    <xf numFmtId="3" fontId="16" fillId="19" borderId="0" xfId="0" applyNumberFormat="1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right" vertical="center"/>
    </xf>
    <xf numFmtId="164" fontId="21" fillId="0" borderId="32" xfId="0" applyNumberFormat="1" applyFont="1" applyFill="1" applyBorder="1" applyAlignment="1">
      <alignment horizontal="left" vertical="top" wrapText="1"/>
    </xf>
    <xf numFmtId="0" fontId="21" fillId="0" borderId="32" xfId="0" applyFont="1" applyFill="1" applyBorder="1" applyAlignment="1">
      <alignment horizontal="left" vertical="center"/>
    </xf>
    <xf numFmtId="166" fontId="21" fillId="0" borderId="32" xfId="4" applyNumberFormat="1" applyFont="1" applyFill="1" applyBorder="1" applyAlignment="1">
      <alignment horizontal="left" vertical="center"/>
    </xf>
    <xf numFmtId="0" fontId="21" fillId="0" borderId="32" xfId="0" applyNumberFormat="1" applyFont="1" applyFill="1" applyBorder="1" applyAlignment="1">
      <alignment horizontal="left" vertical="center"/>
    </xf>
    <xf numFmtId="14" fontId="21" fillId="0" borderId="32" xfId="0" applyNumberFormat="1" applyFont="1" applyFill="1" applyBorder="1" applyAlignment="1">
      <alignment horizontal="left" vertical="center"/>
    </xf>
    <xf numFmtId="169" fontId="21" fillId="0" borderId="32" xfId="0" applyNumberFormat="1" applyFont="1" applyFill="1" applyBorder="1" applyAlignment="1">
      <alignment horizontal="left" vertical="center"/>
    </xf>
    <xf numFmtId="10" fontId="21" fillId="0" borderId="32" xfId="2" applyNumberFormat="1" applyFont="1" applyFill="1" applyBorder="1" applyAlignment="1">
      <alignment horizontal="left" vertical="center"/>
    </xf>
    <xf numFmtId="166" fontId="21" fillId="0" borderId="2" xfId="4" applyNumberFormat="1" applyFont="1" applyFill="1" applyBorder="1" applyAlignment="1">
      <alignment horizontal="left" vertical="center"/>
    </xf>
    <xf numFmtId="10" fontId="21" fillId="0" borderId="0" xfId="2" applyNumberFormat="1" applyFont="1" applyFill="1" applyBorder="1" applyAlignment="1">
      <alignment horizontal="left" vertical="center"/>
    </xf>
    <xf numFmtId="0" fontId="41" fillId="0" borderId="32" xfId="0" applyFont="1" applyFill="1" applyBorder="1" applyAlignment="1">
      <alignment horizontal="right" vertical="center"/>
    </xf>
    <xf numFmtId="164" fontId="41" fillId="0" borderId="32" xfId="0" applyNumberFormat="1" applyFont="1" applyFill="1" applyBorder="1" applyAlignment="1">
      <alignment horizontal="left" vertical="top" wrapText="1"/>
    </xf>
    <xf numFmtId="0" fontId="41" fillId="0" borderId="32" xfId="0" applyFont="1" applyFill="1" applyBorder="1" applyAlignment="1">
      <alignment horizontal="left" vertical="center"/>
    </xf>
    <xf numFmtId="166" fontId="41" fillId="0" borderId="32" xfId="4" applyNumberFormat="1" applyFont="1" applyFill="1" applyBorder="1" applyAlignment="1">
      <alignment horizontal="left" vertical="center"/>
    </xf>
    <xf numFmtId="14" fontId="41" fillId="0" borderId="32" xfId="0" applyNumberFormat="1" applyFont="1" applyFill="1" applyBorder="1" applyAlignment="1">
      <alignment horizontal="left" vertical="center"/>
    </xf>
    <xf numFmtId="169" fontId="41" fillId="0" borderId="32" xfId="0" applyNumberFormat="1" applyFont="1" applyFill="1" applyBorder="1" applyAlignment="1">
      <alignment horizontal="left" vertical="center"/>
    </xf>
    <xf numFmtId="10" fontId="41" fillId="0" borderId="32" xfId="2" applyNumberFormat="1" applyFont="1" applyFill="1" applyBorder="1" applyAlignment="1">
      <alignment horizontal="left" vertical="center"/>
    </xf>
    <xf numFmtId="166" fontId="41" fillId="0" borderId="2" xfId="4" applyNumberFormat="1" applyFont="1" applyFill="1" applyBorder="1" applyAlignment="1">
      <alignment horizontal="left" vertical="center"/>
    </xf>
    <xf numFmtId="10" fontId="41" fillId="0" borderId="0" xfId="2" applyNumberFormat="1" applyFont="1" applyFill="1" applyBorder="1" applyAlignment="1">
      <alignment horizontal="left" vertical="center"/>
    </xf>
    <xf numFmtId="169" fontId="22" fillId="3" borderId="15" xfId="0" applyNumberFormat="1" applyFont="1" applyFill="1" applyBorder="1" applyAlignment="1">
      <alignment horizontal="left" vertical="center" wrapText="1"/>
    </xf>
    <xf numFmtId="169" fontId="23" fillId="6" borderId="15" xfId="0" applyNumberFormat="1" applyFont="1" applyFill="1" applyBorder="1" applyAlignment="1">
      <alignment horizontal="left" vertical="center"/>
    </xf>
    <xf numFmtId="3" fontId="22" fillId="8" borderId="15" xfId="0" applyNumberFormat="1" applyFont="1" applyFill="1" applyBorder="1" applyAlignment="1">
      <alignment horizontal="right" vertical="center"/>
    </xf>
    <xf numFmtId="4" fontId="22" fillId="8" borderId="15" xfId="0" applyNumberFormat="1" applyFont="1" applyFill="1" applyBorder="1" applyAlignment="1">
      <alignment horizontal="right" vertical="center"/>
    </xf>
    <xf numFmtId="14" fontId="21" fillId="13" borderId="6" xfId="0" applyNumberFormat="1" applyFont="1" applyFill="1" applyBorder="1" applyAlignment="1">
      <alignment horizontal="left" vertical="center"/>
    </xf>
    <xf numFmtId="166" fontId="21" fillId="13" borderId="6" xfId="4" applyNumberFormat="1" applyFont="1" applyFill="1" applyBorder="1" applyAlignment="1">
      <alignment horizontal="left" vertical="center"/>
    </xf>
    <xf numFmtId="0" fontId="21" fillId="11" borderId="6" xfId="0" applyFont="1" applyFill="1" applyBorder="1" applyAlignment="1">
      <alignment horizontal="left" vertical="center"/>
    </xf>
    <xf numFmtId="0" fontId="40" fillId="11" borderId="31" xfId="0" applyFont="1" applyFill="1" applyBorder="1" applyAlignment="1">
      <alignment vertical="center" wrapText="1"/>
    </xf>
    <xf numFmtId="0" fontId="9" fillId="11" borderId="0" xfId="0" applyFont="1" applyFill="1" applyBorder="1" applyAlignment="1">
      <alignment horizontal="center" vertical="center" wrapText="1"/>
    </xf>
    <xf numFmtId="2" fontId="9" fillId="11" borderId="0" xfId="0" applyNumberFormat="1" applyFont="1" applyFill="1" applyBorder="1" applyAlignment="1">
      <alignment horizontal="center" vertical="center" wrapText="1"/>
    </xf>
    <xf numFmtId="3" fontId="9" fillId="11" borderId="0" xfId="0" applyNumberFormat="1" applyFont="1" applyFill="1" applyBorder="1" applyAlignment="1">
      <alignment horizontal="center" vertical="center" wrapText="1"/>
    </xf>
    <xf numFmtId="0" fontId="40" fillId="11" borderId="0" xfId="0" applyFont="1" applyFill="1" applyBorder="1" applyAlignment="1">
      <alignment vertical="center" wrapText="1"/>
    </xf>
    <xf numFmtId="0" fontId="14" fillId="11" borderId="0" xfId="0" applyFont="1" applyFill="1" applyBorder="1" applyAlignment="1">
      <alignment horizontal="left" vertical="center" wrapText="1"/>
    </xf>
    <xf numFmtId="3" fontId="14" fillId="11" borderId="0" xfId="0" applyNumberFormat="1" applyFont="1" applyFill="1" applyBorder="1" applyAlignment="1">
      <alignment horizontal="center" vertical="center"/>
    </xf>
    <xf numFmtId="0" fontId="14" fillId="11" borderId="0" xfId="0" applyFont="1" applyFill="1" applyBorder="1" applyAlignment="1">
      <alignment horizontal="center" vertical="center"/>
    </xf>
    <xf numFmtId="171" fontId="14" fillId="11" borderId="0" xfId="0" applyNumberFormat="1" applyFont="1" applyFill="1" applyBorder="1" applyAlignment="1">
      <alignment horizontal="center" vertical="center"/>
    </xf>
    <xf numFmtId="0" fontId="0" fillId="11" borderId="0" xfId="0" applyFont="1" applyFill="1" applyAlignment="1">
      <alignment horizontal="left" vertical="center" wrapText="1"/>
    </xf>
    <xf numFmtId="0" fontId="9" fillId="11" borderId="0" xfId="0" applyFont="1" applyFill="1" applyBorder="1" applyAlignment="1">
      <alignment horizontal="left" vertical="center" wrapText="1"/>
    </xf>
    <xf numFmtId="0" fontId="0" fillId="11" borderId="11" xfId="0" applyFont="1" applyFill="1" applyBorder="1" applyAlignment="1">
      <alignment horizontal="left" vertical="center" wrapText="1"/>
    </xf>
    <xf numFmtId="0" fontId="0" fillId="11" borderId="8" xfId="0" applyFont="1" applyFill="1" applyBorder="1" applyAlignment="1">
      <alignment horizontal="left" vertical="center" wrapText="1"/>
    </xf>
    <xf numFmtId="0" fontId="38" fillId="11" borderId="0" xfId="0" applyFont="1" applyFill="1" applyAlignment="1">
      <alignment horizontal="left" vertical="center" wrapText="1"/>
    </xf>
    <xf numFmtId="0" fontId="0" fillId="11" borderId="0" xfId="0" applyFill="1" applyAlignment="1">
      <alignment horizontal="left" vertical="center" wrapText="1"/>
    </xf>
    <xf numFmtId="0" fontId="0" fillId="20" borderId="22" xfId="0" applyFont="1" applyFill="1" applyBorder="1" applyAlignment="1">
      <alignment horizontal="left" vertical="center" wrapText="1"/>
    </xf>
    <xf numFmtId="0" fontId="14" fillId="4" borderId="26" xfId="0" applyFont="1" applyFill="1" applyBorder="1" applyAlignment="1">
      <alignment horizontal="left" vertical="center" wrapText="1"/>
    </xf>
    <xf numFmtId="3" fontId="9" fillId="0" borderId="19" xfId="0" applyNumberFormat="1" applyFont="1" applyFill="1" applyBorder="1" applyAlignment="1">
      <alignment horizontal="center" vertical="center" wrapText="1"/>
    </xf>
    <xf numFmtId="3" fontId="14" fillId="9" borderId="21" xfId="0" applyNumberFormat="1" applyFont="1" applyFill="1" applyBorder="1" applyAlignment="1">
      <alignment horizontal="center" vertical="center"/>
    </xf>
    <xf numFmtId="0" fontId="15" fillId="11" borderId="28" xfId="0" applyFont="1" applyFill="1" applyBorder="1" applyAlignment="1">
      <alignment horizontal="left" vertical="center" wrapText="1"/>
    </xf>
    <xf numFmtId="3" fontId="16" fillId="11" borderId="0" xfId="0" applyNumberFormat="1" applyFont="1" applyFill="1" applyBorder="1" applyAlignment="1">
      <alignment horizontal="center" vertical="center"/>
    </xf>
    <xf numFmtId="3" fontId="16" fillId="11" borderId="0" xfId="4" applyNumberFormat="1" applyFont="1" applyFill="1" applyBorder="1" applyAlignment="1">
      <alignment horizontal="center" vertical="center"/>
    </xf>
    <xf numFmtId="3" fontId="15" fillId="11" borderId="27" xfId="0" applyNumberFormat="1" applyFont="1" applyFill="1" applyBorder="1" applyAlignment="1">
      <alignment horizontal="center" vertical="center"/>
    </xf>
    <xf numFmtId="0" fontId="15" fillId="11" borderId="0" xfId="0" applyFont="1" applyFill="1" applyBorder="1" applyAlignment="1">
      <alignment horizontal="left" vertical="center" wrapText="1"/>
    </xf>
    <xf numFmtId="3" fontId="10" fillId="11" borderId="0" xfId="0" applyNumberFormat="1" applyFont="1" applyFill="1" applyBorder="1" applyAlignment="1">
      <alignment horizontal="center" vertical="center"/>
    </xf>
    <xf numFmtId="168" fontId="15" fillId="11" borderId="0" xfId="0" applyNumberFormat="1" applyFont="1" applyFill="1" applyBorder="1" applyAlignment="1">
      <alignment horizontal="center" vertical="center"/>
    </xf>
    <xf numFmtId="0" fontId="12" fillId="11" borderId="0" xfId="0" applyFont="1" applyFill="1" applyAlignment="1">
      <alignment horizontal="left" vertical="center" wrapText="1"/>
    </xf>
    <xf numFmtId="0" fontId="12" fillId="11" borderId="0" xfId="0" applyFont="1" applyFill="1" applyBorder="1" applyAlignment="1">
      <alignment horizontal="left" vertical="center" wrapText="1"/>
    </xf>
    <xf numFmtId="0" fontId="12" fillId="11" borderId="5" xfId="0" applyFont="1" applyFill="1" applyBorder="1" applyAlignment="1">
      <alignment horizontal="left" vertical="center"/>
    </xf>
    <xf numFmtId="0" fontId="11" fillId="21" borderId="22" xfId="3" applyFont="1" applyFill="1" applyBorder="1" applyAlignment="1">
      <alignment wrapText="1"/>
    </xf>
    <xf numFmtId="0" fontId="15" fillId="4" borderId="23" xfId="0" applyFont="1" applyFill="1" applyBorder="1" applyAlignment="1">
      <alignment horizontal="left" vertical="center" wrapText="1"/>
    </xf>
    <xf numFmtId="3" fontId="16" fillId="0" borderId="19" xfId="4" applyNumberFormat="1" applyFont="1" applyFill="1" applyBorder="1" applyAlignment="1">
      <alignment horizontal="center" vertical="center"/>
    </xf>
    <xf numFmtId="3" fontId="16" fillId="0" borderId="19" xfId="0" applyNumberFormat="1" applyFont="1" applyFill="1" applyBorder="1" applyAlignment="1">
      <alignment horizontal="center" vertical="center"/>
    </xf>
    <xf numFmtId="3" fontId="16" fillId="7" borderId="19" xfId="0" applyNumberFormat="1" applyFont="1" applyFill="1" applyBorder="1" applyAlignment="1">
      <alignment horizontal="center" vertical="center"/>
    </xf>
    <xf numFmtId="3" fontId="16" fillId="19" borderId="19" xfId="0" applyNumberFormat="1" applyFont="1" applyFill="1" applyBorder="1" applyAlignment="1">
      <alignment horizontal="center" vertical="center"/>
    </xf>
    <xf numFmtId="3" fontId="15" fillId="9" borderId="21" xfId="0" applyNumberFormat="1" applyFont="1" applyFill="1" applyBorder="1" applyAlignment="1">
      <alignment horizontal="center" vertical="center"/>
    </xf>
    <xf numFmtId="3" fontId="16" fillId="19" borderId="18" xfId="0" applyNumberFormat="1" applyFont="1" applyFill="1" applyBorder="1" applyAlignment="1">
      <alignment horizontal="left" vertical="center"/>
    </xf>
    <xf numFmtId="166" fontId="21" fillId="11" borderId="0" xfId="4" applyNumberFormat="1" applyFont="1" applyFill="1" applyAlignment="1">
      <alignment horizontal="left" vertical="center" wrapText="1"/>
    </xf>
    <xf numFmtId="3" fontId="32" fillId="11" borderId="0" xfId="0" applyNumberFormat="1" applyFont="1" applyFill="1" applyBorder="1" applyAlignment="1">
      <alignment horizontal="left" vertical="center" wrapText="1"/>
    </xf>
    <xf numFmtId="3" fontId="39" fillId="11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9" fontId="21" fillId="0" borderId="0" xfId="2" applyFont="1" applyFill="1" applyAlignment="1">
      <alignment horizontal="center" vertical="center" wrapText="1"/>
    </xf>
    <xf numFmtId="9" fontId="21" fillId="0" borderId="0" xfId="2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166" fontId="21" fillId="0" borderId="0" xfId="4" applyNumberFormat="1" applyFont="1" applyFill="1" applyAlignment="1">
      <alignment horizontal="left" vertical="center" wrapText="1" indent="1"/>
    </xf>
    <xf numFmtId="0" fontId="22" fillId="0" borderId="0" xfId="0" applyFont="1" applyFill="1" applyAlignment="1">
      <alignment horizontal="left" vertical="center" wrapText="1"/>
    </xf>
    <xf numFmtId="9" fontId="22" fillId="0" borderId="0" xfId="2" applyFont="1" applyFill="1" applyBorder="1" applyAlignment="1">
      <alignment horizontal="left" vertical="center" wrapText="1"/>
    </xf>
    <xf numFmtId="3" fontId="22" fillId="0" borderId="0" xfId="0" applyNumberFormat="1" applyFont="1" applyFill="1" applyAlignment="1">
      <alignment horizontal="left" vertical="center" wrapText="1"/>
    </xf>
    <xf numFmtId="10" fontId="22" fillId="0" borderId="0" xfId="2" applyNumberFormat="1" applyFont="1" applyFill="1" applyAlignment="1">
      <alignment horizontal="left" vertical="center" wrapText="1"/>
    </xf>
    <xf numFmtId="172" fontId="22" fillId="0" borderId="0" xfId="0" applyNumberFormat="1" applyFont="1" applyFill="1" applyAlignment="1">
      <alignment horizontal="left" vertical="center" wrapText="1"/>
    </xf>
    <xf numFmtId="172" fontId="21" fillId="0" borderId="0" xfId="0" applyNumberFormat="1" applyFont="1" applyFill="1" applyAlignment="1">
      <alignment horizontal="left" vertical="center" wrapText="1"/>
    </xf>
    <xf numFmtId="14" fontId="21" fillId="11" borderId="6" xfId="0" applyNumberFormat="1" applyFont="1" applyFill="1" applyBorder="1" applyAlignment="1">
      <alignment horizontal="left" vertical="center"/>
    </xf>
    <xf numFmtId="169" fontId="21" fillId="11" borderId="6" xfId="0" applyNumberFormat="1" applyFont="1" applyFill="1" applyBorder="1" applyAlignment="1">
      <alignment horizontal="left" vertical="center"/>
    </xf>
    <xf numFmtId="10" fontId="21" fillId="11" borderId="6" xfId="2" applyNumberFormat="1" applyFont="1" applyFill="1" applyBorder="1" applyAlignment="1">
      <alignment horizontal="left" vertical="center"/>
    </xf>
    <xf numFmtId="0" fontId="40" fillId="20" borderId="30" xfId="0" applyFont="1" applyFill="1" applyBorder="1" applyAlignment="1">
      <alignment horizontal="center" vertical="center" wrapText="1"/>
    </xf>
    <xf numFmtId="0" fontId="40" fillId="20" borderId="31" xfId="0" applyFont="1" applyFill="1" applyBorder="1" applyAlignment="1">
      <alignment horizontal="center" vertical="center" wrapText="1"/>
    </xf>
    <xf numFmtId="0" fontId="40" fillId="20" borderId="33" xfId="0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7" fillId="4" borderId="0" xfId="5" applyFont="1" applyFill="1" applyBorder="1" applyAlignment="1">
      <alignment horizontal="center" vertical="center" wrapText="1"/>
    </xf>
    <xf numFmtId="0" fontId="7" fillId="4" borderId="1" xfId="5" applyFont="1" applyFill="1" applyBorder="1" applyAlignment="1">
      <alignment horizontal="center" vertical="center" wrapText="1"/>
    </xf>
  </cellXfs>
  <cellStyles count="9">
    <cellStyle name="Comma 2" xfId="7"/>
    <cellStyle name="Comma 3" xfId="8"/>
    <cellStyle name="Normal 2" xfId="5"/>
    <cellStyle name="Normal 3" xfId="6"/>
    <cellStyle name="Normal_FinalModel" xfId="3"/>
    <cellStyle name="Обычный" xfId="0" builtinId="0"/>
    <cellStyle name="Процентный" xfId="2" builtinId="5"/>
    <cellStyle name="УровеньСтрок_1" xfId="1" builtinId="1" iLevel="0"/>
    <cellStyle name="Финансовый" xfId="4" builtinId="3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9" formatCode="mm/dd/yyyy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numFmt numFmtId="164" formatCode="_-* #,##0.00_р_._-;\-* #,##0.00_р_._-;_-* &quot;-&quot;??_р_._-;_-@_-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for CW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auto="1"/>
        </right>
        <top/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Gill Sans for CW"/>
        <scheme val="none"/>
      </font>
      <numFmt numFmtId="166" formatCode="_-* #,##0_-;\-* #,##0_-;_-* &quot;-&quot;??_-;_-@_-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26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34" Type="http://schemas.openxmlformats.org/officeDocument/2006/relationships/customXml" Target="../customXml/item1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onnections" Target="connections.xml"/><Relationship Id="rId25" Type="http://schemas.openxmlformats.org/officeDocument/2006/relationships/customXml" Target="../customXml/item4.xml"/><Relationship Id="rId33" Type="http://schemas.openxmlformats.org/officeDocument/2006/relationships/customXml" Target="../customXml/item12.xml"/><Relationship Id="rId38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powerPivotData" Target="model/item.data"/><Relationship Id="rId29" Type="http://schemas.openxmlformats.org/officeDocument/2006/relationships/customXml" Target="../customXml/item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customXml" Target="../customXml/item3.xml"/><Relationship Id="rId32" Type="http://schemas.openxmlformats.org/officeDocument/2006/relationships/customXml" Target="../customXml/item11.xml"/><Relationship Id="rId37" Type="http://schemas.openxmlformats.org/officeDocument/2006/relationships/customXml" Target="../customXml/item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ustomXml" Target="../customXml/item2.xml"/><Relationship Id="rId28" Type="http://schemas.openxmlformats.org/officeDocument/2006/relationships/customXml" Target="../customXml/item7.xml"/><Relationship Id="rId36" Type="http://schemas.openxmlformats.org/officeDocument/2006/relationships/customXml" Target="../customXml/item15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31" Type="http://schemas.openxmlformats.org/officeDocument/2006/relationships/customXml" Target="../customXml/item1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1.xml"/><Relationship Id="rId27" Type="http://schemas.openxmlformats.org/officeDocument/2006/relationships/customXml" Target="../customXml/item6.xml"/><Relationship Id="rId30" Type="http://schemas.openxmlformats.org/officeDocument/2006/relationships/customXml" Target="../customXml/item9.xml"/><Relationship Id="rId35" Type="http://schemas.openxmlformats.org/officeDocument/2006/relationships/customXml" Target="../customXml/item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Не продано площади, кв.м. </a:t>
            </a:r>
            <a:endParaRPr lang="en-US"/>
          </a:p>
        </c:rich>
      </c:tx>
      <c:layout>
        <c:manualLayout>
          <c:xMode val="edge"/>
          <c:yMode val="edge"/>
          <c:x val="8.0184722222222227E-2"/>
          <c:y val="1.6695833333333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48D-493B-A58E-7F550FC39A38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48D-493B-A58E-7F550FC39A3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48D-493B-A58E-7F550FC39A3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48D-493B-A58E-7F550FC39A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lt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'Summary по городам'!$B$3:$B$6</c:f>
              <c:strCache>
                <c:ptCount val="4"/>
                <c:pt idx="0">
                  <c:v>Объекты в Москве</c:v>
                </c:pt>
                <c:pt idx="1">
                  <c:v>Объекты в Новой Москве</c:v>
                </c:pt>
                <c:pt idx="2">
                  <c:v>Объекты в Москвовской Области</c:v>
                </c:pt>
                <c:pt idx="3">
                  <c:v>Регионы</c:v>
                </c:pt>
              </c:strCache>
            </c:strRef>
          </c:cat>
          <c:val>
            <c:numRef>
              <c:f>'Summary по городам'!$E$3:$E$6</c:f>
              <c:numCache>
                <c:formatCode>#,##0</c:formatCode>
                <c:ptCount val="4"/>
                <c:pt idx="0">
                  <c:v>1998517.9365000001</c:v>
                </c:pt>
                <c:pt idx="1">
                  <c:v>2235785.0876999996</c:v>
                </c:pt>
                <c:pt idx="2">
                  <c:v>5697577.6870200001</c:v>
                </c:pt>
                <c:pt idx="3">
                  <c:v>1564984.8057000001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8D-493B-A58E-7F550FC39A3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578648943544848"/>
          <c:y val="0.19468695891521037"/>
          <c:w val="0.33236977329035189"/>
          <c:h val="0.80531304108478963"/>
        </c:manualLayout>
      </c:layout>
      <c:overlay val="0"/>
      <c:spPr>
        <a:solidFill>
          <a:srgbClr val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Рыночная стоимость, тыс. руб 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A4D-405D-A1D4-14E3CEBA41A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A4D-405D-A1D4-14E3CEBA41A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A4D-405D-A1D4-14E3CEBA41A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A4D-405D-A1D4-14E3CEBA41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lt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'Summary по городам'!$B$3:$B$6</c:f>
              <c:strCache>
                <c:ptCount val="4"/>
                <c:pt idx="0">
                  <c:v>Объекты в Москве</c:v>
                </c:pt>
                <c:pt idx="1">
                  <c:v>Объекты в Новой Москве</c:v>
                </c:pt>
                <c:pt idx="2">
                  <c:v>Объекты в Москвовской Области</c:v>
                </c:pt>
                <c:pt idx="3">
                  <c:v>Регионы</c:v>
                </c:pt>
              </c:strCache>
            </c:strRef>
          </c:cat>
          <c:val>
            <c:numRef>
              <c:f>'Summary по городам'!$F$3:$F$6</c:f>
              <c:numCache>
                <c:formatCode>#,##0</c:formatCode>
                <c:ptCount val="4"/>
                <c:pt idx="0">
                  <c:v>87703052.869414523</c:v>
                </c:pt>
                <c:pt idx="1">
                  <c:v>65845558.388368085</c:v>
                </c:pt>
                <c:pt idx="2">
                  <c:v>58613928.164049491</c:v>
                </c:pt>
                <c:pt idx="3">
                  <c:v>12858248.869557668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A4D-405D-A1D4-14E3CEBA41AB}"/>
            </c:ext>
          </c:extLst>
        </c:ser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A-AA4D-405D-A1D4-14E3CEBA41A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AA4D-405D-A1D4-14E3CEBA41A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AA4D-405D-A1D4-14E3CEBA41A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0-AA4D-405D-A1D4-14E3CEBA41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lt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'Summary по городам'!$B$3:$B$6</c:f>
              <c:strCache>
                <c:ptCount val="4"/>
                <c:pt idx="0">
                  <c:v>Объекты в Москве</c:v>
                </c:pt>
                <c:pt idx="1">
                  <c:v>Объекты в Новой Москве</c:v>
                </c:pt>
                <c:pt idx="2">
                  <c:v>Объекты в Москвовской Области</c:v>
                </c:pt>
                <c:pt idx="3">
                  <c:v>Регионы</c:v>
                </c:pt>
              </c:strCache>
            </c:strRef>
          </c:cat>
          <c:val>
            <c:numRef>
              <c:f>'Summary по городам'!$F$3:$F$6</c:f>
              <c:numCache>
                <c:formatCode>#,##0</c:formatCode>
                <c:ptCount val="4"/>
                <c:pt idx="0">
                  <c:v>87703052.869414523</c:v>
                </c:pt>
                <c:pt idx="1">
                  <c:v>65845558.388368085</c:v>
                </c:pt>
                <c:pt idx="2">
                  <c:v>58613928.164049491</c:v>
                </c:pt>
                <c:pt idx="3">
                  <c:v>12858248.869557668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A4D-405D-A1D4-14E3CEBA41A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19338256228143"/>
          <c:y val="0.18755060306226798"/>
          <c:w val="0.33487365624991411"/>
          <c:h val="0.81244939693773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Площадь земельных участков,</a:t>
            </a:r>
            <a:r>
              <a:rPr lang="ru-RU" baseline="0"/>
              <a:t> га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C21-427B-8C6C-7A303E92311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C21-427B-8C6C-7A303E92311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C21-427B-8C6C-7A303E9231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lt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'Summary по стадиям'!$B$9:$B$11</c:f>
              <c:strCache>
                <c:ptCount val="3"/>
                <c:pt idx="0">
                  <c:v>Завершенные строительством и частично проданные</c:v>
                </c:pt>
                <c:pt idx="1">
                  <c:v>Объекты в процессе развития</c:v>
                </c:pt>
                <c:pt idx="2">
                  <c:v>Объекты для будущего развития</c:v>
                </c:pt>
              </c:strCache>
            </c:strRef>
          </c:cat>
          <c:val>
            <c:numRef>
              <c:f>'Summary по стадиям'!$D$3:$D$5</c:f>
              <c:numCache>
                <c:formatCode>0.0</c:formatCode>
                <c:ptCount val="3"/>
                <c:pt idx="0">
                  <c:v>21.503299999999999</c:v>
                </c:pt>
                <c:pt idx="1">
                  <c:v>2204.3691000000003</c:v>
                </c:pt>
                <c:pt idx="2">
                  <c:v>2466.3210499999996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21-427B-8C6C-7A303E9231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34900360704029"/>
          <c:y val="0.21312322985250298"/>
          <c:w val="0.33870020917014576"/>
          <c:h val="0.786876770147497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244B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Не продано прощади,</a:t>
            </a:r>
            <a:r>
              <a:rPr lang="ru-RU" baseline="0"/>
              <a:t> кв.м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rgbClr val="00244B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43-4932-B5F2-71669C8D77B8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43-4932-B5F2-71669C8D77B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B343-4932-B5F2-71669C8D77B8}"/>
              </c:ext>
            </c:extLst>
          </c:dPt>
          <c:dLbls>
            <c:dLbl>
              <c:idx val="0"/>
              <c:layout>
                <c:manualLayout>
                  <c:x val="0.12698541666666666"/>
                  <c:y val="-3.44375000000000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43-4932-B5F2-71669C8D77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lt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'Summary по стадиям'!$B$3:$B$5</c:f>
              <c:strCache>
                <c:ptCount val="3"/>
                <c:pt idx="0">
                  <c:v>Завершенные строительством  и частично проданные</c:v>
                </c:pt>
                <c:pt idx="1">
                  <c:v>Объекты в процессе развития</c:v>
                </c:pt>
                <c:pt idx="2">
                  <c:v>Объекты для будущего развития</c:v>
                </c:pt>
              </c:strCache>
            </c:strRef>
          </c:cat>
          <c:val>
            <c:numRef>
              <c:f>'Summary по стадиям'!$E$3:$E$5</c:f>
              <c:numCache>
                <c:formatCode>#,##0</c:formatCode>
                <c:ptCount val="3"/>
                <c:pt idx="0">
                  <c:v>29381.410980000011</c:v>
                </c:pt>
                <c:pt idx="1">
                  <c:v>9778263.5656399988</c:v>
                </c:pt>
                <c:pt idx="2">
                  <c:v>1689220.7466999998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343-4932-B5F2-71669C8D77B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34900360704073"/>
          <c:y val="0.20209051462788755"/>
          <c:w val="0.33870020917014593"/>
          <c:h val="0.79137110978849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ru-RU" baseline="0"/>
              <a:t>Рыночная стоимость, дол. США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C38-4CDC-9275-61C26428BDCC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C38-4CDC-9275-61C26428BDCC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C38-4CDC-9275-61C26428BD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lt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'Summary по стадиям'!$B$3:$B$5</c:f>
              <c:strCache>
                <c:ptCount val="3"/>
                <c:pt idx="0">
                  <c:v>Завершенные строительством  и частично проданные</c:v>
                </c:pt>
                <c:pt idx="1">
                  <c:v>Объекты в процессе развития</c:v>
                </c:pt>
                <c:pt idx="2">
                  <c:v>Объекты для будущего развития</c:v>
                </c:pt>
              </c:strCache>
            </c:strRef>
          </c:cat>
          <c:val>
            <c:numRef>
              <c:f>'Summary по стадиям'!$G$3:$G$5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6-EC38-4CDC-9275-61C26428BDC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34900360704095"/>
          <c:y val="0.22607086346878447"/>
          <c:w val="0.33870020917014615"/>
          <c:h val="0.773929136531215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rgbClr val="00244B"/>
                </a:solidFill>
                <a:latin typeface="+mn-lt"/>
                <a:ea typeface="+mn-ea"/>
                <a:cs typeface="+mn-cs"/>
              </a:defRPr>
            </a:pPr>
            <a:r>
              <a:rPr lang="ru-RU" baseline="0"/>
              <a:t>Рыночная стоимость, тыс. руб.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rgbClr val="00244B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95000"/>
          </a:schemeClr>
        </a:solidFill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0E5-42CA-B8F1-09C42CD0378E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0E5-42CA-B8F1-09C42CD0378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0E5-42CA-B8F1-09C42CD0378E}"/>
              </c:ext>
            </c:extLst>
          </c:dPt>
          <c:dLbls>
            <c:dLbl>
              <c:idx val="0"/>
              <c:layout>
                <c:manualLayout>
                  <c:x val="0.13832710388613839"/>
                  <c:y val="-8.10347222222224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E5-42CA-B8F1-09C42CD0378E}"/>
                </c:ext>
              </c:extLst>
            </c:dLbl>
            <c:dLbl>
              <c:idx val="2"/>
              <c:layout>
                <c:manualLayout>
                  <c:x val="-3.9940879595585552E-2"/>
                  <c:y val="-7.916666666663972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E5-42CA-B8F1-09C42CD037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lt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'Summary по стадиям'!$B$3:$B$5</c:f>
              <c:strCache>
                <c:ptCount val="3"/>
                <c:pt idx="0">
                  <c:v>Завершенные строительством  и частично проданные</c:v>
                </c:pt>
                <c:pt idx="1">
                  <c:v>Объекты в процессе развития</c:v>
                </c:pt>
                <c:pt idx="2">
                  <c:v>Объекты для будущего развития</c:v>
                </c:pt>
              </c:strCache>
            </c:strRef>
          </c:cat>
          <c:val>
            <c:numRef>
              <c:f>'Summary по стадиям'!$F$3:$F$5</c:f>
              <c:numCache>
                <c:formatCode>#,##0</c:formatCode>
                <c:ptCount val="3"/>
                <c:pt idx="0">
                  <c:v>2995893.6878249478</c:v>
                </c:pt>
                <c:pt idx="1">
                  <c:v>189726683.13699344</c:v>
                </c:pt>
                <c:pt idx="2">
                  <c:v>32298211.466571346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0E5-42CA-B8F1-09C42CD0378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34900360704095"/>
          <c:y val="0.1401334303045865"/>
          <c:w val="0.33870020917014615"/>
          <c:h val="0.80612290303920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1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46">
  <cs:axisTitle>
    <cs:lnRef idx="0"/>
    <cs:fillRef idx="0"/>
    <cs:effectRef idx="0"/>
    <cs:fontRef idx="minor">
      <a:schemeClr val="lt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categoryAxis>
  <cs:chartArea>
    <cs:lnRef idx="0"/>
    <cs:fillRef idx="1">
      <a:schemeClr val="dk1"/>
    </cs:fillRef>
    <cs:effectRef idx="0"/>
    <cs:fontRef idx="minor">
      <a:schemeClr val="lt1"/>
    </cs:fontRef>
    <cs:defRPr sz="1000" kern="1200"/>
  </cs:chartArea>
  <cs:dataLabel>
    <cs:lnRef idx="0"/>
    <cs:fillRef idx="0"/>
    <cs:effectRef idx="0"/>
    <cs:fontRef idx="minor">
      <a:schemeClr val="lt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dk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dk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dk2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2"/>
    </cs:fontRef>
    <cs:spPr>
      <a:ln>
        <a:round/>
      </a:ln>
    </cs:spPr>
  </cs:dataPointWireframe>
  <cs:dataTabl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lt1"/>
    </cs:fontRef>
  </cs:downBar>
  <cs:drop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dropLine>
  <cs:errorBar>
    <cs:lnRef idx="1">
      <a:schemeClr val="lt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errorBar>
  <cs:floor>
    <cs:lnRef idx="0"/>
    <cs:fillRef idx="1">
      <a:schemeClr val="dk1">
        <a:tint val="95000"/>
      </a:schemeClr>
    </cs:fillRef>
    <cs:effectRef idx="0"/>
    <cs:fontRef idx="minor">
      <a:schemeClr val="lt1"/>
    </cs:fontRef>
  </cs:floor>
  <cs:gridlineMajor>
    <cs:lnRef idx="1">
      <a:schemeClr val="dk1">
        <a:tint val="75000"/>
      </a:schemeClr>
    </cs:lnRef>
    <cs:fillRef idx="0"/>
    <cs:effectRef idx="0"/>
    <cs:fontRef idx="minor">
      <a:schemeClr val="dk2"/>
    </cs:fontRef>
    <cs:spPr>
      <a:ln>
        <a:round/>
      </a:ln>
    </cs:spPr>
  </cs:gridlineMajor>
  <cs:gridlineMinor>
    <cs:lnRef idx="1">
      <a:schemeClr val="dk1">
        <a:tint val="90000"/>
      </a:schemeClr>
    </cs:lnRef>
    <cs:fillRef idx="0"/>
    <cs:effectRef idx="0"/>
    <cs:fontRef idx="minor">
      <a:schemeClr val="dk2"/>
    </cs:fontRef>
    <cs:spPr>
      <a:ln>
        <a:round/>
      </a:ln>
    </cs:spPr>
  </cs:gridlineMinor>
  <cs:hiLo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hiLoLine>
  <cs:leader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leaderLine>
  <cs:legend>
    <cs:lnRef idx="0"/>
    <cs:fillRef idx="0"/>
    <cs:effectRef idx="0"/>
    <cs:fontRef idx="minor">
      <a:schemeClr val="lt1"/>
    </cs:fontRef>
    <cs:defRPr sz="1000" kern="1200"/>
  </cs:legend>
  <cs:plotArea>
    <cs:lnRef idx="0"/>
    <cs:fillRef idx="1">
      <a:schemeClr val="dk1">
        <a:tint val="95000"/>
      </a:schemeClr>
    </cs:fillRef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seriesAxis>
  <cs:seriesLine>
    <cs:lnRef idx="1">
      <a:schemeClr val="lt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lt1"/>
    </cs:fontRef>
    <cs:defRPr sz="1800" b="1" kern="1200"/>
  </cs:title>
  <cs:trendline>
    <cs:lnRef idx="1">
      <a:schemeClr val="lt1"/>
    </cs:lnRef>
    <cs:fillRef idx="0"/>
    <cs:effectRef idx="0"/>
    <cs:fontRef idx="minor">
      <a:schemeClr val="lt1"/>
    </cs:fontRef>
    <cs:spPr>
      <a:ln cap="rnd">
        <a:round/>
      </a:ln>
    </cs:spPr>
  </cs:trendline>
  <cs:trendlineLabel>
    <cs:lnRef idx="0"/>
    <cs:fillRef idx="0"/>
    <cs:effectRef idx="0"/>
    <cs:fontRef idx="minor">
      <a:schemeClr val="lt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lt1"/>
    </cs:fontRef>
  </cs:upBar>
  <cs:value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valueAxis>
  <cs:wall>
    <cs:lnRef idx="0"/>
    <cs:fillRef idx="1">
      <a:schemeClr val="dk1">
        <a:tint val="95000"/>
      </a:schemeClr>
    </cs:fillRef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6">
  <cs:axisTitle>
    <cs:lnRef idx="0"/>
    <cs:fillRef idx="0"/>
    <cs:effectRef idx="0"/>
    <cs:fontRef idx="minor">
      <a:schemeClr val="lt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categoryAxis>
  <cs:chartArea>
    <cs:lnRef idx="0"/>
    <cs:fillRef idx="1">
      <a:schemeClr val="dk1"/>
    </cs:fillRef>
    <cs:effectRef idx="0"/>
    <cs:fontRef idx="minor">
      <a:schemeClr val="lt1"/>
    </cs:fontRef>
    <cs:defRPr sz="1000" kern="1200"/>
  </cs:chartArea>
  <cs:dataLabel>
    <cs:lnRef idx="0"/>
    <cs:fillRef idx="0"/>
    <cs:effectRef idx="0"/>
    <cs:fontRef idx="minor">
      <a:schemeClr val="lt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dk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dk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dk2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2"/>
    </cs:fontRef>
    <cs:spPr>
      <a:ln>
        <a:round/>
      </a:ln>
    </cs:spPr>
  </cs:dataPointWireframe>
  <cs:dataTabl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lt1"/>
    </cs:fontRef>
  </cs:downBar>
  <cs:drop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dropLine>
  <cs:errorBar>
    <cs:lnRef idx="1">
      <a:schemeClr val="lt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errorBar>
  <cs:floor>
    <cs:lnRef idx="0"/>
    <cs:fillRef idx="1">
      <a:schemeClr val="dk1">
        <a:tint val="95000"/>
      </a:schemeClr>
    </cs:fillRef>
    <cs:effectRef idx="0"/>
    <cs:fontRef idx="minor">
      <a:schemeClr val="lt1"/>
    </cs:fontRef>
  </cs:floor>
  <cs:gridlineMajor>
    <cs:lnRef idx="1">
      <a:schemeClr val="dk1">
        <a:tint val="75000"/>
      </a:schemeClr>
    </cs:lnRef>
    <cs:fillRef idx="0"/>
    <cs:effectRef idx="0"/>
    <cs:fontRef idx="minor">
      <a:schemeClr val="dk2"/>
    </cs:fontRef>
    <cs:spPr>
      <a:ln>
        <a:round/>
      </a:ln>
    </cs:spPr>
  </cs:gridlineMajor>
  <cs:gridlineMinor>
    <cs:lnRef idx="1">
      <a:schemeClr val="dk1">
        <a:tint val="90000"/>
      </a:schemeClr>
    </cs:lnRef>
    <cs:fillRef idx="0"/>
    <cs:effectRef idx="0"/>
    <cs:fontRef idx="minor">
      <a:schemeClr val="dk2"/>
    </cs:fontRef>
    <cs:spPr>
      <a:ln>
        <a:round/>
      </a:ln>
    </cs:spPr>
  </cs:gridlineMinor>
  <cs:hiLo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hiLoLine>
  <cs:leader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leaderLine>
  <cs:legend>
    <cs:lnRef idx="0"/>
    <cs:fillRef idx="0"/>
    <cs:effectRef idx="0"/>
    <cs:fontRef idx="minor">
      <a:schemeClr val="lt1"/>
    </cs:fontRef>
    <cs:defRPr sz="1000" kern="1200"/>
  </cs:legend>
  <cs:plotArea>
    <cs:lnRef idx="0"/>
    <cs:fillRef idx="1">
      <a:schemeClr val="dk1">
        <a:tint val="95000"/>
      </a:schemeClr>
    </cs:fillRef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seriesAxis>
  <cs:seriesLine>
    <cs:lnRef idx="1">
      <a:schemeClr val="lt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lt1"/>
    </cs:fontRef>
    <cs:defRPr sz="1800" b="1" kern="1200"/>
  </cs:title>
  <cs:trendline>
    <cs:lnRef idx="1">
      <a:schemeClr val="lt1"/>
    </cs:lnRef>
    <cs:fillRef idx="0"/>
    <cs:effectRef idx="0"/>
    <cs:fontRef idx="minor">
      <a:schemeClr val="lt1"/>
    </cs:fontRef>
    <cs:spPr>
      <a:ln cap="rnd">
        <a:round/>
      </a:ln>
    </cs:spPr>
  </cs:trendline>
  <cs:trendlineLabel>
    <cs:lnRef idx="0"/>
    <cs:fillRef idx="0"/>
    <cs:effectRef idx="0"/>
    <cs:fontRef idx="minor">
      <a:schemeClr val="lt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lt1"/>
    </cs:fontRef>
  </cs:upBar>
  <cs:value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valueAxis>
  <cs:wall>
    <cs:lnRef idx="0"/>
    <cs:fillRef idx="1">
      <a:schemeClr val="dk1">
        <a:tint val="95000"/>
      </a:schemeClr>
    </cs:fillRef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46">
  <cs:axisTitle>
    <cs:lnRef idx="0"/>
    <cs:fillRef idx="0"/>
    <cs:effectRef idx="0"/>
    <cs:fontRef idx="minor">
      <a:schemeClr val="lt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categoryAxis>
  <cs:chartArea>
    <cs:lnRef idx="0"/>
    <cs:fillRef idx="1">
      <a:schemeClr val="dk1"/>
    </cs:fillRef>
    <cs:effectRef idx="0"/>
    <cs:fontRef idx="minor">
      <a:schemeClr val="lt1"/>
    </cs:fontRef>
    <cs:defRPr sz="1000" kern="1200"/>
  </cs:chartArea>
  <cs:dataLabel>
    <cs:lnRef idx="0"/>
    <cs:fillRef idx="0"/>
    <cs:effectRef idx="0"/>
    <cs:fontRef idx="minor">
      <a:schemeClr val="lt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dk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dk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dk2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2"/>
    </cs:fontRef>
    <cs:spPr>
      <a:ln>
        <a:round/>
      </a:ln>
    </cs:spPr>
  </cs:dataPointWireframe>
  <cs:dataTabl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lt1"/>
    </cs:fontRef>
  </cs:downBar>
  <cs:drop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dropLine>
  <cs:errorBar>
    <cs:lnRef idx="1">
      <a:schemeClr val="lt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errorBar>
  <cs:floor>
    <cs:lnRef idx="0"/>
    <cs:fillRef idx="1">
      <a:schemeClr val="dk1">
        <a:tint val="95000"/>
      </a:schemeClr>
    </cs:fillRef>
    <cs:effectRef idx="0"/>
    <cs:fontRef idx="minor">
      <a:schemeClr val="lt1"/>
    </cs:fontRef>
  </cs:floor>
  <cs:gridlineMajor>
    <cs:lnRef idx="1">
      <a:schemeClr val="dk1">
        <a:tint val="75000"/>
      </a:schemeClr>
    </cs:lnRef>
    <cs:fillRef idx="0"/>
    <cs:effectRef idx="0"/>
    <cs:fontRef idx="minor">
      <a:schemeClr val="dk2"/>
    </cs:fontRef>
    <cs:spPr>
      <a:ln>
        <a:round/>
      </a:ln>
    </cs:spPr>
  </cs:gridlineMajor>
  <cs:gridlineMinor>
    <cs:lnRef idx="1">
      <a:schemeClr val="dk1">
        <a:tint val="90000"/>
      </a:schemeClr>
    </cs:lnRef>
    <cs:fillRef idx="0"/>
    <cs:effectRef idx="0"/>
    <cs:fontRef idx="minor">
      <a:schemeClr val="dk2"/>
    </cs:fontRef>
    <cs:spPr>
      <a:ln>
        <a:round/>
      </a:ln>
    </cs:spPr>
  </cs:gridlineMinor>
  <cs:hiLo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hiLoLine>
  <cs:leader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leaderLine>
  <cs:legend>
    <cs:lnRef idx="0"/>
    <cs:fillRef idx="0"/>
    <cs:effectRef idx="0"/>
    <cs:fontRef idx="minor">
      <a:schemeClr val="lt1"/>
    </cs:fontRef>
    <cs:defRPr sz="1000" kern="1200"/>
  </cs:legend>
  <cs:plotArea>
    <cs:lnRef idx="0"/>
    <cs:fillRef idx="1">
      <a:schemeClr val="dk1">
        <a:tint val="95000"/>
      </a:schemeClr>
    </cs:fillRef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seriesAxis>
  <cs:seriesLine>
    <cs:lnRef idx="1">
      <a:schemeClr val="lt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lt1"/>
    </cs:fontRef>
    <cs:defRPr sz="1800" b="1" kern="1200"/>
  </cs:title>
  <cs:trendline>
    <cs:lnRef idx="1">
      <a:schemeClr val="lt1"/>
    </cs:lnRef>
    <cs:fillRef idx="0"/>
    <cs:effectRef idx="0"/>
    <cs:fontRef idx="minor">
      <a:schemeClr val="lt1"/>
    </cs:fontRef>
    <cs:spPr>
      <a:ln cap="rnd">
        <a:round/>
      </a:ln>
    </cs:spPr>
  </cs:trendline>
  <cs:trendlineLabel>
    <cs:lnRef idx="0"/>
    <cs:fillRef idx="0"/>
    <cs:effectRef idx="0"/>
    <cs:fontRef idx="minor">
      <a:schemeClr val="lt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lt1"/>
    </cs:fontRef>
  </cs:upBar>
  <cs:value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valueAxis>
  <cs:wall>
    <cs:lnRef idx="0"/>
    <cs:fillRef idx="1">
      <a:schemeClr val="dk1">
        <a:tint val="95000"/>
      </a:schemeClr>
    </cs:fillRef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46">
  <cs:axisTitle>
    <cs:lnRef idx="0"/>
    <cs:fillRef idx="0"/>
    <cs:effectRef idx="0"/>
    <cs:fontRef idx="minor">
      <a:schemeClr val="lt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categoryAxis>
  <cs:chartArea>
    <cs:lnRef idx="0"/>
    <cs:fillRef idx="1">
      <a:schemeClr val="dk1"/>
    </cs:fillRef>
    <cs:effectRef idx="0"/>
    <cs:fontRef idx="minor">
      <a:schemeClr val="lt1"/>
    </cs:fontRef>
    <cs:defRPr sz="1000" kern="1200"/>
  </cs:chartArea>
  <cs:dataLabel>
    <cs:lnRef idx="0"/>
    <cs:fillRef idx="0"/>
    <cs:effectRef idx="0"/>
    <cs:fontRef idx="minor">
      <a:schemeClr val="lt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dk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dk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dk2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2"/>
    </cs:fontRef>
    <cs:spPr>
      <a:ln>
        <a:round/>
      </a:ln>
    </cs:spPr>
  </cs:dataPointWireframe>
  <cs:dataTabl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lt1"/>
    </cs:fontRef>
  </cs:downBar>
  <cs:drop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dropLine>
  <cs:errorBar>
    <cs:lnRef idx="1">
      <a:schemeClr val="lt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errorBar>
  <cs:floor>
    <cs:lnRef idx="0"/>
    <cs:fillRef idx="1">
      <a:schemeClr val="dk1">
        <a:tint val="95000"/>
      </a:schemeClr>
    </cs:fillRef>
    <cs:effectRef idx="0"/>
    <cs:fontRef idx="minor">
      <a:schemeClr val="lt1"/>
    </cs:fontRef>
  </cs:floor>
  <cs:gridlineMajor>
    <cs:lnRef idx="1">
      <a:schemeClr val="dk1">
        <a:tint val="75000"/>
      </a:schemeClr>
    </cs:lnRef>
    <cs:fillRef idx="0"/>
    <cs:effectRef idx="0"/>
    <cs:fontRef idx="minor">
      <a:schemeClr val="dk2"/>
    </cs:fontRef>
    <cs:spPr>
      <a:ln>
        <a:round/>
      </a:ln>
    </cs:spPr>
  </cs:gridlineMajor>
  <cs:gridlineMinor>
    <cs:lnRef idx="1">
      <a:schemeClr val="dk1">
        <a:tint val="90000"/>
      </a:schemeClr>
    </cs:lnRef>
    <cs:fillRef idx="0"/>
    <cs:effectRef idx="0"/>
    <cs:fontRef idx="minor">
      <a:schemeClr val="dk2"/>
    </cs:fontRef>
    <cs:spPr>
      <a:ln>
        <a:round/>
      </a:ln>
    </cs:spPr>
  </cs:gridlineMinor>
  <cs:hiLo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hiLoLine>
  <cs:leader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leaderLine>
  <cs:legend>
    <cs:lnRef idx="0"/>
    <cs:fillRef idx="0"/>
    <cs:effectRef idx="0"/>
    <cs:fontRef idx="minor">
      <a:schemeClr val="lt1"/>
    </cs:fontRef>
    <cs:defRPr sz="1000" kern="1200"/>
  </cs:legend>
  <cs:plotArea>
    <cs:lnRef idx="0"/>
    <cs:fillRef idx="1">
      <a:schemeClr val="dk1">
        <a:tint val="95000"/>
      </a:schemeClr>
    </cs:fillRef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seriesAxis>
  <cs:seriesLine>
    <cs:lnRef idx="1">
      <a:schemeClr val="lt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lt1"/>
    </cs:fontRef>
    <cs:defRPr sz="1800" b="1" kern="1200"/>
  </cs:title>
  <cs:trendline>
    <cs:lnRef idx="1">
      <a:schemeClr val="lt1"/>
    </cs:lnRef>
    <cs:fillRef idx="0"/>
    <cs:effectRef idx="0"/>
    <cs:fontRef idx="minor">
      <a:schemeClr val="lt1"/>
    </cs:fontRef>
    <cs:spPr>
      <a:ln cap="rnd">
        <a:round/>
      </a:ln>
    </cs:spPr>
  </cs:trendline>
  <cs:trendlineLabel>
    <cs:lnRef idx="0"/>
    <cs:fillRef idx="0"/>
    <cs:effectRef idx="0"/>
    <cs:fontRef idx="minor">
      <a:schemeClr val="lt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lt1"/>
    </cs:fontRef>
  </cs:upBar>
  <cs:value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valueAxis>
  <cs:wall>
    <cs:lnRef idx="0"/>
    <cs:fillRef idx="1">
      <a:schemeClr val="dk1">
        <a:tint val="95000"/>
      </a:schemeClr>
    </cs:fillRef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46">
  <cs:axisTitle>
    <cs:lnRef idx="0"/>
    <cs:fillRef idx="0"/>
    <cs:effectRef idx="0"/>
    <cs:fontRef idx="minor">
      <a:schemeClr val="lt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categoryAxis>
  <cs:chartArea>
    <cs:lnRef idx="0"/>
    <cs:fillRef idx="1">
      <a:schemeClr val="dk1"/>
    </cs:fillRef>
    <cs:effectRef idx="0"/>
    <cs:fontRef idx="minor">
      <a:schemeClr val="lt1"/>
    </cs:fontRef>
    <cs:defRPr sz="1000" kern="1200"/>
  </cs:chartArea>
  <cs:dataLabel>
    <cs:lnRef idx="0"/>
    <cs:fillRef idx="0"/>
    <cs:effectRef idx="0"/>
    <cs:fontRef idx="minor">
      <a:schemeClr val="lt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dk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dk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dk2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2"/>
    </cs:fontRef>
    <cs:spPr>
      <a:ln>
        <a:round/>
      </a:ln>
    </cs:spPr>
  </cs:dataPointWireframe>
  <cs:dataTabl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lt1"/>
    </cs:fontRef>
  </cs:downBar>
  <cs:drop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dropLine>
  <cs:errorBar>
    <cs:lnRef idx="1">
      <a:schemeClr val="lt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errorBar>
  <cs:floor>
    <cs:lnRef idx="0"/>
    <cs:fillRef idx="1">
      <a:schemeClr val="dk1">
        <a:tint val="95000"/>
      </a:schemeClr>
    </cs:fillRef>
    <cs:effectRef idx="0"/>
    <cs:fontRef idx="minor">
      <a:schemeClr val="lt1"/>
    </cs:fontRef>
  </cs:floor>
  <cs:gridlineMajor>
    <cs:lnRef idx="1">
      <a:schemeClr val="dk1">
        <a:tint val="75000"/>
      </a:schemeClr>
    </cs:lnRef>
    <cs:fillRef idx="0"/>
    <cs:effectRef idx="0"/>
    <cs:fontRef idx="minor">
      <a:schemeClr val="dk2"/>
    </cs:fontRef>
    <cs:spPr>
      <a:ln>
        <a:round/>
      </a:ln>
    </cs:spPr>
  </cs:gridlineMajor>
  <cs:gridlineMinor>
    <cs:lnRef idx="1">
      <a:schemeClr val="dk1">
        <a:tint val="90000"/>
      </a:schemeClr>
    </cs:lnRef>
    <cs:fillRef idx="0"/>
    <cs:effectRef idx="0"/>
    <cs:fontRef idx="minor">
      <a:schemeClr val="dk2"/>
    </cs:fontRef>
    <cs:spPr>
      <a:ln>
        <a:round/>
      </a:ln>
    </cs:spPr>
  </cs:gridlineMinor>
  <cs:hiLo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hiLoLine>
  <cs:leader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leaderLine>
  <cs:legend>
    <cs:lnRef idx="0"/>
    <cs:fillRef idx="0"/>
    <cs:effectRef idx="0"/>
    <cs:fontRef idx="minor">
      <a:schemeClr val="lt1"/>
    </cs:fontRef>
    <cs:defRPr sz="1000" kern="1200"/>
  </cs:legend>
  <cs:plotArea>
    <cs:lnRef idx="0"/>
    <cs:fillRef idx="1">
      <a:schemeClr val="dk1">
        <a:tint val="95000"/>
      </a:schemeClr>
    </cs:fillRef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seriesAxis>
  <cs:seriesLine>
    <cs:lnRef idx="1">
      <a:schemeClr val="lt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lt1"/>
    </cs:fontRef>
    <cs:defRPr sz="1800" b="1" kern="1200"/>
  </cs:title>
  <cs:trendline>
    <cs:lnRef idx="1">
      <a:schemeClr val="lt1"/>
    </cs:lnRef>
    <cs:fillRef idx="0"/>
    <cs:effectRef idx="0"/>
    <cs:fontRef idx="minor">
      <a:schemeClr val="lt1"/>
    </cs:fontRef>
    <cs:spPr>
      <a:ln cap="rnd">
        <a:round/>
      </a:ln>
    </cs:spPr>
  </cs:trendline>
  <cs:trendlineLabel>
    <cs:lnRef idx="0"/>
    <cs:fillRef idx="0"/>
    <cs:effectRef idx="0"/>
    <cs:fontRef idx="minor">
      <a:schemeClr val="lt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lt1"/>
    </cs:fontRef>
  </cs:upBar>
  <cs:value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valueAxis>
  <cs:wall>
    <cs:lnRef idx="0"/>
    <cs:fillRef idx="1">
      <a:schemeClr val="dk1">
        <a:tint val="95000"/>
      </a:schemeClr>
    </cs:fillRef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46">
  <cs:axisTitle>
    <cs:lnRef idx="0"/>
    <cs:fillRef idx="0"/>
    <cs:effectRef idx="0"/>
    <cs:fontRef idx="minor">
      <a:schemeClr val="lt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categoryAxis>
  <cs:chartArea>
    <cs:lnRef idx="0"/>
    <cs:fillRef idx="1">
      <a:schemeClr val="dk1"/>
    </cs:fillRef>
    <cs:effectRef idx="0"/>
    <cs:fontRef idx="minor">
      <a:schemeClr val="lt1"/>
    </cs:fontRef>
    <cs:defRPr sz="1000" kern="1200"/>
  </cs:chartArea>
  <cs:dataLabel>
    <cs:lnRef idx="0"/>
    <cs:fillRef idx="0"/>
    <cs:effectRef idx="0"/>
    <cs:fontRef idx="minor">
      <a:schemeClr val="lt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dk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dk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dk2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2"/>
    </cs:fontRef>
    <cs:spPr>
      <a:ln>
        <a:round/>
      </a:ln>
    </cs:spPr>
  </cs:dataPointWireframe>
  <cs:dataTabl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lt1"/>
    </cs:fontRef>
  </cs:downBar>
  <cs:drop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dropLine>
  <cs:errorBar>
    <cs:lnRef idx="1">
      <a:schemeClr val="lt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errorBar>
  <cs:floor>
    <cs:lnRef idx="0"/>
    <cs:fillRef idx="1">
      <a:schemeClr val="dk1">
        <a:tint val="95000"/>
      </a:schemeClr>
    </cs:fillRef>
    <cs:effectRef idx="0"/>
    <cs:fontRef idx="minor">
      <a:schemeClr val="lt1"/>
    </cs:fontRef>
  </cs:floor>
  <cs:gridlineMajor>
    <cs:lnRef idx="1">
      <a:schemeClr val="dk1">
        <a:tint val="75000"/>
      </a:schemeClr>
    </cs:lnRef>
    <cs:fillRef idx="0"/>
    <cs:effectRef idx="0"/>
    <cs:fontRef idx="minor">
      <a:schemeClr val="dk2"/>
    </cs:fontRef>
    <cs:spPr>
      <a:ln>
        <a:round/>
      </a:ln>
    </cs:spPr>
  </cs:gridlineMajor>
  <cs:gridlineMinor>
    <cs:lnRef idx="1">
      <a:schemeClr val="dk1">
        <a:tint val="90000"/>
      </a:schemeClr>
    </cs:lnRef>
    <cs:fillRef idx="0"/>
    <cs:effectRef idx="0"/>
    <cs:fontRef idx="minor">
      <a:schemeClr val="dk2"/>
    </cs:fontRef>
    <cs:spPr>
      <a:ln>
        <a:round/>
      </a:ln>
    </cs:spPr>
  </cs:gridlineMinor>
  <cs:hiLo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hiLoLine>
  <cs:leaderLine>
    <cs:lnRef idx="1">
      <a:schemeClr val="lt1"/>
    </cs:lnRef>
    <cs:fillRef idx="0"/>
    <cs:effectRef idx="0"/>
    <cs:fontRef idx="minor">
      <a:schemeClr val="lt1"/>
    </cs:fontRef>
    <cs:spPr>
      <a:ln>
        <a:round/>
      </a:ln>
    </cs:spPr>
  </cs:leaderLine>
  <cs:legend>
    <cs:lnRef idx="0"/>
    <cs:fillRef idx="0"/>
    <cs:effectRef idx="0"/>
    <cs:fontRef idx="minor">
      <a:schemeClr val="lt1"/>
    </cs:fontRef>
    <cs:defRPr sz="1000" kern="1200"/>
  </cs:legend>
  <cs:plotArea>
    <cs:lnRef idx="0"/>
    <cs:fillRef idx="1">
      <a:schemeClr val="dk1">
        <a:tint val="95000"/>
      </a:schemeClr>
    </cs:fillRef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seriesAxis>
  <cs:seriesLine>
    <cs:lnRef idx="1">
      <a:schemeClr val="lt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lt1"/>
    </cs:fontRef>
    <cs:defRPr sz="1800" b="1" kern="1200"/>
  </cs:title>
  <cs:trendline>
    <cs:lnRef idx="1">
      <a:schemeClr val="lt1"/>
    </cs:lnRef>
    <cs:fillRef idx="0"/>
    <cs:effectRef idx="0"/>
    <cs:fontRef idx="minor">
      <a:schemeClr val="lt1"/>
    </cs:fontRef>
    <cs:spPr>
      <a:ln cap="rnd">
        <a:round/>
      </a:ln>
    </cs:spPr>
  </cs:trendline>
  <cs:trendlineLabel>
    <cs:lnRef idx="0"/>
    <cs:fillRef idx="0"/>
    <cs:effectRef idx="0"/>
    <cs:fontRef idx="minor">
      <a:schemeClr val="lt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lt1"/>
    </cs:fontRef>
  </cs:upBar>
  <cs:valueAxis>
    <cs:lnRef idx="1">
      <a:schemeClr val="dk1">
        <a:tint val="75000"/>
      </a:schemeClr>
    </cs:lnRef>
    <cs:fillRef idx="0"/>
    <cs:effectRef idx="0"/>
    <cs:fontRef idx="minor">
      <a:schemeClr val="lt1"/>
    </cs:fontRef>
    <cs:spPr>
      <a:ln>
        <a:round/>
      </a:ln>
    </cs:spPr>
    <cs:defRPr sz="1000" kern="1200"/>
  </cs:valueAxis>
  <cs:wall>
    <cs:lnRef idx="0"/>
    <cs:fillRef idx="1">
      <a:schemeClr val="dk1">
        <a:tint val="95000"/>
      </a:schemeClr>
    </cs:fillRef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69273</xdr:colOff>
      <xdr:row>0</xdr:row>
      <xdr:rowOff>144729</xdr:rowOff>
    </xdr:from>
    <xdr:to>
      <xdr:col>13</xdr:col>
      <xdr:colOff>641298</xdr:colOff>
      <xdr:row>14</xdr:row>
      <xdr:rowOff>38697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535186</xdr:colOff>
      <xdr:row>0</xdr:row>
      <xdr:rowOff>166998</xdr:rowOff>
    </xdr:from>
    <xdr:to>
      <xdr:col>22</xdr:col>
      <xdr:colOff>80491</xdr:colOff>
      <xdr:row>14</xdr:row>
      <xdr:rowOff>68388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88755</xdr:colOff>
      <xdr:row>6</xdr:row>
      <xdr:rowOff>52848</xdr:rowOff>
    </xdr:from>
    <xdr:to>
      <xdr:col>4</xdr:col>
      <xdr:colOff>853478</xdr:colOff>
      <xdr:row>27</xdr:row>
      <xdr:rowOff>181848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816119</xdr:colOff>
      <xdr:row>6</xdr:row>
      <xdr:rowOff>25949</xdr:rowOff>
    </xdr:from>
    <xdr:to>
      <xdr:col>10</xdr:col>
      <xdr:colOff>957664</xdr:colOff>
      <xdr:row>27</xdr:row>
      <xdr:rowOff>154949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42</xdr:col>
      <xdr:colOff>172164</xdr:colOff>
      <xdr:row>0</xdr:row>
      <xdr:rowOff>0</xdr:rowOff>
    </xdr:from>
    <xdr:to>
      <xdr:col>52</xdr:col>
      <xdr:colOff>451294</xdr:colOff>
      <xdr:row>37</xdr:row>
      <xdr:rowOff>173182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904874</xdr:colOff>
      <xdr:row>6</xdr:row>
      <xdr:rowOff>39093</xdr:rowOff>
    </xdr:from>
    <xdr:to>
      <xdr:col>17</xdr:col>
      <xdr:colOff>11658</xdr:colOff>
      <xdr:row>27</xdr:row>
      <xdr:rowOff>168093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s\PIK%20for%20copy\&#1052;&#1086;&#1089;&#1082;&#1074;&#1072;\&#1074;&#1072;&#1088;&#1096;&#1072;&#1074;&#1082;&#1072;%20141_V3%20O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oot\dep_dspd\&#1043;&#1091;&#1073;&#1072;&#1096;&#1086;&#1074;&#1072;\7.%20Models\3.%20&#1052;&#1086;&#1076;&#1077;&#1083;&#1100;%202010-2014\2.%20&#1048;&#1102;&#1085;&#1100;%202010\PIK%20Model_v.4.1%20last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s\PIK%20for%20copy\Draft%20Summary%20(3.5.6)-work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s\PIK%20for%20copy\Regions\Krasnodar,%20Novorossiysk\31%20&#1050;&#1088;&#1072;&#1089;&#1085;&#1086;&#1076;&#1072;&#108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2.%20Departments/VALUATION%20DEPARTMENT/01.Projects/02.Completed/2013/PIK_portfolio_31.12.12/06.Analysis/1.Latest%20Version/18.03.13_FINAL/Regions/Krasnodar,%20Novorossiysk/31%20&#1050;&#1088;&#1072;&#1089;&#1085;&#1086;&#1076;&#1072;&#108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s\PIK%20for%20copy\&#1052;&#1086;&#1089;&#1082;&#1074;&#1072;\&#1052;&#1086;&#1089;&#1082;&#1074;&#1072;,%20&#1053;&#1086;&#1074;&#1086;-&#1055;&#1077;&#1088;&#1077;&#1076;&#1077;&#1083;&#1082;&#1080;&#1085;&#1086;,%20&#1084;&#1082;&#1088;.%2014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u\emea\02.%20Departments\VALUATION%20DEPARTMENT\01.Projects\01.Work\PIK_business\06.Analysis\2.Archive\&#1052;&#1086;&#1076;&#1077;&#1083;&#1100;_&#1055;&#1048;&#1050;%20-%20&#1085;&#1072;&#1096;%20update%20VAT%20fail2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znetsovs\PIK%20for%20copy\Regions\Taganrog\2013%2003%2012%20&#1058;&#1072;&#1075;&#1072;&#1085;&#1088;&#1086;&#1075;%20&#1056;&#1091;&#1089;&#1089;&#1082;&#1086;&#1077;%20&#1087;&#1086;&#1083;&#1077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02.%20Departments/VALUATION%20DEPARTMENT/01.Projects/02.Completed/2014/PIK_31.12.13/06.Analysis/1.Latest%20Version/Draft%20Summary%20Final%20(with%20graph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од"/>
      <sheetName val="DR"/>
      <sheetName val="проек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Labels"/>
      <sheetName val="Defl15"/>
      <sheetName val="Defl30"/>
    </sheetNames>
    <sheetDataSet>
      <sheetData sheetId="0">
        <row r="6">
          <cell r="D6" t="str">
            <v>RUS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tro"/>
      <sheetName val="Resume"/>
      <sheetName val="Control"/>
      <sheetName val="Assumptions"/>
      <sheetName val="Sensitivity"/>
      <sheetName val="Parking"/>
      <sheetName val="Actual  Projects "/>
      <sheetName val="New Projects"/>
      <sheetName val="Direct Projects"/>
      <sheetName val="Other data"/>
      <sheetName val="PL"/>
      <sheetName val="CF"/>
      <sheetName val="BS"/>
      <sheetName val="Annual PL_CF_BS"/>
      <sheetName val="Repayment"/>
      <sheetName val="Преза"/>
      <sheetName val="Cov-s all"/>
      <sheetName val="Cov-s bank"/>
      <sheetName val="Repayment (old)"/>
      <sheetName val="Valu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F9">
            <v>6</v>
          </cell>
        </row>
        <row r="17">
          <cell r="F17">
            <v>24</v>
          </cell>
        </row>
        <row r="18">
          <cell r="F18">
            <v>15.3</v>
          </cell>
        </row>
        <row r="19">
          <cell r="F19">
            <v>44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_dev.status"/>
      <sheetName val="Sum_dev.status ENG"/>
      <sheetName val="Sum_cities"/>
      <sheetName val="Sum_cities ENG"/>
      <sheetName val="for map"/>
      <sheetName val="Summary_cities_short"/>
      <sheetName val="Summary_dev.status_short"/>
      <sheetName val="Properties"/>
      <sheetName val="commercial"/>
      <sheetName val="Freehold-leasehold"/>
      <sheetName val="Summary_cities_OT"/>
      <sheetName val="averages"/>
      <sheetName val="Sheet2"/>
      <sheetName val="labels!!!"/>
    </sheetNames>
    <sheetDataSet>
      <sheetData sheetId="0"/>
      <sheetData sheetId="1"/>
      <sheetData sheetId="2">
        <row r="1">
          <cell r="A1" t="str">
            <v>RUS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од"/>
      <sheetName val="DR"/>
      <sheetName val="проек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Labels"/>
      <sheetName val="Defl15"/>
      <sheetName val="Defl30"/>
    </sheetNames>
    <sheetDataSet>
      <sheetData sheetId="0" refreshError="1">
        <row r="9">
          <cell r="D9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од"/>
      <sheetName val="DR"/>
      <sheetName val="проек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Labels"/>
      <sheetName val="Defl15"/>
      <sheetName val="Defl30"/>
    </sheetNames>
    <sheetDataSet>
      <sheetData sheetId="0">
        <row r="11">
          <cell r="E11">
            <v>30.372699999999998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од"/>
      <sheetName val="DR"/>
      <sheetName val="проек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Labels"/>
      <sheetName val="Defl15"/>
      <sheetName val="Defl30"/>
    </sheetNames>
    <sheetDataSet>
      <sheetData sheetId="0">
        <row r="4">
          <cell r="D4">
            <v>41640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_before_tax"/>
      <sheetName val="VAT_Dynamics"/>
      <sheetName val="график"/>
      <sheetName val="Total_Sells_Dynamics"/>
      <sheetName val="CF_before_taxsuck"/>
      <sheetName val="Списки"/>
      <sheetName val="CAPEX_Dynamics"/>
      <sheetName val="БДДС"/>
      <sheetName val="БДР"/>
      <sheetName val="Текущие проекты"/>
      <sheetName val="Москва"/>
      <sheetName val="МО"/>
      <sheetName val="Регионы"/>
      <sheetName val="Assumptions"/>
      <sheetName val="Новые проекты"/>
      <sheetName val="Вспомогательные данные"/>
      <sheetName val="Annual"/>
      <sheetName val="Баланс"/>
      <sheetName val="repayment"/>
      <sheetName val="Москва призн"/>
      <sheetName val="МО призн"/>
      <sheetName val="Регионы приз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81">
          <cell r="C81">
            <v>0.18</v>
          </cell>
        </row>
        <row r="82">
          <cell r="C82">
            <v>0.15254237288135594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од"/>
      <sheetName val="DR"/>
      <sheetName val="проек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Labels"/>
      <sheetName val="Defl15"/>
      <sheetName val="Defl30"/>
    </sheetNames>
    <sheetDataSet>
      <sheetData sheetId="0">
        <row r="11">
          <cell r="E11">
            <v>30.372699999999998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_dev.status"/>
      <sheetName val="Sum_cities"/>
      <sheetName val="for map"/>
      <sheetName val="Summary_cities_short"/>
      <sheetName val="Summary_dev.status_short"/>
      <sheetName val="averages"/>
      <sheetName val="map"/>
      <sheetName val="commercial"/>
      <sheetName val="completed MV"/>
      <sheetName val="completed Revenue"/>
      <sheetName val="Sheet2"/>
      <sheetName val="график"/>
      <sheetName val="Sells_Dynamics"/>
      <sheetName val="VAT_Dynamics"/>
      <sheetName val="CAPEX_Dynamics"/>
      <sheetName val="Sqm_enterance_Dynamics"/>
      <sheetName val="Sqm_Sells_Dynamics"/>
      <sheetName val="шаблон динамики"/>
      <sheetName val="labels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3">
          <cell r="A43" t="str">
            <v>Объект</v>
          </cell>
        </row>
        <row r="48">
          <cell r="A48" t="str">
            <v>Property</v>
          </cell>
        </row>
      </sheetData>
    </sheetDataSet>
  </externalBook>
</externalLink>
</file>

<file path=xl/tables/table1.xml><?xml version="1.0" encoding="utf-8"?>
<table xmlns="http://schemas.openxmlformats.org/spreadsheetml/2006/main" id="6" name="Table17" displayName="Table17" ref="B2:AE270" totalsRowShown="0" headerRowDxfId="28">
  <tableColumns count="30">
    <tableColumn id="1" name="Объект" dataDxfId="27"/>
    <tableColumn id="2" name="Описание" dataDxfId="26"/>
    <tableColumn id="3" name="Количество строений" dataDxfId="25"/>
    <tableColumn id="4" name="Площадь земельного участка, га" dataDxfId="24"/>
    <tableColumn id="5" name=" Площадь на продажу всего, кв.м. " dataDxfId="23"/>
    <tableColumn id="6" name=" Паркинг на продажу всего, шт. " dataDxfId="22"/>
    <tableColumn id="7" name=" Площадь на продажу, доля ПИК, кв.м. " dataDxfId="21"/>
    <tableColumn id="8" name=" Паркинг на продажу, доля ПИК, шт. " dataDxfId="20"/>
    <tableColumn id="9" name=" Не продано площади, доля ПИК, кв.м. " dataDxfId="19"/>
    <tableColumn id="10" name=" Не продано паркинга, доля ПИК, шт. " dataDxfId="18"/>
    <tableColumn id="11" name="Старт продаж"/>
    <tableColumn id="12" name="Окончание продаж" dataDxfId="17"/>
    <tableColumn id="13" name="Начало проектирования" dataDxfId="16"/>
    <tableColumn id="14" name="Завершение строительства"/>
    <tableColumn id="15" name="Стадия девелопмента" dataDxfId="15"/>
    <tableColumn id="16" name="Ставка дисконтирования" dataDxfId="14"/>
    <tableColumn id="17" name=" Общий бюджет, тыс. руб " dataDxfId="13"/>
    <tableColumn id="18" name=" Обременения, тыс.руб " dataDxfId="12"/>
    <tableColumn id="19" name=" Бюджет факт, тыс. руб " dataDxfId="11"/>
    <tableColumn id="20" name=" Оставшийсся бюджет, тыс. руб " dataDxfId="10"/>
    <tableColumn id="21" name=" Оставшийся бюджет, руб. за кв.м. непроданных площадей " dataDxfId="9"/>
    <tableColumn id="22" name=" Средняя цена продажи квартир/нежилых помещений, руб. за 1 кв.м. " dataDxfId="8"/>
    <tableColumn id="23" name=" Средняя цена продажи паркинга, с НДС, руб. за шт. " dataDxfId="7"/>
    <tableColumn id="24" name=" Цена аренды, руб. за кв.м. в год " dataDxfId="6"/>
    <tableColumn id="25" name=" Рыночная стоимость, тыс. руб. " dataDxfId="5"/>
    <tableColumn id="26" name=" Рыночная стоимость, руб. за кв.м. непроданных площадей " dataDxfId="4"/>
    <tableColumn id="27" name=" Рыночная стоимость, дол. США " dataDxfId="3"/>
    <tableColumn id="28" name="Column1" dataDxfId="2"/>
    <tableColumn id="29" name=" Рыночная стоимость, дол. США за кв.м. непроданных площадей " dataDxfId="1"/>
    <tableColumn id="30" name="Средняя ставка дисконтирования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&amp;W">
      <a:dk1>
        <a:srgbClr val="667C93"/>
      </a:dk1>
      <a:lt1>
        <a:srgbClr val="00244B"/>
      </a:lt1>
      <a:dk2>
        <a:srgbClr val="CCD3DB"/>
      </a:dk2>
      <a:lt2>
        <a:srgbClr val="99A7B7"/>
      </a:lt2>
      <a:accent1>
        <a:srgbClr val="E5E9ED"/>
      </a:accent1>
      <a:accent2>
        <a:srgbClr val="E92317"/>
      </a:accent2>
      <a:accent3>
        <a:srgbClr val="F27B74"/>
      </a:accent3>
      <a:accent4>
        <a:srgbClr val="F6A7A2"/>
      </a:accent4>
      <a:accent5>
        <a:srgbClr val="FBD3D1"/>
      </a:accent5>
      <a:accent6>
        <a:srgbClr val="FDE9E7"/>
      </a:accent6>
      <a:hlink>
        <a:srgbClr val="0070C0"/>
      </a:hlink>
      <a:folHlink>
        <a:srgbClr val="7030A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0" tint="0.89999084444715716"/>
    <outlinePr summaryBelow="0"/>
    <pageSetUpPr fitToPage="1"/>
  </sheetPr>
  <dimension ref="A1:EM1136"/>
  <sheetViews>
    <sheetView zoomScale="70" zoomScaleNormal="70" workbookViewId="0">
      <pane xSplit="6" ySplit="4" topLeftCell="N130" activePane="bottomRight" state="frozen"/>
      <selection activeCell="J34" sqref="J34"/>
      <selection pane="topRight" activeCell="J34" sqref="J34"/>
      <selection pane="bottomLeft" activeCell="J34" sqref="J34"/>
      <selection pane="bottomRight" activeCell="X103" sqref="X103"/>
    </sheetView>
  </sheetViews>
  <sheetFormatPr defaultColWidth="9.140625" defaultRowHeight="15" outlineLevelRow="1" outlineLevelCol="1"/>
  <cols>
    <col min="1" max="1" width="18.5703125" style="104" customWidth="1"/>
    <col min="2" max="2" width="3.42578125" style="104" customWidth="1"/>
    <col min="3" max="3" width="68.5703125" style="104" customWidth="1"/>
    <col min="4" max="4" width="28.5703125" style="104" hidden="1" customWidth="1"/>
    <col min="5" max="5" width="15" style="104" customWidth="1" outlineLevel="1"/>
    <col min="6" max="6" width="11.5703125" style="104" customWidth="1" outlineLevel="1"/>
    <col min="7" max="7" width="12.140625" style="104" customWidth="1" outlineLevel="1"/>
    <col min="8" max="8" width="12.28515625" style="104" customWidth="1" outlineLevel="1"/>
    <col min="9" max="15" width="18.7109375" style="104" customWidth="1" outlineLevel="1"/>
    <col min="16" max="16" width="18.7109375" style="113" customWidth="1" outlineLevel="1"/>
    <col min="17" max="17" width="27.85546875" style="104" hidden="1" customWidth="1" outlineLevel="1"/>
    <col min="18" max="19" width="18.7109375" style="104" customWidth="1" outlineLevel="1"/>
    <col min="20" max="21" width="18.7109375" style="104" hidden="1" customWidth="1" outlineLevel="1"/>
    <col min="22" max="23" width="18.7109375" style="104" customWidth="1" outlineLevel="1"/>
    <col min="24" max="24" width="18.7109375" style="144" customWidth="1" outlineLevel="1"/>
    <col min="25" max="25" width="26.5703125" style="104" customWidth="1" outlineLevel="1"/>
    <col min="26" max="26" width="17" style="104" customWidth="1" outlineLevel="1"/>
    <col min="27" max="28" width="17" style="104" customWidth="1"/>
    <col min="29" max="29" width="18.5703125" style="104" customWidth="1"/>
    <col min="30" max="30" width="14.28515625" style="145" customWidth="1"/>
    <col min="31" max="31" width="14.28515625" style="104" customWidth="1"/>
    <col min="32" max="32" width="17.5703125" style="155" customWidth="1"/>
    <col min="33" max="33" width="28.42578125" style="101" customWidth="1"/>
    <col min="34" max="34" width="30" style="101" customWidth="1"/>
    <col min="35" max="36" width="9.140625" style="101" customWidth="1"/>
    <col min="37" max="37" width="17" style="101" customWidth="1"/>
    <col min="38" max="40" width="13.140625" style="101" customWidth="1"/>
    <col min="41" max="41" width="9.140625" style="101" customWidth="1"/>
    <col min="42" max="143" width="9.140625" style="101"/>
    <col min="144" max="16384" width="9.140625" style="104"/>
  </cols>
  <sheetData>
    <row r="1" spans="1:143" ht="14.25">
      <c r="A1" s="104" t="s">
        <v>92</v>
      </c>
      <c r="C1" s="104">
        <v>1</v>
      </c>
      <c r="D1" s="104">
        <v>2</v>
      </c>
      <c r="E1" s="104">
        <v>3</v>
      </c>
      <c r="F1" s="104">
        <v>4</v>
      </c>
      <c r="G1" s="104">
        <v>5</v>
      </c>
      <c r="H1" s="104">
        <v>6</v>
      </c>
      <c r="I1" s="104">
        <v>7</v>
      </c>
      <c r="J1" s="104">
        <v>8</v>
      </c>
      <c r="K1" s="104">
        <v>9</v>
      </c>
      <c r="L1" s="104">
        <v>10</v>
      </c>
      <c r="M1" s="104">
        <v>11</v>
      </c>
      <c r="N1" s="104">
        <v>12</v>
      </c>
      <c r="O1" s="104">
        <v>13</v>
      </c>
      <c r="P1" s="104">
        <v>14</v>
      </c>
      <c r="Q1" s="104">
        <v>15</v>
      </c>
      <c r="R1" s="104">
        <v>16</v>
      </c>
      <c r="S1" s="104">
        <v>17</v>
      </c>
      <c r="T1" s="104">
        <v>18</v>
      </c>
      <c r="U1" s="104">
        <v>19</v>
      </c>
      <c r="V1" s="104">
        <v>20</v>
      </c>
      <c r="W1" s="104">
        <v>21</v>
      </c>
      <c r="X1" s="104">
        <v>22</v>
      </c>
      <c r="Y1" s="104">
        <v>23</v>
      </c>
      <c r="Z1" s="104">
        <v>24</v>
      </c>
      <c r="AA1" s="104">
        <v>25</v>
      </c>
      <c r="AB1" s="104">
        <v>26</v>
      </c>
      <c r="AC1" s="104">
        <v>27</v>
      </c>
      <c r="AD1" s="104">
        <v>28</v>
      </c>
      <c r="AE1" s="104">
        <v>29</v>
      </c>
      <c r="AF1" s="101"/>
    </row>
    <row r="2" spans="1:143" ht="93.75" customHeight="1">
      <c r="B2" s="114" t="str">
        <f>IF(lang="RUS",'labels!!!'!A74,'labels!!!'!A76)</f>
        <v>#</v>
      </c>
      <c r="C2" s="115" t="str">
        <f>IF(lang="RUS",'labels!!!'!B74,'labels!!!'!B76)</f>
        <v>Объект</v>
      </c>
      <c r="D2" s="277" t="str">
        <f>IF(lang="RUS",'labels!!!'!C74,'labels!!!'!C76)</f>
        <v>Описание</v>
      </c>
      <c r="E2" s="115" t="str">
        <f>IF(lang="RUS",'labels!!!'!D74,'labels!!!'!D76)</f>
        <v>Количество строений</v>
      </c>
      <c r="F2" s="115" t="str">
        <f>IF(lang="RUS",'labels!!!'!E74,'labels!!!'!E76)</f>
        <v>Площадь земельного участка, га</v>
      </c>
      <c r="G2" s="115" t="str">
        <f>IF(lang="RUS",'labels!!!'!F74,'labels!!!'!F76)</f>
        <v>Площадь на продажу всего, кв.м.</v>
      </c>
      <c r="H2" s="115" t="str">
        <f>IF(lang="RUS",'labels!!!'!G74,'labels!!!'!G76)</f>
        <v>Паркинг на продажу всего, шт.</v>
      </c>
      <c r="I2" s="115" t="str">
        <f>IF(lang="RUS",'labels!!!'!H74,'labels!!!'!H76)</f>
        <v>Площадь на продажу, доля ПИК, кв.м.</v>
      </c>
      <c r="J2" s="115" t="str">
        <f>IF(lang="RUS",'labels!!!'!I74,'labels!!!'!I76)</f>
        <v>Паркинг на продажу, доля ПИК, шт.</v>
      </c>
      <c r="K2" s="115" t="str">
        <f>IF(lang="RUS",'labels!!!'!J74,'labels!!!'!J76)</f>
        <v>Не продано площади, доля ПИК, кв.м.</v>
      </c>
      <c r="L2" s="115" t="str">
        <f>IF(lang="RUS",'labels!!!'!K74,'labels!!!'!K76)</f>
        <v>Не продано паркинга, доля ПИК, шт.</v>
      </c>
      <c r="M2" s="115" t="str">
        <f>IF(lang="RUS",'labels!!!'!L74,'labels!!!'!L76)</f>
        <v>Старт продаж</v>
      </c>
      <c r="N2" s="115" t="str">
        <f>IF(lang="RUS",'labels!!!'!M74,'labels!!!'!M76)</f>
        <v>Окончание продаж</v>
      </c>
      <c r="O2" s="115" t="s">
        <v>599</v>
      </c>
      <c r="P2" s="116" t="str">
        <f>IF(lang="RUS",'labels!!!'!O74,'labels!!!'!O76)</f>
        <v>Завершение строительства</v>
      </c>
      <c r="Q2" s="277" t="str">
        <f>IF(lang="RUS",'labels!!!'!P74,'labels!!!'!P76)</f>
        <v>Стадия девелопмента</v>
      </c>
      <c r="R2" s="115" t="str">
        <f>IF(lang="RUS",'labels!!!'!Q74,'labels!!!'!Q76)</f>
        <v>Ставка дисконтирования</v>
      </c>
      <c r="S2" s="115" t="str">
        <f>IF(lang="RUS",'labels!!!'!R74,'labels!!!'!R76)</f>
        <v>Общий бюджет, тыс. руб</v>
      </c>
      <c r="T2" s="277" t="str">
        <f>IF(lang="RUS",'labels!!!'!S74,'labels!!!'!S76)</f>
        <v>Обременения, тыс.руб</v>
      </c>
      <c r="U2" s="277" t="str">
        <f>IF(lang="RUS",'labels!!!'!T74,'labels!!!'!T76)</f>
        <v>Бюджет факт, тыс. руб</v>
      </c>
      <c r="V2" s="115" t="str">
        <f>IF(lang="RUS",'labels!!!'!U74,'labels!!!'!U76)</f>
        <v>Оставшийсся бюджет, тыс. руб</v>
      </c>
      <c r="W2" s="115" t="str">
        <f>IF(lang="RUS",'labels!!!'!V74,'labels!!!'!V76)</f>
        <v>Оставшийся бюджет, руб. за кв.м. непроданных площадей</v>
      </c>
      <c r="X2" s="115" t="str">
        <f>IF(lang="RUS",'labels!!!'!W74,'labels!!!'!W76)</f>
        <v>Средняя цена продажи квартир/нежилых помещений, руб. за 1 кв.м.</v>
      </c>
      <c r="Y2" s="115" t="str">
        <f>IF(lang="RUS",'labels!!!'!X74,'labels!!!'!X76)</f>
        <v>Средняя цена продажи паркинга, с НДС, руб. за шт.</v>
      </c>
      <c r="Z2" s="115" t="str">
        <f>IF(lang="RUS",'labels!!!'!Y74,'labels!!!'!Y76)</f>
        <v>Цена аренды, руб. за кв.м. в год</v>
      </c>
      <c r="AA2" s="115" t="str">
        <f>IF(lang="RUS",'labels!!!'!Z74,'labels!!!'!Z76)</f>
        <v>Рыночная стоимость, тыс. руб.</v>
      </c>
      <c r="AB2" s="115" t="str">
        <f>IF(lang="RUS",'labels!!!'!AA74,'labels!!!'!AA76)</f>
        <v>Рыночная стоимость, руб. за кв.м. непроданных площадей</v>
      </c>
      <c r="AC2" s="277" t="str">
        <f>IF(lang="RUS",'labels!!!'!AB74,'labels!!!'!AB76)</f>
        <v>Рыночная стоимость, дол. США</v>
      </c>
      <c r="AD2" s="277" t="str">
        <f>IF(lang="RUS",'labels!!!'!AC74,'labels!!!'!AC76)</f>
        <v>Рыночная стоимость, дол. США за кв.м. непроданных площадей</v>
      </c>
      <c r="AE2" s="278" t="str">
        <f>IF(lang="RUS",'labels!!!'!AC74,'labels!!!'!AC76)</f>
        <v>Рыночная стоимость, дол. США за кв.м. непроданных площадей</v>
      </c>
      <c r="AF2" s="351"/>
    </row>
    <row r="3" spans="1:143" s="267" customFormat="1" ht="36.75" hidden="1" customHeight="1">
      <c r="A3" s="261"/>
      <c r="B3" s="262"/>
      <c r="C3" s="263" t="e">
        <f>#REF!</f>
        <v>#REF!</v>
      </c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5"/>
      <c r="Q3" s="264"/>
      <c r="R3" s="264"/>
      <c r="S3" s="264"/>
      <c r="T3" s="264"/>
      <c r="U3" s="264"/>
      <c r="V3" s="264"/>
      <c r="W3" s="264"/>
      <c r="X3" s="264"/>
      <c r="Y3" s="264"/>
      <c r="Z3" s="264"/>
      <c r="AA3" s="264"/>
      <c r="AB3" s="264"/>
      <c r="AC3" s="264"/>
      <c r="AD3" s="264"/>
      <c r="AE3" s="266"/>
      <c r="AF3" s="352"/>
      <c r="AG3" s="353"/>
      <c r="AH3" s="353"/>
      <c r="AI3" s="353"/>
      <c r="AJ3" s="353"/>
      <c r="AK3" s="353"/>
      <c r="AL3" s="353"/>
      <c r="AM3" s="353"/>
      <c r="AN3" s="353"/>
      <c r="AO3" s="353"/>
      <c r="AP3" s="353"/>
      <c r="AQ3" s="353"/>
      <c r="AR3" s="353"/>
      <c r="AS3" s="353"/>
      <c r="AT3" s="353"/>
      <c r="AU3" s="353"/>
      <c r="AV3" s="353"/>
      <c r="AW3" s="353"/>
      <c r="AX3" s="353"/>
      <c r="AY3" s="353"/>
      <c r="AZ3" s="353"/>
      <c r="BA3" s="353"/>
      <c r="BB3" s="353"/>
      <c r="BC3" s="353"/>
      <c r="BD3" s="353"/>
      <c r="BE3" s="353"/>
      <c r="BF3" s="353"/>
      <c r="BG3" s="353"/>
      <c r="BH3" s="353"/>
      <c r="BI3" s="353"/>
      <c r="BJ3" s="353"/>
      <c r="BK3" s="353"/>
      <c r="BL3" s="353"/>
      <c r="BM3" s="353"/>
      <c r="BN3" s="353"/>
      <c r="BO3" s="353"/>
      <c r="BP3" s="353"/>
      <c r="BQ3" s="353"/>
      <c r="BR3" s="353"/>
      <c r="BS3" s="353"/>
      <c r="BT3" s="353"/>
      <c r="BU3" s="353"/>
      <c r="BV3" s="353"/>
      <c r="BW3" s="353"/>
      <c r="BX3" s="353"/>
      <c r="BY3" s="353"/>
      <c r="BZ3" s="353"/>
      <c r="CA3" s="353"/>
      <c r="CB3" s="353"/>
      <c r="CC3" s="353"/>
      <c r="CD3" s="353"/>
      <c r="CE3" s="353"/>
      <c r="CF3" s="353"/>
      <c r="CG3" s="353"/>
      <c r="CH3" s="353"/>
      <c r="CI3" s="353"/>
      <c r="CJ3" s="353"/>
      <c r="CK3" s="353"/>
      <c r="CL3" s="353"/>
      <c r="CM3" s="353"/>
      <c r="CN3" s="353"/>
      <c r="CO3" s="353"/>
      <c r="CP3" s="353"/>
      <c r="CQ3" s="353"/>
      <c r="CR3" s="353"/>
      <c r="CS3" s="353"/>
      <c r="CT3" s="353"/>
      <c r="CU3" s="353"/>
      <c r="CV3" s="353"/>
      <c r="CW3" s="353"/>
      <c r="CX3" s="353"/>
      <c r="CY3" s="353"/>
      <c r="CZ3" s="353"/>
      <c r="DA3" s="353"/>
      <c r="DB3" s="353"/>
      <c r="DC3" s="353"/>
      <c r="DD3" s="353"/>
      <c r="DE3" s="353"/>
      <c r="DF3" s="353"/>
      <c r="DG3" s="353"/>
      <c r="DH3" s="353"/>
      <c r="DI3" s="353"/>
      <c r="DJ3" s="353"/>
      <c r="DK3" s="353"/>
      <c r="DL3" s="353"/>
      <c r="DM3" s="353"/>
      <c r="DN3" s="353"/>
      <c r="DO3" s="353"/>
      <c r="DP3" s="353"/>
      <c r="DQ3" s="353"/>
      <c r="DR3" s="353"/>
      <c r="DS3" s="353"/>
      <c r="DT3" s="353"/>
      <c r="DU3" s="353"/>
      <c r="DV3" s="353"/>
      <c r="DW3" s="353"/>
      <c r="DX3" s="353"/>
      <c r="DY3" s="353"/>
      <c r="DZ3" s="353"/>
      <c r="EA3" s="353"/>
      <c r="EB3" s="353"/>
      <c r="EC3" s="353"/>
      <c r="ED3" s="353"/>
      <c r="EE3" s="353"/>
      <c r="EF3" s="353"/>
      <c r="EG3" s="353"/>
      <c r="EH3" s="353"/>
      <c r="EI3" s="353"/>
      <c r="EJ3" s="353"/>
      <c r="EK3" s="353"/>
      <c r="EL3" s="353"/>
      <c r="EM3" s="353"/>
    </row>
    <row r="4" spans="1:143" ht="32.25" customHeight="1">
      <c r="B4" s="117"/>
      <c r="C4" s="118" t="s">
        <v>131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9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20"/>
    </row>
    <row r="5" spans="1:143" ht="18" customHeight="1">
      <c r="A5" s="121">
        <v>1</v>
      </c>
      <c r="B5" s="90">
        <v>1</v>
      </c>
      <c r="C5" s="222" t="s">
        <v>385</v>
      </c>
      <c r="D5" s="224"/>
      <c r="E5" s="222">
        <v>1</v>
      </c>
      <c r="F5" s="222">
        <v>1</v>
      </c>
      <c r="G5" s="223">
        <v>8160.5299800000003</v>
      </c>
      <c r="H5" s="223">
        <v>0</v>
      </c>
      <c r="I5" s="223">
        <v>8160.5299800000003</v>
      </c>
      <c r="J5" s="223">
        <v>0</v>
      </c>
      <c r="K5" s="223">
        <v>8160.5299800000003</v>
      </c>
      <c r="L5" s="223">
        <v>0</v>
      </c>
      <c r="M5" s="225" t="s">
        <v>790</v>
      </c>
      <c r="N5" s="225">
        <v>43465</v>
      </c>
      <c r="O5" s="225" t="s">
        <v>1324</v>
      </c>
      <c r="P5" s="225">
        <v>43100</v>
      </c>
      <c r="Q5" s="223"/>
      <c r="R5" s="276">
        <v>0.12154229014793831</v>
      </c>
      <c r="S5" s="223">
        <v>298647.36</v>
      </c>
      <c r="T5" s="223"/>
      <c r="U5" s="223"/>
      <c r="V5" s="223">
        <v>0</v>
      </c>
      <c r="W5" s="223">
        <v>0</v>
      </c>
      <c r="X5" s="223">
        <v>50000.000124991879</v>
      </c>
      <c r="Y5" s="223" t="s">
        <v>607</v>
      </c>
      <c r="Z5" s="223">
        <v>0</v>
      </c>
      <c r="AA5" s="223">
        <v>377283.61088459886</v>
      </c>
      <c r="AB5" s="223">
        <v>46232.73387993838</v>
      </c>
      <c r="AC5" s="223">
        <v>6550000</v>
      </c>
      <c r="AD5" s="222"/>
      <c r="AE5" s="223">
        <v>802.64394788731602</v>
      </c>
      <c r="AF5" s="354"/>
      <c r="AK5" s="142"/>
      <c r="AL5" s="156"/>
      <c r="AN5" s="156"/>
    </row>
    <row r="6" spans="1:143" ht="18" customHeight="1" outlineLevel="1">
      <c r="A6" s="121">
        <v>1</v>
      </c>
      <c r="B6" s="90">
        <v>2</v>
      </c>
      <c r="C6" s="222" t="s">
        <v>760</v>
      </c>
      <c r="D6" s="224"/>
      <c r="E6" s="222">
        <v>8</v>
      </c>
      <c r="F6" s="222">
        <v>4.4000000000000004</v>
      </c>
      <c r="G6" s="223">
        <v>68896.274999999994</v>
      </c>
      <c r="H6" s="223">
        <v>0</v>
      </c>
      <c r="I6" s="223">
        <v>22117.085000000003</v>
      </c>
      <c r="J6" s="223">
        <v>0</v>
      </c>
      <c r="K6" s="223">
        <v>3545.3850000000002</v>
      </c>
      <c r="L6" s="223">
        <v>0</v>
      </c>
      <c r="M6" s="225" t="s">
        <v>1324</v>
      </c>
      <c r="N6" s="225">
        <v>43465</v>
      </c>
      <c r="O6" s="225" t="s">
        <v>1324</v>
      </c>
      <c r="P6" s="225">
        <v>42735</v>
      </c>
      <c r="Q6" s="223"/>
      <c r="R6" s="276">
        <v>0.14641002019739788</v>
      </c>
      <c r="S6" s="223">
        <v>0</v>
      </c>
      <c r="T6" s="223"/>
      <c r="U6" s="223"/>
      <c r="V6" s="223">
        <v>0</v>
      </c>
      <c r="W6" s="223">
        <v>0</v>
      </c>
      <c r="X6" s="223">
        <v>27999.999999999989</v>
      </c>
      <c r="Y6" s="223" t="s">
        <v>607</v>
      </c>
      <c r="Z6" s="223">
        <v>0</v>
      </c>
      <c r="AA6" s="223">
        <v>88666.224510809581</v>
      </c>
      <c r="AB6" s="223">
        <v>25008.912857365161</v>
      </c>
      <c r="AC6" s="223">
        <v>1540000</v>
      </c>
      <c r="AD6" s="222"/>
      <c r="AE6" s="223">
        <v>434.3674946444462</v>
      </c>
      <c r="AF6" s="354"/>
      <c r="AK6" s="142"/>
      <c r="AL6" s="156"/>
      <c r="AN6" s="156"/>
    </row>
    <row r="7" spans="1:143" s="101" customFormat="1" ht="18" customHeight="1" outlineLevel="1">
      <c r="A7" s="121">
        <v>1</v>
      </c>
      <c r="B7" s="90">
        <v>3</v>
      </c>
      <c r="C7" s="222" t="s">
        <v>161</v>
      </c>
      <c r="D7" s="224"/>
      <c r="E7" s="222">
        <v>10</v>
      </c>
      <c r="F7" s="222">
        <v>8.8673000000000002</v>
      </c>
      <c r="G7" s="223">
        <v>138554.79999999999</v>
      </c>
      <c r="H7" s="223">
        <v>997</v>
      </c>
      <c r="I7" s="223">
        <v>134771.30000000002</v>
      </c>
      <c r="J7" s="223">
        <v>997</v>
      </c>
      <c r="K7" s="223">
        <v>4054.9000000000033</v>
      </c>
      <c r="L7" s="223">
        <v>255</v>
      </c>
      <c r="M7" s="225" t="s">
        <v>1324</v>
      </c>
      <c r="N7" s="225">
        <v>43646</v>
      </c>
      <c r="O7" s="225" t="s">
        <v>1324</v>
      </c>
      <c r="P7" s="225">
        <v>43465</v>
      </c>
      <c r="Q7" s="223"/>
      <c r="R7" s="276">
        <v>0.1127422901479383</v>
      </c>
      <c r="S7" s="223">
        <v>11328925.832620002</v>
      </c>
      <c r="T7" s="223"/>
      <c r="U7" s="223"/>
      <c r="V7" s="223">
        <v>532089.8400000002</v>
      </c>
      <c r="W7" s="223">
        <v>131221.44565833925</v>
      </c>
      <c r="X7" s="223">
        <v>154606.64874596157</v>
      </c>
      <c r="Y7" s="223">
        <v>634.81961137254893</v>
      </c>
      <c r="Z7" s="223">
        <v>0</v>
      </c>
      <c r="AA7" s="223">
        <v>122315.51516188675</v>
      </c>
      <c r="AB7" s="223">
        <v>30164.866004559091</v>
      </c>
      <c r="AC7" s="223">
        <v>2120000</v>
      </c>
      <c r="AD7" s="222"/>
      <c r="AE7" s="223">
        <v>522.82423734247413</v>
      </c>
      <c r="AF7" s="354"/>
      <c r="AG7" s="156"/>
      <c r="AH7" s="156"/>
      <c r="AK7" s="142"/>
      <c r="AL7" s="155"/>
    </row>
    <row r="8" spans="1:143" s="101" customFormat="1" ht="18" customHeight="1" outlineLevel="1">
      <c r="A8" s="121">
        <v>1</v>
      </c>
      <c r="B8" s="90">
        <v>4</v>
      </c>
      <c r="C8" s="222" t="s">
        <v>187</v>
      </c>
      <c r="D8" s="224"/>
      <c r="E8" s="222">
        <v>1</v>
      </c>
      <c r="F8" s="222">
        <v>1.7</v>
      </c>
      <c r="G8" s="223">
        <v>46387</v>
      </c>
      <c r="H8" s="223">
        <v>444</v>
      </c>
      <c r="I8" s="223">
        <v>46387.000000000007</v>
      </c>
      <c r="J8" s="223">
        <v>444</v>
      </c>
      <c r="K8" s="223">
        <v>2381.3000000000056</v>
      </c>
      <c r="L8" s="223">
        <v>2</v>
      </c>
      <c r="M8" s="225" t="s">
        <v>1324</v>
      </c>
      <c r="N8" s="225">
        <v>43465</v>
      </c>
      <c r="O8" s="225" t="s">
        <v>1324</v>
      </c>
      <c r="P8" s="225">
        <v>43555</v>
      </c>
      <c r="Q8" s="223"/>
      <c r="R8" s="276">
        <v>0.1149422901479383</v>
      </c>
      <c r="S8" s="223">
        <v>4954905.0710400008</v>
      </c>
      <c r="T8" s="223"/>
      <c r="U8" s="223"/>
      <c r="V8" s="223">
        <v>102330.40380000044</v>
      </c>
      <c r="W8" s="223">
        <v>42972.495611640777</v>
      </c>
      <c r="X8" s="223">
        <v>171999.99999999983</v>
      </c>
      <c r="Y8" s="223">
        <v>597.42746499998611</v>
      </c>
      <c r="Z8" s="223">
        <v>0</v>
      </c>
      <c r="AA8" s="223">
        <v>357254.959332333</v>
      </c>
      <c r="AB8" s="223">
        <v>150025.17924340998</v>
      </c>
      <c r="AC8" s="223">
        <v>6200000</v>
      </c>
      <c r="AD8" s="222"/>
      <c r="AE8" s="223">
        <v>2603.6198714987549</v>
      </c>
      <c r="AF8" s="354"/>
      <c r="AG8" s="156"/>
      <c r="AH8" s="156"/>
      <c r="AK8" s="142"/>
      <c r="AL8" s="155"/>
    </row>
    <row r="9" spans="1:143" s="101" customFormat="1" ht="18" customHeight="1" outlineLevel="1">
      <c r="A9" s="121">
        <v>1</v>
      </c>
      <c r="B9" s="90">
        <v>5</v>
      </c>
      <c r="C9" s="222" t="s">
        <v>794</v>
      </c>
      <c r="D9" s="224"/>
      <c r="E9" s="222">
        <v>1</v>
      </c>
      <c r="F9" s="222">
        <v>4.6660000000000004</v>
      </c>
      <c r="G9" s="223">
        <v>37251.495999999999</v>
      </c>
      <c r="H9" s="223">
        <v>340</v>
      </c>
      <c r="I9" s="223">
        <v>17248.716</v>
      </c>
      <c r="J9" s="223">
        <v>210</v>
      </c>
      <c r="K9" s="223">
        <v>11152.596</v>
      </c>
      <c r="L9" s="223">
        <v>183</v>
      </c>
      <c r="M9" s="225" t="s">
        <v>1324</v>
      </c>
      <c r="N9" s="225">
        <v>43465</v>
      </c>
      <c r="O9" s="225" t="s">
        <v>1324</v>
      </c>
      <c r="P9" s="225">
        <v>43830</v>
      </c>
      <c r="Q9" s="223"/>
      <c r="R9" s="276">
        <v>0.12774229014793831</v>
      </c>
      <c r="S9" s="223">
        <v>1926643.8483999998</v>
      </c>
      <c r="T9" s="223"/>
      <c r="U9" s="223"/>
      <c r="V9" s="223">
        <v>596986.56839999976</v>
      </c>
      <c r="W9" s="223">
        <v>53528.933389140948</v>
      </c>
      <c r="X9" s="223">
        <v>186130.69380383712</v>
      </c>
      <c r="Y9" s="223">
        <v>1923.3999999999996</v>
      </c>
      <c r="Z9" s="223">
        <v>0</v>
      </c>
      <c r="AA9" s="223">
        <v>2069602.0034806773</v>
      </c>
      <c r="AB9" s="223">
        <v>185571.32379588371</v>
      </c>
      <c r="AC9" s="223">
        <v>35930000</v>
      </c>
      <c r="AD9" s="222"/>
      <c r="AE9" s="223">
        <v>3221.6714386497997</v>
      </c>
      <c r="AF9" s="354"/>
      <c r="AG9" s="156"/>
      <c r="AH9" s="156"/>
      <c r="AK9" s="142"/>
    </row>
    <row r="10" spans="1:143" s="101" customFormat="1" ht="18" customHeight="1" outlineLevel="1">
      <c r="A10" s="121">
        <v>1</v>
      </c>
      <c r="B10" s="90">
        <v>6</v>
      </c>
      <c r="C10" s="222" t="s">
        <v>692</v>
      </c>
      <c r="D10" s="224"/>
      <c r="E10" s="222">
        <v>1</v>
      </c>
      <c r="F10" s="222">
        <v>0.87</v>
      </c>
      <c r="G10" s="223">
        <v>21694.1</v>
      </c>
      <c r="H10" s="223">
        <v>0</v>
      </c>
      <c r="I10" s="223">
        <v>8483.8000000000011</v>
      </c>
      <c r="J10" s="223">
        <v>0</v>
      </c>
      <c r="K10" s="223">
        <v>86.700000000000728</v>
      </c>
      <c r="L10" s="223">
        <v>0</v>
      </c>
      <c r="M10" s="225" t="s">
        <v>1324</v>
      </c>
      <c r="N10" s="225">
        <v>43190</v>
      </c>
      <c r="O10" s="225" t="s">
        <v>1324</v>
      </c>
      <c r="P10" s="225">
        <v>43190</v>
      </c>
      <c r="Q10" s="223"/>
      <c r="R10" s="276">
        <v>0.13774229014793829</v>
      </c>
      <c r="S10" s="223">
        <v>1017314.37711</v>
      </c>
      <c r="T10" s="223"/>
      <c r="U10" s="223"/>
      <c r="V10" s="223">
        <v>22873.599999999977</v>
      </c>
      <c r="W10" s="223">
        <v>263824.68281429971</v>
      </c>
      <c r="X10" s="223">
        <v>45999.999999999753</v>
      </c>
      <c r="Y10" s="223">
        <v>571.20823007712067</v>
      </c>
      <c r="Z10" s="223">
        <v>0</v>
      </c>
      <c r="AA10" s="223">
        <v>-19228.625545357361</v>
      </c>
      <c r="AB10" s="223">
        <v>-221783.45496375088</v>
      </c>
      <c r="AC10" s="223">
        <v>-330000</v>
      </c>
      <c r="AD10" s="222"/>
      <c r="AE10" s="223">
        <v>-3806.2283737023904</v>
      </c>
      <c r="AF10" s="354"/>
      <c r="AG10" s="156"/>
      <c r="AH10" s="156"/>
      <c r="AK10" s="142"/>
      <c r="AL10" s="155"/>
    </row>
    <row r="11" spans="1:143" s="101" customFormat="1" ht="18" hidden="1" customHeight="1" outlineLevel="1">
      <c r="A11" s="121">
        <v>1</v>
      </c>
      <c r="B11" s="90">
        <v>7</v>
      </c>
      <c r="C11" s="222"/>
      <c r="D11" s="224"/>
      <c r="E11" s="222"/>
      <c r="F11" s="222"/>
      <c r="G11" s="223"/>
      <c r="H11" s="223"/>
      <c r="I11" s="223"/>
      <c r="J11" s="223"/>
      <c r="K11" s="223"/>
      <c r="L11" s="223"/>
      <c r="M11" s="225"/>
      <c r="N11" s="225"/>
      <c r="O11" s="225"/>
      <c r="P11" s="225"/>
      <c r="Q11" s="223"/>
      <c r="R11" s="276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3"/>
      <c r="AD11" s="222"/>
      <c r="AE11" s="223"/>
      <c r="AF11" s="354"/>
      <c r="AG11" s="156"/>
      <c r="AH11" s="156"/>
      <c r="AK11" s="142"/>
      <c r="AL11" s="155"/>
    </row>
    <row r="12" spans="1:143" s="101" customFormat="1" ht="18" hidden="1" customHeight="1" outlineLevel="1">
      <c r="A12" s="121">
        <v>1</v>
      </c>
      <c r="B12" s="90">
        <v>8</v>
      </c>
      <c r="C12" s="222"/>
      <c r="D12" s="224"/>
      <c r="E12" s="222"/>
      <c r="F12" s="222"/>
      <c r="G12" s="223"/>
      <c r="H12" s="223"/>
      <c r="I12" s="223"/>
      <c r="J12" s="223"/>
      <c r="K12" s="223"/>
      <c r="L12" s="223"/>
      <c r="M12" s="225"/>
      <c r="N12" s="225"/>
      <c r="O12" s="225"/>
      <c r="P12" s="225"/>
      <c r="Q12" s="223"/>
      <c r="R12" s="276"/>
      <c r="S12" s="223"/>
      <c r="T12" s="223"/>
      <c r="U12" s="223"/>
      <c r="V12" s="223"/>
      <c r="W12" s="223"/>
      <c r="X12" s="223"/>
      <c r="Y12" s="223"/>
      <c r="Z12" s="223"/>
      <c r="AA12" s="223"/>
      <c r="AB12" s="223"/>
      <c r="AC12" s="223"/>
      <c r="AD12" s="222"/>
      <c r="AE12" s="223"/>
      <c r="AF12" s="354"/>
      <c r="AG12" s="156"/>
      <c r="AH12" s="156"/>
      <c r="AK12" s="142"/>
      <c r="AL12" s="155"/>
    </row>
    <row r="13" spans="1:143" s="101" customFormat="1" ht="18" hidden="1" customHeight="1" outlineLevel="1">
      <c r="A13" s="121">
        <v>1</v>
      </c>
      <c r="B13" s="90">
        <v>9</v>
      </c>
      <c r="C13" s="222"/>
      <c r="D13" s="224"/>
      <c r="E13" s="222"/>
      <c r="F13" s="222"/>
      <c r="G13" s="223"/>
      <c r="H13" s="223"/>
      <c r="I13" s="223"/>
      <c r="J13" s="223"/>
      <c r="K13" s="223"/>
      <c r="L13" s="223"/>
      <c r="M13" s="225"/>
      <c r="N13" s="225"/>
      <c r="O13" s="225"/>
      <c r="P13" s="225"/>
      <c r="Q13" s="223"/>
      <c r="R13" s="276"/>
      <c r="S13" s="223"/>
      <c r="T13" s="223"/>
      <c r="U13" s="223"/>
      <c r="V13" s="223"/>
      <c r="W13" s="223"/>
      <c r="X13" s="223"/>
      <c r="Y13" s="223"/>
      <c r="Z13" s="223"/>
      <c r="AA13" s="223"/>
      <c r="AB13" s="223"/>
      <c r="AC13" s="223"/>
      <c r="AD13" s="222"/>
      <c r="AE13" s="223"/>
      <c r="AF13" s="354"/>
      <c r="AG13" s="156"/>
      <c r="AH13" s="156"/>
      <c r="AK13" s="142"/>
      <c r="AL13" s="155"/>
    </row>
    <row r="14" spans="1:143" s="101" customFormat="1" ht="18" hidden="1" customHeight="1" outlineLevel="1">
      <c r="A14" s="121">
        <v>1</v>
      </c>
      <c r="B14" s="90">
        <v>10</v>
      </c>
      <c r="C14" s="222"/>
      <c r="D14" s="224"/>
      <c r="E14" s="222"/>
      <c r="F14" s="222"/>
      <c r="G14" s="223"/>
      <c r="H14" s="223"/>
      <c r="I14" s="223"/>
      <c r="J14" s="223"/>
      <c r="K14" s="223"/>
      <c r="L14" s="223"/>
      <c r="M14" s="225"/>
      <c r="N14" s="225"/>
      <c r="O14" s="225"/>
      <c r="P14" s="225"/>
      <c r="Q14" s="223"/>
      <c r="R14" s="276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2"/>
      <c r="AE14" s="223"/>
      <c r="AF14" s="354"/>
      <c r="AG14" s="156"/>
      <c r="AH14" s="156"/>
      <c r="AK14" s="142"/>
      <c r="AL14" s="155"/>
    </row>
    <row r="15" spans="1:143" s="101" customFormat="1" ht="18" hidden="1" customHeight="1" outlineLevel="1">
      <c r="A15" s="121">
        <v>1</v>
      </c>
      <c r="B15" s="90">
        <v>11</v>
      </c>
      <c r="C15" s="222"/>
      <c r="D15" s="224"/>
      <c r="E15" s="222"/>
      <c r="F15" s="222"/>
      <c r="G15" s="223"/>
      <c r="H15" s="223"/>
      <c r="I15" s="223"/>
      <c r="J15" s="223"/>
      <c r="K15" s="223"/>
      <c r="L15" s="223"/>
      <c r="M15" s="225"/>
      <c r="N15" s="225"/>
      <c r="O15" s="225"/>
      <c r="P15" s="225"/>
      <c r="Q15" s="223"/>
      <c r="R15" s="276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2"/>
      <c r="AE15" s="223"/>
      <c r="AF15" s="354"/>
      <c r="AG15" s="156"/>
      <c r="AH15" s="156"/>
      <c r="AK15" s="142"/>
      <c r="AL15" s="155"/>
    </row>
    <row r="16" spans="1:143" s="101" customFormat="1" ht="18" hidden="1" customHeight="1" outlineLevel="1">
      <c r="A16" s="121">
        <v>1</v>
      </c>
      <c r="B16" s="90">
        <v>12</v>
      </c>
      <c r="C16" s="222"/>
      <c r="D16" s="224"/>
      <c r="E16" s="222"/>
      <c r="F16" s="222"/>
      <c r="G16" s="223"/>
      <c r="H16" s="223"/>
      <c r="I16" s="223"/>
      <c r="J16" s="223"/>
      <c r="K16" s="223"/>
      <c r="L16" s="223"/>
      <c r="M16" s="225"/>
      <c r="N16" s="225"/>
      <c r="O16" s="225"/>
      <c r="P16" s="225"/>
      <c r="Q16" s="223"/>
      <c r="R16" s="276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2"/>
      <c r="AE16" s="223"/>
      <c r="AF16" s="354"/>
    </row>
    <row r="17" spans="1:32" s="101" customFormat="1" ht="35.25" hidden="1" customHeight="1" outlineLevel="1">
      <c r="A17" s="121">
        <v>1</v>
      </c>
      <c r="B17" s="90">
        <v>13</v>
      </c>
      <c r="C17" s="222"/>
      <c r="D17" s="224"/>
      <c r="E17" s="222"/>
      <c r="F17" s="222"/>
      <c r="G17" s="223"/>
      <c r="H17" s="223"/>
      <c r="I17" s="223"/>
      <c r="J17" s="223"/>
      <c r="K17" s="223"/>
      <c r="L17" s="223"/>
      <c r="M17" s="225"/>
      <c r="N17" s="225"/>
      <c r="O17" s="225"/>
      <c r="P17" s="225"/>
      <c r="Q17" s="223"/>
      <c r="R17" s="276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2"/>
      <c r="AE17" s="223"/>
      <c r="AF17" s="354"/>
    </row>
    <row r="18" spans="1:32" s="101" customFormat="1" ht="18" hidden="1" customHeight="1" outlineLevel="1">
      <c r="A18" s="121">
        <v>1</v>
      </c>
      <c r="B18" s="90">
        <v>14</v>
      </c>
      <c r="C18" s="275"/>
      <c r="D18" s="203"/>
      <c r="E18" s="137"/>
      <c r="F18" s="137"/>
      <c r="G18" s="122"/>
      <c r="H18" s="122"/>
      <c r="I18" s="122"/>
      <c r="J18" s="122"/>
      <c r="K18" s="122"/>
      <c r="L18" s="122"/>
      <c r="M18" s="225"/>
      <c r="N18" s="225"/>
      <c r="O18" s="225"/>
      <c r="P18" s="225"/>
      <c r="Q18" s="122"/>
      <c r="R18" s="276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37"/>
      <c r="AE18" s="122"/>
      <c r="AF18" s="354"/>
    </row>
    <row r="19" spans="1:32" s="101" customFormat="1" ht="18" hidden="1" customHeight="1" outlineLevel="1">
      <c r="A19" s="121">
        <v>1</v>
      </c>
      <c r="B19" s="90">
        <v>15</v>
      </c>
      <c r="C19" s="275"/>
      <c r="D19" s="203"/>
      <c r="E19" s="137"/>
      <c r="F19" s="137"/>
      <c r="G19" s="122"/>
      <c r="H19" s="122"/>
      <c r="I19" s="122"/>
      <c r="J19" s="122"/>
      <c r="K19" s="122"/>
      <c r="L19" s="122"/>
      <c r="M19" s="225"/>
      <c r="N19" s="225"/>
      <c r="O19" s="225"/>
      <c r="P19" s="225"/>
      <c r="Q19" s="122"/>
      <c r="R19" s="276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37"/>
      <c r="AE19" s="122"/>
      <c r="AF19" s="354"/>
    </row>
    <row r="20" spans="1:32" s="101" customFormat="1" ht="18" hidden="1" customHeight="1" outlineLevel="1">
      <c r="A20" s="121">
        <v>1</v>
      </c>
      <c r="B20" s="90">
        <v>16</v>
      </c>
      <c r="C20" s="137"/>
      <c r="D20" s="203"/>
      <c r="E20" s="137"/>
      <c r="F20" s="137"/>
      <c r="G20" s="122"/>
      <c r="H20" s="122"/>
      <c r="I20" s="122"/>
      <c r="J20" s="122"/>
      <c r="K20" s="122"/>
      <c r="L20" s="122"/>
      <c r="M20" s="225"/>
      <c r="N20" s="225"/>
      <c r="O20" s="225"/>
      <c r="P20" s="225"/>
      <c r="Q20" s="122"/>
      <c r="R20" s="276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37"/>
      <c r="AE20" s="122"/>
      <c r="AF20" s="354"/>
    </row>
    <row r="21" spans="1:32" s="101" customFormat="1" ht="36" hidden="1" customHeight="1" outlineLevel="1">
      <c r="A21" s="121">
        <v>1</v>
      </c>
      <c r="B21" s="90">
        <v>17</v>
      </c>
      <c r="C21" s="137"/>
      <c r="D21" s="203"/>
      <c r="E21" s="137"/>
      <c r="F21" s="137"/>
      <c r="G21" s="122"/>
      <c r="H21" s="122"/>
      <c r="I21" s="122"/>
      <c r="J21" s="122"/>
      <c r="K21" s="122"/>
      <c r="L21" s="122"/>
      <c r="M21" s="225"/>
      <c r="N21" s="225"/>
      <c r="O21" s="225"/>
      <c r="P21" s="225"/>
      <c r="Q21" s="122"/>
      <c r="R21" s="276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37"/>
      <c r="AE21" s="122"/>
      <c r="AF21" s="354"/>
    </row>
    <row r="22" spans="1:32" s="101" customFormat="1" ht="18" hidden="1" customHeight="1" outlineLevel="1">
      <c r="A22" s="121">
        <v>1</v>
      </c>
      <c r="B22" s="90">
        <v>18</v>
      </c>
      <c r="C22" s="275"/>
      <c r="D22" s="203"/>
      <c r="E22" s="137"/>
      <c r="F22" s="204"/>
      <c r="G22" s="122"/>
      <c r="H22" s="122"/>
      <c r="I22" s="122"/>
      <c r="J22" s="122"/>
      <c r="K22" s="122"/>
      <c r="L22" s="122"/>
      <c r="M22" s="225"/>
      <c r="N22" s="225"/>
      <c r="O22" s="225"/>
      <c r="P22" s="225"/>
      <c r="Q22" s="122"/>
      <c r="R22" s="276"/>
      <c r="S22" s="122"/>
      <c r="T22" s="122"/>
      <c r="U22" s="122"/>
      <c r="V22" s="122"/>
      <c r="W22" s="137"/>
      <c r="X22" s="122"/>
      <c r="Y22" s="122"/>
      <c r="Z22" s="122"/>
      <c r="AA22" s="122"/>
      <c r="AB22" s="122"/>
      <c r="AC22" s="122"/>
      <c r="AD22" s="137"/>
      <c r="AE22" s="122"/>
      <c r="AF22" s="354"/>
    </row>
    <row r="23" spans="1:32" s="101" customFormat="1" ht="18" hidden="1" customHeight="1" outlineLevel="1">
      <c r="A23" s="121">
        <v>1</v>
      </c>
      <c r="B23" s="90">
        <v>19</v>
      </c>
      <c r="C23" s="137"/>
      <c r="D23" s="203"/>
      <c r="E23" s="137"/>
      <c r="F23" s="137"/>
      <c r="G23" s="122"/>
      <c r="H23" s="122"/>
      <c r="I23" s="122"/>
      <c r="J23" s="122"/>
      <c r="K23" s="122"/>
      <c r="L23" s="122"/>
      <c r="M23" s="225"/>
      <c r="N23" s="225"/>
      <c r="O23" s="225"/>
      <c r="P23" s="225"/>
      <c r="Q23" s="122"/>
      <c r="R23" s="276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354"/>
    </row>
    <row r="24" spans="1:32" s="101" customFormat="1" ht="18" hidden="1" customHeight="1" outlineLevel="1">
      <c r="A24" s="121">
        <v>1</v>
      </c>
      <c r="B24" s="90">
        <v>20</v>
      </c>
      <c r="C24" s="137"/>
      <c r="D24" s="203"/>
      <c r="E24" s="137"/>
      <c r="F24" s="137"/>
      <c r="G24" s="122"/>
      <c r="H24" s="122"/>
      <c r="I24" s="122"/>
      <c r="J24" s="122"/>
      <c r="K24" s="122"/>
      <c r="L24" s="122"/>
      <c r="M24" s="225"/>
      <c r="N24" s="225"/>
      <c r="O24" s="225"/>
      <c r="P24" s="225"/>
      <c r="Q24" s="122"/>
      <c r="R24" s="276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354"/>
    </row>
    <row r="25" spans="1:32" s="101" customFormat="1" ht="18" hidden="1" customHeight="1" outlineLevel="1">
      <c r="A25" s="121">
        <v>1</v>
      </c>
      <c r="B25" s="90">
        <v>21</v>
      </c>
      <c r="C25" s="137"/>
      <c r="D25" s="203"/>
      <c r="E25" s="137"/>
      <c r="F25" s="137"/>
      <c r="G25" s="122"/>
      <c r="H25" s="122"/>
      <c r="I25" s="122"/>
      <c r="J25" s="122"/>
      <c r="K25" s="122"/>
      <c r="L25" s="122"/>
      <c r="M25" s="225"/>
      <c r="N25" s="225"/>
      <c r="O25" s="225"/>
      <c r="P25" s="225"/>
      <c r="Q25" s="122"/>
      <c r="R25" s="276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354"/>
    </row>
    <row r="26" spans="1:32" s="101" customFormat="1" ht="18" hidden="1" customHeight="1" outlineLevel="1">
      <c r="A26" s="121">
        <v>1</v>
      </c>
      <c r="B26" s="90">
        <v>22</v>
      </c>
      <c r="C26" s="275"/>
      <c r="D26" s="203"/>
      <c r="E26" s="137"/>
      <c r="F26" s="204"/>
      <c r="G26" s="122"/>
      <c r="H26" s="122"/>
      <c r="I26" s="122"/>
      <c r="J26" s="122"/>
      <c r="K26" s="122"/>
      <c r="L26" s="122"/>
      <c r="M26" s="225"/>
      <c r="N26" s="225"/>
      <c r="O26" s="225"/>
      <c r="P26" s="225"/>
      <c r="Q26" s="122"/>
      <c r="R26" s="276"/>
      <c r="S26" s="122"/>
      <c r="T26" s="122"/>
      <c r="U26" s="122"/>
      <c r="V26" s="122"/>
      <c r="W26" s="137"/>
      <c r="X26" s="122"/>
      <c r="Y26" s="122"/>
      <c r="Z26" s="122"/>
      <c r="AA26" s="122"/>
      <c r="AB26" s="122"/>
      <c r="AC26" s="122"/>
      <c r="AD26" s="137"/>
      <c r="AE26" s="122"/>
      <c r="AF26" s="354"/>
    </row>
    <row r="27" spans="1:32" s="101" customFormat="1" ht="18" hidden="1" customHeight="1" outlineLevel="1">
      <c r="A27" s="121">
        <v>1</v>
      </c>
      <c r="B27" s="90">
        <v>23</v>
      </c>
      <c r="C27" s="275"/>
      <c r="D27" s="203"/>
      <c r="E27" s="137"/>
      <c r="F27" s="204"/>
      <c r="G27" s="122"/>
      <c r="H27" s="122"/>
      <c r="I27" s="122"/>
      <c r="J27" s="122"/>
      <c r="K27" s="122"/>
      <c r="L27" s="122"/>
      <c r="M27" s="225"/>
      <c r="N27" s="225"/>
      <c r="O27" s="225"/>
      <c r="P27" s="225"/>
      <c r="Q27" s="122"/>
      <c r="R27" s="276"/>
      <c r="S27" s="122"/>
      <c r="T27" s="122"/>
      <c r="U27" s="122"/>
      <c r="V27" s="122"/>
      <c r="W27" s="137"/>
      <c r="X27" s="122"/>
      <c r="Y27" s="122"/>
      <c r="Z27" s="122"/>
      <c r="AA27" s="122"/>
      <c r="AB27" s="122"/>
      <c r="AC27" s="122"/>
      <c r="AD27" s="137"/>
      <c r="AE27" s="122"/>
      <c r="AF27" s="354"/>
    </row>
    <row r="28" spans="1:32" s="101" customFormat="1" ht="18" hidden="1" customHeight="1" outlineLevel="1">
      <c r="A28" s="121">
        <v>1</v>
      </c>
      <c r="B28" s="90">
        <v>24</v>
      </c>
      <c r="C28" s="275"/>
      <c r="D28" s="203"/>
      <c r="E28" s="137"/>
      <c r="F28" s="204"/>
      <c r="G28" s="122"/>
      <c r="H28" s="122"/>
      <c r="I28" s="122"/>
      <c r="J28" s="122"/>
      <c r="K28" s="122"/>
      <c r="L28" s="122"/>
      <c r="M28" s="225"/>
      <c r="N28" s="225"/>
      <c r="O28" s="225"/>
      <c r="P28" s="225"/>
      <c r="Q28" s="122"/>
      <c r="R28" s="276"/>
      <c r="S28" s="122"/>
      <c r="T28" s="122"/>
      <c r="U28" s="122"/>
      <c r="V28" s="122"/>
      <c r="W28" s="137"/>
      <c r="X28" s="122"/>
      <c r="Y28" s="122"/>
      <c r="Z28" s="122"/>
      <c r="AA28" s="122"/>
      <c r="AB28" s="122"/>
      <c r="AC28" s="122"/>
      <c r="AD28" s="137"/>
      <c r="AE28" s="122"/>
      <c r="AF28" s="354"/>
    </row>
    <row r="29" spans="1:32" s="101" customFormat="1" ht="18" hidden="1" customHeight="1" outlineLevel="1">
      <c r="A29" s="121">
        <v>1</v>
      </c>
      <c r="B29" s="90">
        <v>25</v>
      </c>
      <c r="C29" s="275"/>
      <c r="D29" s="203"/>
      <c r="E29" s="137"/>
      <c r="F29" s="204"/>
      <c r="G29" s="122"/>
      <c r="H29" s="122"/>
      <c r="I29" s="122"/>
      <c r="J29" s="122"/>
      <c r="K29" s="122"/>
      <c r="L29" s="122"/>
      <c r="M29" s="225"/>
      <c r="N29" s="225"/>
      <c r="O29" s="225"/>
      <c r="P29" s="225"/>
      <c r="Q29" s="122"/>
      <c r="R29" s="276"/>
      <c r="S29" s="122"/>
      <c r="T29" s="122"/>
      <c r="U29" s="122"/>
      <c r="V29" s="122"/>
      <c r="W29" s="137"/>
      <c r="X29" s="122"/>
      <c r="Y29" s="122"/>
      <c r="Z29" s="122"/>
      <c r="AA29" s="122"/>
      <c r="AB29" s="122"/>
      <c r="AC29" s="122"/>
      <c r="AD29" s="137"/>
      <c r="AE29" s="122"/>
      <c r="AF29" s="354"/>
    </row>
    <row r="30" spans="1:32" s="101" customFormat="1" ht="18" hidden="1" customHeight="1" outlineLevel="1">
      <c r="A30" s="121">
        <v>1</v>
      </c>
      <c r="B30" s="90">
        <v>26</v>
      </c>
      <c r="C30" s="275"/>
      <c r="D30" s="203"/>
      <c r="E30" s="137"/>
      <c r="F30" s="204"/>
      <c r="G30" s="122"/>
      <c r="H30" s="122"/>
      <c r="I30" s="122"/>
      <c r="J30" s="122"/>
      <c r="K30" s="122"/>
      <c r="L30" s="122"/>
      <c r="M30" s="225"/>
      <c r="N30" s="225"/>
      <c r="O30" s="225"/>
      <c r="P30" s="225"/>
      <c r="Q30" s="122"/>
      <c r="R30" s="276"/>
      <c r="S30" s="122"/>
      <c r="T30" s="122"/>
      <c r="U30" s="122"/>
      <c r="V30" s="122"/>
      <c r="W30" s="137"/>
      <c r="X30" s="122"/>
      <c r="Y30" s="122"/>
      <c r="Z30" s="122"/>
      <c r="AA30" s="122"/>
      <c r="AB30" s="122"/>
      <c r="AC30" s="122"/>
      <c r="AD30" s="137"/>
      <c r="AE30" s="122"/>
      <c r="AF30" s="354"/>
    </row>
    <row r="31" spans="1:32" s="101" customFormat="1" ht="18" hidden="1" customHeight="1" outlineLevel="1">
      <c r="A31" s="121">
        <v>1</v>
      </c>
      <c r="B31" s="90">
        <v>27</v>
      </c>
      <c r="C31" s="275"/>
      <c r="D31" s="203"/>
      <c r="E31" s="137"/>
      <c r="F31" s="204"/>
      <c r="G31" s="122"/>
      <c r="H31" s="122"/>
      <c r="I31" s="122"/>
      <c r="J31" s="122"/>
      <c r="K31" s="122"/>
      <c r="L31" s="122"/>
      <c r="M31" s="225"/>
      <c r="N31" s="225"/>
      <c r="O31" s="225"/>
      <c r="P31" s="225"/>
      <c r="Q31" s="122"/>
      <c r="R31" s="276"/>
      <c r="S31" s="122"/>
      <c r="T31" s="122"/>
      <c r="U31" s="122"/>
      <c r="V31" s="122"/>
      <c r="W31" s="137"/>
      <c r="X31" s="122"/>
      <c r="Y31" s="122"/>
      <c r="Z31" s="122"/>
      <c r="AA31" s="122"/>
      <c r="AB31" s="122"/>
      <c r="AC31" s="122"/>
      <c r="AD31" s="137"/>
      <c r="AE31" s="122"/>
      <c r="AF31" s="354"/>
    </row>
    <row r="32" spans="1:32" s="101" customFormat="1" ht="18" hidden="1" customHeight="1" outlineLevel="1">
      <c r="A32" s="121">
        <v>1</v>
      </c>
      <c r="B32" s="90">
        <v>28</v>
      </c>
      <c r="C32" s="275"/>
      <c r="D32" s="203"/>
      <c r="E32" s="137"/>
      <c r="F32" s="204"/>
      <c r="G32" s="122"/>
      <c r="H32" s="122"/>
      <c r="I32" s="122"/>
      <c r="J32" s="122"/>
      <c r="K32" s="122"/>
      <c r="L32" s="122"/>
      <c r="M32" s="225"/>
      <c r="N32" s="225"/>
      <c r="O32" s="225"/>
      <c r="P32" s="225"/>
      <c r="Q32" s="122"/>
      <c r="R32" s="276"/>
      <c r="S32" s="122"/>
      <c r="T32" s="122"/>
      <c r="U32" s="122"/>
      <c r="V32" s="122"/>
      <c r="W32" s="137"/>
      <c r="X32" s="122"/>
      <c r="Y32" s="122"/>
      <c r="Z32" s="122"/>
      <c r="AA32" s="122"/>
      <c r="AB32" s="122"/>
      <c r="AC32" s="122"/>
      <c r="AD32" s="137"/>
      <c r="AE32" s="122"/>
      <c r="AF32" s="354"/>
    </row>
    <row r="33" spans="1:32" s="101" customFormat="1" ht="18" hidden="1" customHeight="1" outlineLevel="1">
      <c r="A33" s="121">
        <v>1</v>
      </c>
      <c r="B33" s="90">
        <v>29</v>
      </c>
      <c r="C33" s="275"/>
      <c r="D33" s="203"/>
      <c r="E33" s="137"/>
      <c r="F33" s="204"/>
      <c r="G33" s="122"/>
      <c r="H33" s="122"/>
      <c r="I33" s="122"/>
      <c r="J33" s="122"/>
      <c r="K33" s="122"/>
      <c r="L33" s="122"/>
      <c r="M33" s="225"/>
      <c r="N33" s="225"/>
      <c r="O33" s="225"/>
      <c r="P33" s="225"/>
      <c r="Q33" s="122"/>
      <c r="R33" s="276"/>
      <c r="S33" s="122"/>
      <c r="T33" s="122"/>
      <c r="U33" s="122"/>
      <c r="V33" s="122"/>
      <c r="W33" s="137"/>
      <c r="X33" s="122"/>
      <c r="Y33" s="122"/>
      <c r="Z33" s="122"/>
      <c r="AA33" s="122"/>
      <c r="AB33" s="122"/>
      <c r="AC33" s="122"/>
      <c r="AD33" s="137"/>
      <c r="AE33" s="122"/>
      <c r="AF33" s="354"/>
    </row>
    <row r="34" spans="1:32" s="101" customFormat="1" ht="18" hidden="1" customHeight="1" outlineLevel="1">
      <c r="A34" s="121">
        <v>1</v>
      </c>
      <c r="B34" s="90">
        <v>30</v>
      </c>
      <c r="C34" s="275"/>
      <c r="D34" s="203"/>
      <c r="E34" s="137"/>
      <c r="F34" s="204"/>
      <c r="G34" s="122"/>
      <c r="H34" s="122"/>
      <c r="I34" s="122"/>
      <c r="J34" s="122"/>
      <c r="K34" s="122"/>
      <c r="L34" s="122"/>
      <c r="M34" s="225"/>
      <c r="N34" s="225"/>
      <c r="O34" s="225"/>
      <c r="P34" s="225"/>
      <c r="Q34" s="122"/>
      <c r="R34" s="276"/>
      <c r="S34" s="122"/>
      <c r="T34" s="122"/>
      <c r="U34" s="122"/>
      <c r="V34" s="122"/>
      <c r="W34" s="137"/>
      <c r="X34" s="122"/>
      <c r="Y34" s="122"/>
      <c r="Z34" s="122"/>
      <c r="AA34" s="122"/>
      <c r="AB34" s="122"/>
      <c r="AC34" s="122"/>
      <c r="AD34" s="137"/>
      <c r="AE34" s="122"/>
      <c r="AF34" s="354"/>
    </row>
    <row r="35" spans="1:32" s="101" customFormat="1" ht="18" hidden="1" customHeight="1" outlineLevel="1">
      <c r="A35" s="121">
        <v>1</v>
      </c>
      <c r="B35" s="90">
        <v>31</v>
      </c>
      <c r="C35" s="275"/>
      <c r="D35" s="203"/>
      <c r="E35" s="137"/>
      <c r="F35" s="204"/>
      <c r="G35" s="122"/>
      <c r="H35" s="122"/>
      <c r="I35" s="122"/>
      <c r="J35" s="122"/>
      <c r="K35" s="122"/>
      <c r="L35" s="122"/>
      <c r="M35" s="225"/>
      <c r="N35" s="225"/>
      <c r="O35" s="225"/>
      <c r="P35" s="225"/>
      <c r="Q35" s="122"/>
      <c r="R35" s="276"/>
      <c r="S35" s="122"/>
      <c r="T35" s="122"/>
      <c r="U35" s="122"/>
      <c r="V35" s="122"/>
      <c r="W35" s="137"/>
      <c r="X35" s="122"/>
      <c r="Y35" s="122"/>
      <c r="Z35" s="122"/>
      <c r="AA35" s="122"/>
      <c r="AB35" s="122"/>
      <c r="AC35" s="122"/>
      <c r="AD35" s="137"/>
      <c r="AE35" s="122"/>
      <c r="AF35" s="354"/>
    </row>
    <row r="36" spans="1:32" s="101" customFormat="1" ht="18" hidden="1" customHeight="1" outlineLevel="1">
      <c r="A36" s="121">
        <v>1</v>
      </c>
      <c r="B36" s="90">
        <v>32</v>
      </c>
      <c r="C36" s="275"/>
      <c r="D36" s="203"/>
      <c r="E36" s="137"/>
      <c r="F36" s="204"/>
      <c r="G36" s="122"/>
      <c r="H36" s="122"/>
      <c r="I36" s="122"/>
      <c r="J36" s="122"/>
      <c r="K36" s="122"/>
      <c r="L36" s="122"/>
      <c r="M36" s="225"/>
      <c r="N36" s="225"/>
      <c r="O36" s="225"/>
      <c r="P36" s="225"/>
      <c r="Q36" s="122"/>
      <c r="R36" s="276"/>
      <c r="S36" s="122"/>
      <c r="T36" s="122"/>
      <c r="U36" s="122"/>
      <c r="V36" s="122"/>
      <c r="W36" s="137"/>
      <c r="X36" s="122"/>
      <c r="Y36" s="122"/>
      <c r="Z36" s="122"/>
      <c r="AA36" s="122"/>
      <c r="AB36" s="122"/>
      <c r="AC36" s="122"/>
      <c r="AD36" s="137"/>
      <c r="AE36" s="122"/>
      <c r="AF36" s="354"/>
    </row>
    <row r="37" spans="1:32" s="101" customFormat="1" ht="18" hidden="1" customHeight="1" outlineLevel="1">
      <c r="A37" s="121">
        <v>1</v>
      </c>
      <c r="B37" s="90">
        <v>33</v>
      </c>
      <c r="C37" s="275"/>
      <c r="D37" s="203"/>
      <c r="E37" s="137"/>
      <c r="F37" s="204"/>
      <c r="G37" s="122"/>
      <c r="H37" s="122"/>
      <c r="I37" s="122"/>
      <c r="J37" s="122"/>
      <c r="K37" s="122"/>
      <c r="L37" s="122"/>
      <c r="M37" s="225"/>
      <c r="N37" s="225"/>
      <c r="O37" s="225"/>
      <c r="P37" s="225"/>
      <c r="Q37" s="122"/>
      <c r="R37" s="276"/>
      <c r="S37" s="122"/>
      <c r="T37" s="122"/>
      <c r="U37" s="122"/>
      <c r="V37" s="122"/>
      <c r="W37" s="137"/>
      <c r="X37" s="122"/>
      <c r="Y37" s="122"/>
      <c r="Z37" s="122"/>
      <c r="AA37" s="122"/>
      <c r="AB37" s="122"/>
      <c r="AC37" s="122"/>
      <c r="AD37" s="137"/>
      <c r="AE37" s="122"/>
      <c r="AF37" s="354"/>
    </row>
    <row r="38" spans="1:32" s="101" customFormat="1" ht="18" hidden="1" customHeight="1" outlineLevel="1">
      <c r="A38" s="121">
        <v>1</v>
      </c>
      <c r="B38" s="90">
        <v>34</v>
      </c>
      <c r="C38" s="275"/>
      <c r="D38" s="203"/>
      <c r="E38" s="137"/>
      <c r="F38" s="204"/>
      <c r="G38" s="122"/>
      <c r="H38" s="122"/>
      <c r="I38" s="122"/>
      <c r="J38" s="122"/>
      <c r="K38" s="122"/>
      <c r="L38" s="122"/>
      <c r="M38" s="225"/>
      <c r="N38" s="225"/>
      <c r="O38" s="225"/>
      <c r="P38" s="225"/>
      <c r="Q38" s="122"/>
      <c r="R38" s="276"/>
      <c r="S38" s="122"/>
      <c r="T38" s="122"/>
      <c r="U38" s="122"/>
      <c r="V38" s="122"/>
      <c r="W38" s="137"/>
      <c r="X38" s="122"/>
      <c r="Y38" s="122"/>
      <c r="Z38" s="122"/>
      <c r="AA38" s="122"/>
      <c r="AB38" s="122"/>
      <c r="AC38" s="122"/>
      <c r="AD38" s="137"/>
      <c r="AE38" s="122"/>
      <c r="AF38" s="354"/>
    </row>
    <row r="39" spans="1:32" s="101" customFormat="1" ht="18" hidden="1" customHeight="1" outlineLevel="1">
      <c r="A39" s="121">
        <v>1</v>
      </c>
      <c r="B39" s="90">
        <v>35</v>
      </c>
      <c r="C39" s="275"/>
      <c r="D39" s="203"/>
      <c r="E39" s="137"/>
      <c r="F39" s="204"/>
      <c r="G39" s="122"/>
      <c r="H39" s="122"/>
      <c r="I39" s="122"/>
      <c r="J39" s="122"/>
      <c r="K39" s="122"/>
      <c r="L39" s="122"/>
      <c r="M39" s="225"/>
      <c r="N39" s="225"/>
      <c r="O39" s="225"/>
      <c r="P39" s="225"/>
      <c r="Q39" s="122"/>
      <c r="R39" s="276"/>
      <c r="S39" s="122"/>
      <c r="T39" s="122"/>
      <c r="U39" s="122"/>
      <c r="V39" s="122"/>
      <c r="W39" s="137"/>
      <c r="X39" s="122"/>
      <c r="Y39" s="122"/>
      <c r="Z39" s="122"/>
      <c r="AA39" s="122"/>
      <c r="AB39" s="122"/>
      <c r="AC39" s="122"/>
      <c r="AD39" s="137"/>
      <c r="AE39" s="122"/>
      <c r="AF39" s="354"/>
    </row>
    <row r="40" spans="1:32" s="101" customFormat="1" ht="18" hidden="1" customHeight="1" outlineLevel="1">
      <c r="A40" s="121">
        <v>1</v>
      </c>
      <c r="B40" s="90">
        <v>36</v>
      </c>
      <c r="C40" s="275"/>
      <c r="D40" s="203"/>
      <c r="E40" s="137"/>
      <c r="F40" s="204"/>
      <c r="G40" s="122"/>
      <c r="H40" s="122"/>
      <c r="I40" s="122"/>
      <c r="J40" s="122"/>
      <c r="K40" s="122"/>
      <c r="L40" s="122"/>
      <c r="M40" s="225"/>
      <c r="N40" s="225"/>
      <c r="O40" s="225"/>
      <c r="P40" s="225"/>
      <c r="Q40" s="122"/>
      <c r="R40" s="276"/>
      <c r="S40" s="122"/>
      <c r="T40" s="122"/>
      <c r="U40" s="122"/>
      <c r="V40" s="122"/>
      <c r="W40" s="137"/>
      <c r="X40" s="122"/>
      <c r="Y40" s="122"/>
      <c r="Z40" s="122"/>
      <c r="AA40" s="122"/>
      <c r="AB40" s="122"/>
      <c r="AC40" s="122"/>
      <c r="AD40" s="137"/>
      <c r="AE40" s="122"/>
      <c r="AF40" s="354"/>
    </row>
    <row r="41" spans="1:32" s="101" customFormat="1" ht="18" hidden="1" customHeight="1" outlineLevel="1">
      <c r="A41" s="121">
        <v>1</v>
      </c>
      <c r="B41" s="90">
        <v>37</v>
      </c>
      <c r="C41" s="275"/>
      <c r="D41" s="203"/>
      <c r="E41" s="137"/>
      <c r="F41" s="204"/>
      <c r="G41" s="122"/>
      <c r="H41" s="122"/>
      <c r="I41" s="122"/>
      <c r="J41" s="122"/>
      <c r="K41" s="122"/>
      <c r="L41" s="122"/>
      <c r="M41" s="225"/>
      <c r="N41" s="225"/>
      <c r="O41" s="225"/>
      <c r="P41" s="225"/>
      <c r="Q41" s="122"/>
      <c r="R41" s="276"/>
      <c r="S41" s="122"/>
      <c r="T41" s="122"/>
      <c r="U41" s="122"/>
      <c r="V41" s="122"/>
      <c r="W41" s="137"/>
      <c r="X41" s="122"/>
      <c r="Y41" s="122"/>
      <c r="Z41" s="122"/>
      <c r="AA41" s="122"/>
      <c r="AB41" s="122"/>
      <c r="AC41" s="122"/>
      <c r="AD41" s="137"/>
      <c r="AE41" s="122"/>
      <c r="AF41" s="354"/>
    </row>
    <row r="42" spans="1:32" s="101" customFormat="1" ht="18" hidden="1" customHeight="1" outlineLevel="1">
      <c r="A42" s="121">
        <v>1</v>
      </c>
      <c r="B42" s="90">
        <v>38</v>
      </c>
      <c r="C42" s="275"/>
      <c r="D42" s="203"/>
      <c r="E42" s="137"/>
      <c r="F42" s="204"/>
      <c r="G42" s="122"/>
      <c r="H42" s="122"/>
      <c r="I42" s="122"/>
      <c r="J42" s="122"/>
      <c r="K42" s="122"/>
      <c r="L42" s="122"/>
      <c r="M42" s="225"/>
      <c r="N42" s="225"/>
      <c r="O42" s="225"/>
      <c r="P42" s="225"/>
      <c r="Q42" s="122"/>
      <c r="R42" s="276"/>
      <c r="S42" s="122"/>
      <c r="T42" s="122"/>
      <c r="U42" s="122"/>
      <c r="V42" s="122"/>
      <c r="W42" s="137"/>
      <c r="X42" s="122"/>
      <c r="Y42" s="122"/>
      <c r="Z42" s="122"/>
      <c r="AA42" s="122"/>
      <c r="AB42" s="122"/>
      <c r="AC42" s="122"/>
      <c r="AD42" s="137"/>
      <c r="AE42" s="122"/>
      <c r="AF42" s="354"/>
    </row>
    <row r="43" spans="1:32" s="101" customFormat="1" ht="18" hidden="1" customHeight="1" outlineLevel="1">
      <c r="A43" s="121">
        <v>1</v>
      </c>
      <c r="B43" s="90">
        <v>39</v>
      </c>
      <c r="C43" s="275"/>
      <c r="D43" s="203"/>
      <c r="E43" s="137"/>
      <c r="F43" s="204"/>
      <c r="G43" s="122"/>
      <c r="H43" s="122"/>
      <c r="I43" s="122"/>
      <c r="J43" s="122"/>
      <c r="K43" s="122"/>
      <c r="L43" s="122"/>
      <c r="M43" s="225"/>
      <c r="N43" s="225"/>
      <c r="O43" s="225"/>
      <c r="P43" s="225"/>
      <c r="Q43" s="122"/>
      <c r="R43" s="276"/>
      <c r="S43" s="122"/>
      <c r="T43" s="122"/>
      <c r="U43" s="122"/>
      <c r="V43" s="122"/>
      <c r="W43" s="137"/>
      <c r="X43" s="122"/>
      <c r="Y43" s="122"/>
      <c r="Z43" s="122"/>
      <c r="AA43" s="122"/>
      <c r="AB43" s="122"/>
      <c r="AC43" s="122"/>
      <c r="AD43" s="137"/>
      <c r="AE43" s="122"/>
      <c r="AF43" s="354"/>
    </row>
    <row r="44" spans="1:32" s="101" customFormat="1" ht="18" hidden="1" customHeight="1" outlineLevel="1">
      <c r="A44" s="121">
        <v>1</v>
      </c>
      <c r="B44" s="90">
        <v>40</v>
      </c>
      <c r="C44" s="275"/>
      <c r="D44" s="203"/>
      <c r="E44" s="137"/>
      <c r="F44" s="204"/>
      <c r="G44" s="122"/>
      <c r="H44" s="122"/>
      <c r="I44" s="122"/>
      <c r="J44" s="122"/>
      <c r="K44" s="122"/>
      <c r="L44" s="122"/>
      <c r="M44" s="225"/>
      <c r="N44" s="225"/>
      <c r="O44" s="225"/>
      <c r="P44" s="225"/>
      <c r="Q44" s="122"/>
      <c r="R44" s="276"/>
      <c r="S44" s="122"/>
      <c r="T44" s="122"/>
      <c r="U44" s="122"/>
      <c r="V44" s="122"/>
      <c r="W44" s="137"/>
      <c r="X44" s="122"/>
      <c r="Y44" s="122"/>
      <c r="Z44" s="122"/>
      <c r="AA44" s="122"/>
      <c r="AB44" s="122"/>
      <c r="AC44" s="122"/>
      <c r="AD44" s="137"/>
      <c r="AE44" s="122"/>
      <c r="AF44" s="354"/>
    </row>
    <row r="45" spans="1:32" s="101" customFormat="1" ht="18" hidden="1" customHeight="1" outlineLevel="1">
      <c r="A45" s="121">
        <v>1</v>
      </c>
      <c r="B45" s="90">
        <v>41</v>
      </c>
      <c r="C45" s="275"/>
      <c r="D45" s="203"/>
      <c r="E45" s="137"/>
      <c r="F45" s="204"/>
      <c r="G45" s="122"/>
      <c r="H45" s="122"/>
      <c r="I45" s="122"/>
      <c r="J45" s="122"/>
      <c r="K45" s="122"/>
      <c r="L45" s="122"/>
      <c r="M45" s="225"/>
      <c r="N45" s="225"/>
      <c r="O45" s="225"/>
      <c r="P45" s="225"/>
      <c r="Q45" s="122"/>
      <c r="R45" s="276"/>
      <c r="S45" s="122"/>
      <c r="T45" s="122"/>
      <c r="U45" s="122"/>
      <c r="V45" s="122"/>
      <c r="W45" s="137"/>
      <c r="X45" s="122"/>
      <c r="Y45" s="122"/>
      <c r="Z45" s="122"/>
      <c r="AA45" s="122"/>
      <c r="AB45" s="122"/>
      <c r="AC45" s="122"/>
      <c r="AD45" s="137"/>
      <c r="AE45" s="122"/>
      <c r="AF45" s="354"/>
    </row>
    <row r="46" spans="1:32" s="101" customFormat="1" ht="18" hidden="1" customHeight="1" outlineLevel="1">
      <c r="A46" s="121">
        <v>1</v>
      </c>
      <c r="B46" s="90">
        <v>42</v>
      </c>
      <c r="C46" s="275"/>
      <c r="D46" s="203"/>
      <c r="E46" s="137"/>
      <c r="F46" s="204"/>
      <c r="G46" s="122"/>
      <c r="H46" s="122"/>
      <c r="I46" s="122"/>
      <c r="J46" s="122"/>
      <c r="K46" s="122"/>
      <c r="L46" s="122"/>
      <c r="M46" s="225"/>
      <c r="N46" s="225"/>
      <c r="O46" s="225"/>
      <c r="P46" s="225"/>
      <c r="Q46" s="122"/>
      <c r="R46" s="276"/>
      <c r="S46" s="122"/>
      <c r="T46" s="122"/>
      <c r="U46" s="122"/>
      <c r="V46" s="122"/>
      <c r="W46" s="137"/>
      <c r="X46" s="122"/>
      <c r="Y46" s="122"/>
      <c r="Z46" s="122"/>
      <c r="AA46" s="122"/>
      <c r="AB46" s="122"/>
      <c r="AC46" s="122"/>
      <c r="AD46" s="137"/>
      <c r="AE46" s="122"/>
      <c r="AF46" s="354"/>
    </row>
    <row r="47" spans="1:32" s="101" customFormat="1" ht="18" hidden="1" customHeight="1" outlineLevel="1">
      <c r="A47" s="121">
        <v>1</v>
      </c>
      <c r="B47" s="90">
        <v>43</v>
      </c>
      <c r="C47" s="275"/>
      <c r="D47" s="203"/>
      <c r="E47" s="137"/>
      <c r="F47" s="204"/>
      <c r="G47" s="122"/>
      <c r="H47" s="122"/>
      <c r="I47" s="122"/>
      <c r="J47" s="122"/>
      <c r="K47" s="122"/>
      <c r="L47" s="122"/>
      <c r="M47" s="225"/>
      <c r="N47" s="225"/>
      <c r="O47" s="225"/>
      <c r="P47" s="225"/>
      <c r="Q47" s="122"/>
      <c r="R47" s="276"/>
      <c r="S47" s="122"/>
      <c r="T47" s="122"/>
      <c r="U47" s="122"/>
      <c r="V47" s="122"/>
      <c r="W47" s="137"/>
      <c r="X47" s="122"/>
      <c r="Y47" s="122"/>
      <c r="Z47" s="122"/>
      <c r="AA47" s="122"/>
      <c r="AB47" s="122"/>
      <c r="AC47" s="122"/>
      <c r="AD47" s="137"/>
      <c r="AE47" s="122"/>
      <c r="AF47" s="354"/>
    </row>
    <row r="48" spans="1:32" s="101" customFormat="1" ht="18" hidden="1" customHeight="1" outlineLevel="1">
      <c r="A48" s="121">
        <v>1</v>
      </c>
      <c r="B48" s="90">
        <v>44</v>
      </c>
      <c r="C48" s="275"/>
      <c r="D48" s="203"/>
      <c r="E48" s="137"/>
      <c r="F48" s="204"/>
      <c r="G48" s="122"/>
      <c r="H48" s="122"/>
      <c r="I48" s="122"/>
      <c r="J48" s="122"/>
      <c r="K48" s="122"/>
      <c r="L48" s="122"/>
      <c r="M48" s="225"/>
      <c r="N48" s="225"/>
      <c r="O48" s="225"/>
      <c r="P48" s="225"/>
      <c r="Q48" s="122"/>
      <c r="R48" s="276"/>
      <c r="S48" s="122"/>
      <c r="T48" s="122"/>
      <c r="U48" s="122"/>
      <c r="V48" s="122"/>
      <c r="W48" s="137"/>
      <c r="X48" s="122"/>
      <c r="Y48" s="122"/>
      <c r="Z48" s="122"/>
      <c r="AA48" s="122"/>
      <c r="AB48" s="122"/>
      <c r="AC48" s="122"/>
      <c r="AD48" s="137"/>
      <c r="AE48" s="122"/>
      <c r="AF48" s="354"/>
    </row>
    <row r="49" spans="1:143" s="101" customFormat="1" ht="18" hidden="1" customHeight="1" outlineLevel="1">
      <c r="A49" s="121">
        <v>1</v>
      </c>
      <c r="B49" s="90">
        <v>45</v>
      </c>
      <c r="C49" s="275"/>
      <c r="D49" s="203"/>
      <c r="E49" s="137"/>
      <c r="F49" s="204"/>
      <c r="G49" s="122"/>
      <c r="H49" s="122"/>
      <c r="I49" s="122"/>
      <c r="J49" s="122"/>
      <c r="K49" s="122"/>
      <c r="L49" s="122"/>
      <c r="M49" s="225"/>
      <c r="N49" s="225"/>
      <c r="O49" s="225"/>
      <c r="P49" s="225"/>
      <c r="Q49" s="122"/>
      <c r="R49" s="276"/>
      <c r="S49" s="122"/>
      <c r="T49" s="122"/>
      <c r="U49" s="122"/>
      <c r="V49" s="122"/>
      <c r="W49" s="137"/>
      <c r="X49" s="122"/>
      <c r="Y49" s="122"/>
      <c r="Z49" s="122"/>
      <c r="AA49" s="122"/>
      <c r="AB49" s="122"/>
      <c r="AC49" s="122"/>
      <c r="AD49" s="137"/>
      <c r="AE49" s="122"/>
      <c r="AF49" s="354"/>
    </row>
    <row r="50" spans="1:143" s="101" customFormat="1" ht="18" hidden="1" customHeight="1" outlineLevel="1">
      <c r="A50" s="121">
        <v>1</v>
      </c>
      <c r="B50" s="90">
        <v>46</v>
      </c>
      <c r="C50" s="275"/>
      <c r="D50" s="203"/>
      <c r="E50" s="137"/>
      <c r="F50" s="204"/>
      <c r="G50" s="122"/>
      <c r="H50" s="122"/>
      <c r="I50" s="122"/>
      <c r="J50" s="122"/>
      <c r="K50" s="122"/>
      <c r="L50" s="122"/>
      <c r="M50" s="225"/>
      <c r="N50" s="225"/>
      <c r="O50" s="225"/>
      <c r="P50" s="225"/>
      <c r="Q50" s="122"/>
      <c r="R50" s="276"/>
      <c r="S50" s="122"/>
      <c r="T50" s="122"/>
      <c r="U50" s="122"/>
      <c r="V50" s="122"/>
      <c r="W50" s="137"/>
      <c r="X50" s="122"/>
      <c r="Y50" s="122"/>
      <c r="Z50" s="122"/>
      <c r="AA50" s="122"/>
      <c r="AB50" s="122"/>
      <c r="AC50" s="122"/>
      <c r="AD50" s="137"/>
      <c r="AE50" s="122"/>
      <c r="AF50" s="354"/>
    </row>
    <row r="51" spans="1:143" s="101" customFormat="1" ht="18" hidden="1" customHeight="1" outlineLevel="1">
      <c r="A51" s="121">
        <v>1</v>
      </c>
      <c r="B51" s="90">
        <v>47</v>
      </c>
      <c r="C51" s="275"/>
      <c r="D51" s="203"/>
      <c r="E51" s="137"/>
      <c r="F51" s="204"/>
      <c r="G51" s="122"/>
      <c r="H51" s="122"/>
      <c r="I51" s="122"/>
      <c r="J51" s="122"/>
      <c r="K51" s="122"/>
      <c r="L51" s="122"/>
      <c r="M51" s="225"/>
      <c r="N51" s="225"/>
      <c r="O51" s="225"/>
      <c r="P51" s="225"/>
      <c r="Q51" s="122"/>
      <c r="R51" s="276"/>
      <c r="S51" s="122"/>
      <c r="T51" s="122"/>
      <c r="U51" s="122"/>
      <c r="V51" s="122"/>
      <c r="W51" s="137"/>
      <c r="X51" s="122"/>
      <c r="Y51" s="122"/>
      <c r="Z51" s="122"/>
      <c r="AA51" s="122"/>
      <c r="AB51" s="122"/>
      <c r="AC51" s="122"/>
      <c r="AD51" s="137"/>
      <c r="AE51" s="122"/>
      <c r="AF51" s="354"/>
    </row>
    <row r="52" spans="1:143" s="101" customFormat="1" ht="18" hidden="1" customHeight="1" outlineLevel="1">
      <c r="A52" s="121">
        <v>1</v>
      </c>
      <c r="B52" s="90">
        <v>48</v>
      </c>
      <c r="C52" s="275"/>
      <c r="D52" s="203"/>
      <c r="E52" s="137"/>
      <c r="F52" s="204"/>
      <c r="G52" s="122"/>
      <c r="H52" s="122"/>
      <c r="I52" s="122"/>
      <c r="J52" s="122"/>
      <c r="K52" s="122"/>
      <c r="L52" s="122"/>
      <c r="M52" s="225"/>
      <c r="N52" s="225"/>
      <c r="O52" s="225"/>
      <c r="P52" s="225"/>
      <c r="Q52" s="122"/>
      <c r="R52" s="276"/>
      <c r="S52" s="122"/>
      <c r="T52" s="122"/>
      <c r="U52" s="122"/>
      <c r="V52" s="122"/>
      <c r="W52" s="137"/>
      <c r="X52" s="122"/>
      <c r="Y52" s="122"/>
      <c r="Z52" s="122"/>
      <c r="AA52" s="122"/>
      <c r="AB52" s="122"/>
      <c r="AC52" s="122"/>
      <c r="AD52" s="137"/>
      <c r="AE52" s="122"/>
      <c r="AF52" s="354"/>
    </row>
    <row r="53" spans="1:143" s="101" customFormat="1" ht="18" hidden="1" customHeight="1" outlineLevel="1">
      <c r="A53" s="121">
        <v>1</v>
      </c>
      <c r="B53" s="90">
        <v>49</v>
      </c>
      <c r="C53" s="275"/>
      <c r="D53" s="203"/>
      <c r="E53" s="137"/>
      <c r="F53" s="204"/>
      <c r="G53" s="122"/>
      <c r="H53" s="122"/>
      <c r="I53" s="122"/>
      <c r="J53" s="122"/>
      <c r="K53" s="122"/>
      <c r="L53" s="122"/>
      <c r="M53" s="225"/>
      <c r="N53" s="225"/>
      <c r="O53" s="225"/>
      <c r="P53" s="225"/>
      <c r="Q53" s="122"/>
      <c r="R53" s="276"/>
      <c r="S53" s="122"/>
      <c r="T53" s="122"/>
      <c r="U53" s="122"/>
      <c r="V53" s="122"/>
      <c r="W53" s="137"/>
      <c r="X53" s="122"/>
      <c r="Y53" s="122"/>
      <c r="Z53" s="122"/>
      <c r="AA53" s="122"/>
      <c r="AB53" s="122"/>
      <c r="AC53" s="122"/>
      <c r="AD53" s="137"/>
      <c r="AE53" s="122"/>
      <c r="AF53" s="354"/>
    </row>
    <row r="54" spans="1:143" s="101" customFormat="1" ht="18" hidden="1" customHeight="1" thickBot="1">
      <c r="A54" s="121">
        <v>1</v>
      </c>
      <c r="B54" s="90">
        <v>50</v>
      </c>
      <c r="C54" s="275"/>
      <c r="D54" s="203"/>
      <c r="E54" s="137"/>
      <c r="F54" s="137"/>
      <c r="G54" s="122"/>
      <c r="H54" s="122"/>
      <c r="I54" s="122"/>
      <c r="J54" s="122"/>
      <c r="K54" s="122"/>
      <c r="L54" s="122"/>
      <c r="M54" s="225"/>
      <c r="N54" s="225"/>
      <c r="O54" s="225"/>
      <c r="P54" s="225"/>
      <c r="Q54" s="122"/>
      <c r="R54" s="276"/>
      <c r="S54" s="122"/>
      <c r="T54" s="122"/>
      <c r="U54" s="122"/>
      <c r="V54" s="122"/>
      <c r="W54" s="137"/>
      <c r="X54" s="122"/>
      <c r="Y54" s="122"/>
      <c r="Z54" s="122"/>
      <c r="AA54" s="122"/>
      <c r="AB54" s="122"/>
      <c r="AC54" s="122"/>
      <c r="AD54" s="137"/>
      <c r="AE54" s="122"/>
      <c r="AF54" s="354"/>
    </row>
    <row r="55" spans="1:143" s="134" customFormat="1" ht="18" customHeight="1">
      <c r="A55" s="123"/>
      <c r="B55" s="124"/>
      <c r="C55" s="125" t="s">
        <v>59</v>
      </c>
      <c r="D55" s="126"/>
      <c r="E55" s="127">
        <f>COUNTA('проекты по стадиям ПИК'!C5:C54)</f>
        <v>6</v>
      </c>
      <c r="F55" s="128">
        <f>SUM(F5:F54)</f>
        <v>21.503299999999999</v>
      </c>
      <c r="G55" s="129">
        <f>SUM(G5:G54)</f>
        <v>320944.20097999997</v>
      </c>
      <c r="H55" s="129"/>
      <c r="I55" s="129">
        <f>SUM(I5:I54)</f>
        <v>237168.43098</v>
      </c>
      <c r="J55" s="129"/>
      <c r="K55" s="129">
        <f>SUM(K5:K54)</f>
        <v>29381.410980000011</v>
      </c>
      <c r="L55" s="129">
        <f>SUM(L5:L54)</f>
        <v>440</v>
      </c>
      <c r="M55" s="129"/>
      <c r="N55" s="130"/>
      <c r="O55" s="130"/>
      <c r="P55" s="130"/>
      <c r="Q55" s="129"/>
      <c r="R55" s="131"/>
      <c r="S55" s="129">
        <f>SUM(S5:S54)</f>
        <v>19526436.489170004</v>
      </c>
      <c r="T55" s="129"/>
      <c r="U55" s="129">
        <f>SUM(U5:U54)</f>
        <v>0</v>
      </c>
      <c r="V55" s="129">
        <f>SUM(V5:V54)</f>
        <v>1254280.4122000006</v>
      </c>
      <c r="W55" s="127"/>
      <c r="X55" s="132"/>
      <c r="Y55" s="129"/>
      <c r="Z55" s="129"/>
      <c r="AA55" s="129">
        <f>SUM(AA5:AA54)</f>
        <v>2995893.6878249478</v>
      </c>
      <c r="AB55" s="129"/>
      <c r="AC55" s="129">
        <f>SUM(AC5:AC54)</f>
        <v>52010000</v>
      </c>
      <c r="AD55" s="127"/>
      <c r="AE55" s="133"/>
      <c r="AF55" s="354"/>
      <c r="AG55" s="350"/>
      <c r="AH55" s="350"/>
      <c r="AI55" s="350"/>
      <c r="AJ55" s="350"/>
      <c r="AK55" s="350"/>
      <c r="AL55" s="350"/>
      <c r="AM55" s="350"/>
      <c r="AN55" s="350"/>
      <c r="AO55" s="350"/>
      <c r="AP55" s="350"/>
      <c r="AQ55" s="350"/>
      <c r="AR55" s="350"/>
      <c r="AS55" s="350"/>
      <c r="AT55" s="350"/>
      <c r="AU55" s="350"/>
      <c r="AV55" s="350"/>
      <c r="AW55" s="350"/>
      <c r="AX55" s="350"/>
      <c r="AY55" s="350"/>
      <c r="AZ55" s="350"/>
      <c r="BA55" s="350"/>
      <c r="BB55" s="350"/>
      <c r="BC55" s="350"/>
      <c r="BD55" s="350"/>
      <c r="BE55" s="350"/>
      <c r="BF55" s="350"/>
      <c r="BG55" s="350"/>
      <c r="BH55" s="350"/>
      <c r="BI55" s="350"/>
      <c r="BJ55" s="350"/>
      <c r="BK55" s="350"/>
      <c r="BL55" s="350"/>
      <c r="BM55" s="350"/>
      <c r="BN55" s="350"/>
      <c r="BO55" s="350"/>
      <c r="BP55" s="350"/>
      <c r="BQ55" s="350"/>
      <c r="BR55" s="350"/>
      <c r="BS55" s="350"/>
      <c r="BT55" s="350"/>
      <c r="BU55" s="350"/>
      <c r="BV55" s="350"/>
      <c r="BW55" s="350"/>
      <c r="BX55" s="350"/>
      <c r="BY55" s="350"/>
      <c r="BZ55" s="350"/>
      <c r="CA55" s="350"/>
      <c r="CB55" s="350"/>
      <c r="CC55" s="350"/>
      <c r="CD55" s="350"/>
      <c r="CE55" s="350"/>
      <c r="CF55" s="350"/>
      <c r="CG55" s="350"/>
      <c r="CH55" s="350"/>
      <c r="CI55" s="350"/>
      <c r="CJ55" s="350"/>
      <c r="CK55" s="350"/>
      <c r="CL55" s="350"/>
      <c r="CM55" s="350"/>
      <c r="CN55" s="350"/>
      <c r="CO55" s="350"/>
      <c r="CP55" s="350"/>
      <c r="CQ55" s="350"/>
      <c r="CR55" s="350"/>
      <c r="CS55" s="350"/>
      <c r="CT55" s="350"/>
      <c r="CU55" s="350"/>
      <c r="CV55" s="350"/>
      <c r="CW55" s="350"/>
      <c r="CX55" s="350"/>
      <c r="CY55" s="350"/>
      <c r="CZ55" s="350"/>
      <c r="DA55" s="350"/>
      <c r="DB55" s="350"/>
      <c r="DC55" s="350"/>
      <c r="DD55" s="350"/>
      <c r="DE55" s="350"/>
      <c r="DF55" s="350"/>
      <c r="DG55" s="350"/>
      <c r="DH55" s="350"/>
      <c r="DI55" s="350"/>
      <c r="DJ55" s="350"/>
      <c r="DK55" s="350"/>
      <c r="DL55" s="350"/>
      <c r="DM55" s="350"/>
      <c r="DN55" s="350"/>
      <c r="DO55" s="350"/>
      <c r="DP55" s="350"/>
      <c r="DQ55" s="350"/>
      <c r="DR55" s="350"/>
      <c r="DS55" s="350"/>
      <c r="DT55" s="350"/>
      <c r="DU55" s="350"/>
      <c r="DV55" s="350"/>
      <c r="DW55" s="350"/>
      <c r="DX55" s="350"/>
      <c r="DY55" s="350"/>
      <c r="DZ55" s="350"/>
      <c r="EA55" s="350"/>
      <c r="EB55" s="350"/>
      <c r="EC55" s="350"/>
      <c r="ED55" s="350"/>
      <c r="EE55" s="350"/>
      <c r="EF55" s="350"/>
      <c r="EG55" s="350"/>
      <c r="EH55" s="350"/>
      <c r="EI55" s="350"/>
      <c r="EJ55" s="350"/>
      <c r="EK55" s="350"/>
      <c r="EL55" s="350"/>
      <c r="EM55" s="350"/>
    </row>
    <row r="56" spans="1:143" s="136" customFormat="1" ht="18" customHeight="1">
      <c r="A56" s="135"/>
      <c r="B56" s="117"/>
      <c r="C56" s="118" t="s">
        <v>3</v>
      </c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9"/>
      <c r="O56" s="119"/>
      <c r="P56" s="119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20"/>
      <c r="AF56" s="354"/>
      <c r="AG56" s="353"/>
      <c r="AH56" s="353"/>
      <c r="AI56" s="353"/>
      <c r="AJ56" s="353"/>
      <c r="AK56" s="353"/>
      <c r="AL56" s="101"/>
      <c r="AM56" s="353"/>
      <c r="AN56" s="101"/>
      <c r="AO56" s="353"/>
      <c r="AP56" s="353"/>
      <c r="AQ56" s="353"/>
      <c r="AR56" s="353"/>
      <c r="AS56" s="353"/>
      <c r="AT56" s="353"/>
      <c r="AU56" s="353"/>
      <c r="AV56" s="353"/>
      <c r="AW56" s="353"/>
      <c r="AX56" s="353"/>
      <c r="AY56" s="353"/>
      <c r="AZ56" s="353"/>
      <c r="BA56" s="353"/>
      <c r="BB56" s="353"/>
      <c r="BC56" s="353"/>
      <c r="BD56" s="353"/>
      <c r="BE56" s="353"/>
      <c r="BF56" s="353"/>
      <c r="BG56" s="353"/>
      <c r="BH56" s="353"/>
      <c r="BI56" s="353"/>
      <c r="BJ56" s="353"/>
      <c r="BK56" s="353"/>
      <c r="BL56" s="353"/>
      <c r="BM56" s="353"/>
      <c r="BN56" s="353"/>
      <c r="BO56" s="353"/>
      <c r="BP56" s="353"/>
      <c r="BQ56" s="353"/>
      <c r="BR56" s="353"/>
      <c r="BS56" s="353"/>
      <c r="BT56" s="353"/>
      <c r="BU56" s="353"/>
      <c r="BV56" s="353"/>
      <c r="BW56" s="353"/>
      <c r="BX56" s="353"/>
      <c r="BY56" s="353"/>
      <c r="BZ56" s="353"/>
      <c r="CA56" s="353"/>
      <c r="CB56" s="353"/>
      <c r="CC56" s="353"/>
      <c r="CD56" s="353"/>
      <c r="CE56" s="353"/>
      <c r="CF56" s="353"/>
      <c r="CG56" s="353"/>
      <c r="CH56" s="353"/>
      <c r="CI56" s="353"/>
      <c r="CJ56" s="353"/>
      <c r="CK56" s="353"/>
      <c r="CL56" s="353"/>
      <c r="CM56" s="353"/>
      <c r="CN56" s="353"/>
      <c r="CO56" s="353"/>
      <c r="CP56" s="353"/>
      <c r="CQ56" s="353"/>
      <c r="CR56" s="353"/>
      <c r="CS56" s="353"/>
      <c r="CT56" s="353"/>
      <c r="CU56" s="353"/>
      <c r="CV56" s="353"/>
      <c r="CW56" s="353"/>
      <c r="CX56" s="353"/>
      <c r="CY56" s="353"/>
      <c r="CZ56" s="353"/>
      <c r="DA56" s="353"/>
      <c r="DB56" s="353"/>
      <c r="DC56" s="353"/>
      <c r="DD56" s="353"/>
      <c r="DE56" s="353"/>
      <c r="DF56" s="353"/>
      <c r="DG56" s="353"/>
      <c r="DH56" s="353"/>
      <c r="DI56" s="353"/>
      <c r="DJ56" s="353"/>
      <c r="DK56" s="353"/>
      <c r="DL56" s="353"/>
      <c r="DM56" s="353"/>
      <c r="DN56" s="353"/>
      <c r="DO56" s="353"/>
      <c r="DP56" s="353"/>
      <c r="DQ56" s="353"/>
      <c r="DR56" s="353"/>
      <c r="DS56" s="353"/>
      <c r="DT56" s="353"/>
      <c r="DU56" s="353"/>
      <c r="DV56" s="353"/>
      <c r="DW56" s="353"/>
      <c r="DX56" s="353"/>
      <c r="DY56" s="353"/>
      <c r="DZ56" s="353"/>
      <c r="EA56" s="353"/>
      <c r="EB56" s="353"/>
      <c r="EC56" s="353"/>
      <c r="ED56" s="353"/>
      <c r="EE56" s="353"/>
      <c r="EF56" s="353"/>
      <c r="EG56" s="353"/>
      <c r="EH56" s="353"/>
      <c r="EI56" s="353"/>
      <c r="EJ56" s="353"/>
      <c r="EK56" s="353"/>
      <c r="EL56" s="353"/>
      <c r="EM56" s="353"/>
    </row>
    <row r="57" spans="1:143" s="258" customFormat="1" ht="18" customHeight="1">
      <c r="A57" s="121">
        <v>2</v>
      </c>
      <c r="B57" s="90">
        <v>1</v>
      </c>
      <c r="C57" s="222" t="s">
        <v>762</v>
      </c>
      <c r="D57" s="224"/>
      <c r="E57" s="222">
        <v>20</v>
      </c>
      <c r="F57" s="222">
        <v>289.79000000000002</v>
      </c>
      <c r="G57" s="223">
        <v>272968.31</v>
      </c>
      <c r="H57" s="223">
        <v>685</v>
      </c>
      <c r="I57" s="223">
        <v>169951.16979999997</v>
      </c>
      <c r="J57" s="223">
        <v>685</v>
      </c>
      <c r="K57" s="223">
        <v>111730.01859999998</v>
      </c>
      <c r="L57" s="223">
        <v>685</v>
      </c>
      <c r="M57" s="225" t="s">
        <v>1324</v>
      </c>
      <c r="N57" s="225">
        <v>44561</v>
      </c>
      <c r="O57" s="225" t="s">
        <v>1324</v>
      </c>
      <c r="P57" s="225">
        <v>44469</v>
      </c>
      <c r="Q57" s="223"/>
      <c r="R57" s="276">
        <v>0.15493042855285297</v>
      </c>
      <c r="S57" s="223">
        <v>13957691.76001</v>
      </c>
      <c r="T57" s="223"/>
      <c r="U57" s="223"/>
      <c r="V57" s="223">
        <v>8396917.6700099986</v>
      </c>
      <c r="W57" s="223">
        <v>75153.640670834007</v>
      </c>
      <c r="X57" s="223">
        <v>97461.284497360684</v>
      </c>
      <c r="Y57" s="223">
        <v>450</v>
      </c>
      <c r="Z57" s="223">
        <v>0</v>
      </c>
      <c r="AA57" s="223">
        <v>2493518.9333053287</v>
      </c>
      <c r="AB57" s="223">
        <v>22317.35897433502</v>
      </c>
      <c r="AC57" s="223">
        <v>43290000</v>
      </c>
      <c r="AD57" s="222"/>
      <c r="AE57" s="223">
        <v>387.45182845606371</v>
      </c>
      <c r="AF57" s="354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5"/>
      <c r="AS57" s="355"/>
      <c r="AT57" s="355"/>
      <c r="AU57" s="355"/>
      <c r="AV57" s="355"/>
      <c r="AW57" s="355"/>
      <c r="AX57" s="355"/>
      <c r="AY57" s="355"/>
      <c r="AZ57" s="355"/>
      <c r="BA57" s="355"/>
      <c r="BB57" s="355"/>
      <c r="BC57" s="355"/>
      <c r="BD57" s="355"/>
      <c r="BE57" s="355"/>
      <c r="BF57" s="355"/>
      <c r="BG57" s="355"/>
      <c r="BH57" s="355"/>
      <c r="BI57" s="355"/>
      <c r="BJ57" s="355"/>
      <c r="BK57" s="355"/>
      <c r="BL57" s="355"/>
      <c r="BM57" s="355"/>
      <c r="BN57" s="355"/>
      <c r="BO57" s="355"/>
      <c r="BP57" s="355"/>
      <c r="BQ57" s="355"/>
      <c r="BR57" s="355"/>
      <c r="BS57" s="355"/>
      <c r="BT57" s="355"/>
      <c r="BU57" s="355"/>
      <c r="BV57" s="355"/>
      <c r="BW57" s="355"/>
      <c r="BX57" s="355"/>
      <c r="BY57" s="355"/>
      <c r="BZ57" s="355"/>
      <c r="CA57" s="355"/>
      <c r="CB57" s="355"/>
      <c r="CC57" s="355"/>
      <c r="CD57" s="355"/>
      <c r="CE57" s="355"/>
      <c r="CF57" s="355"/>
      <c r="CG57" s="355"/>
      <c r="CH57" s="355"/>
      <c r="CI57" s="355"/>
      <c r="CJ57" s="355"/>
      <c r="CK57" s="355"/>
      <c r="CL57" s="355"/>
      <c r="CM57" s="355"/>
      <c r="CN57" s="355"/>
      <c r="CO57" s="355"/>
      <c r="CP57" s="355"/>
      <c r="CQ57" s="355"/>
      <c r="CR57" s="355"/>
      <c r="CS57" s="355"/>
      <c r="CT57" s="355"/>
      <c r="CU57" s="355"/>
      <c r="CV57" s="355"/>
      <c r="CW57" s="355"/>
      <c r="CX57" s="355"/>
      <c r="CY57" s="355"/>
      <c r="CZ57" s="355"/>
      <c r="DA57" s="355"/>
      <c r="DB57" s="355"/>
      <c r="DC57" s="355"/>
      <c r="DD57" s="355"/>
      <c r="DE57" s="355"/>
      <c r="DF57" s="355"/>
      <c r="DG57" s="355"/>
      <c r="DH57" s="355"/>
      <c r="DI57" s="355"/>
      <c r="DJ57" s="355"/>
      <c r="DK57" s="355"/>
      <c r="DL57" s="355"/>
      <c r="DM57" s="355"/>
      <c r="DN57" s="355"/>
      <c r="DO57" s="355"/>
      <c r="DP57" s="355"/>
      <c r="DQ57" s="355"/>
      <c r="DR57" s="355"/>
      <c r="DS57" s="355"/>
      <c r="DT57" s="355"/>
      <c r="DU57" s="355"/>
      <c r="DV57" s="355"/>
      <c r="DW57" s="355"/>
      <c r="DX57" s="355"/>
      <c r="DY57" s="355"/>
      <c r="DZ57" s="355"/>
      <c r="EA57" s="355"/>
      <c r="EB57" s="355"/>
      <c r="EC57" s="355"/>
      <c r="ED57" s="355"/>
      <c r="EE57" s="355"/>
      <c r="EF57" s="355"/>
      <c r="EG57" s="355"/>
      <c r="EH57" s="355"/>
      <c r="EI57" s="355"/>
      <c r="EJ57" s="355"/>
      <c r="EK57" s="355"/>
      <c r="EL57" s="355"/>
      <c r="EM57" s="355"/>
    </row>
    <row r="58" spans="1:143" s="258" customFormat="1" ht="18" customHeight="1" outlineLevel="1">
      <c r="A58" s="121">
        <v>2</v>
      </c>
      <c r="B58" s="90">
        <v>2</v>
      </c>
      <c r="C58" s="222" t="s">
        <v>601</v>
      </c>
      <c r="D58" s="224"/>
      <c r="E58" s="222">
        <v>8</v>
      </c>
      <c r="F58" s="222">
        <v>4.6852999999999998</v>
      </c>
      <c r="G58" s="223">
        <v>66910.14</v>
      </c>
      <c r="H58" s="223">
        <v>300</v>
      </c>
      <c r="I58" s="223">
        <v>66910.14</v>
      </c>
      <c r="J58" s="223">
        <v>300</v>
      </c>
      <c r="K58" s="223">
        <v>16447.2</v>
      </c>
      <c r="L58" s="223">
        <v>300</v>
      </c>
      <c r="M58" s="225" t="s">
        <v>1324</v>
      </c>
      <c r="N58" s="225">
        <v>44196</v>
      </c>
      <c r="O58" s="225" t="s">
        <v>1324</v>
      </c>
      <c r="P58" s="225">
        <v>44196</v>
      </c>
      <c r="Q58" s="223"/>
      <c r="R58" s="276">
        <v>0.13274229014793826</v>
      </c>
      <c r="S58" s="223">
        <v>5807862.4797299989</v>
      </c>
      <c r="T58" s="223"/>
      <c r="U58" s="223"/>
      <c r="V58" s="223">
        <v>2543430.2703999989</v>
      </c>
      <c r="W58" s="223">
        <v>154642.14397587423</v>
      </c>
      <c r="X58" s="223">
        <v>158129.49924607223</v>
      </c>
      <c r="Y58" s="223">
        <v>400</v>
      </c>
      <c r="Z58" s="223">
        <v>0</v>
      </c>
      <c r="AA58" s="223">
        <v>524498.54458296439</v>
      </c>
      <c r="AB58" s="223">
        <v>31889.838062585994</v>
      </c>
      <c r="AC58" s="223">
        <v>9110000</v>
      </c>
      <c r="AD58" s="222"/>
      <c r="AE58" s="223">
        <v>553.8936718711999</v>
      </c>
      <c r="AF58" s="354"/>
      <c r="AG58" s="355"/>
      <c r="AH58" s="355"/>
      <c r="AI58" s="355"/>
      <c r="AJ58" s="355"/>
      <c r="AK58" s="355"/>
      <c r="AL58" s="355"/>
      <c r="AM58" s="355"/>
      <c r="AN58" s="355"/>
      <c r="AO58" s="355"/>
      <c r="AP58" s="355"/>
      <c r="AQ58" s="355"/>
      <c r="AR58" s="355"/>
      <c r="AS58" s="355"/>
      <c r="AT58" s="355"/>
      <c r="AU58" s="355"/>
      <c r="AV58" s="355"/>
      <c r="AW58" s="355"/>
      <c r="AX58" s="355"/>
      <c r="AY58" s="355"/>
      <c r="AZ58" s="355"/>
      <c r="BA58" s="355"/>
      <c r="BB58" s="355"/>
      <c r="BC58" s="355"/>
      <c r="BD58" s="355"/>
      <c r="BE58" s="355"/>
      <c r="BF58" s="355"/>
      <c r="BG58" s="355"/>
      <c r="BH58" s="355"/>
      <c r="BI58" s="355"/>
      <c r="BJ58" s="355"/>
      <c r="BK58" s="355"/>
      <c r="BL58" s="355"/>
      <c r="BM58" s="355"/>
      <c r="BN58" s="355"/>
      <c r="BO58" s="355"/>
      <c r="BP58" s="355"/>
      <c r="BQ58" s="355"/>
      <c r="BR58" s="355"/>
      <c r="BS58" s="355"/>
      <c r="BT58" s="355"/>
      <c r="BU58" s="355"/>
      <c r="BV58" s="355"/>
      <c r="BW58" s="355"/>
      <c r="BX58" s="355"/>
      <c r="BY58" s="355"/>
      <c r="BZ58" s="355"/>
      <c r="CA58" s="355"/>
      <c r="CB58" s="355"/>
      <c r="CC58" s="355"/>
      <c r="CD58" s="355"/>
      <c r="CE58" s="355"/>
      <c r="CF58" s="355"/>
      <c r="CG58" s="355"/>
      <c r="CH58" s="355"/>
      <c r="CI58" s="355"/>
      <c r="CJ58" s="355"/>
      <c r="CK58" s="355"/>
      <c r="CL58" s="355"/>
      <c r="CM58" s="355"/>
      <c r="CN58" s="355"/>
      <c r="CO58" s="355"/>
      <c r="CP58" s="355"/>
      <c r="CQ58" s="355"/>
      <c r="CR58" s="355"/>
      <c r="CS58" s="355"/>
      <c r="CT58" s="355"/>
      <c r="CU58" s="355"/>
      <c r="CV58" s="355"/>
      <c r="CW58" s="355"/>
      <c r="CX58" s="355"/>
      <c r="CY58" s="355"/>
      <c r="CZ58" s="355"/>
      <c r="DA58" s="355"/>
      <c r="DB58" s="355"/>
      <c r="DC58" s="355"/>
      <c r="DD58" s="355"/>
      <c r="DE58" s="355"/>
      <c r="DF58" s="355"/>
      <c r="DG58" s="355"/>
      <c r="DH58" s="355"/>
      <c r="DI58" s="355"/>
      <c r="DJ58" s="355"/>
      <c r="DK58" s="355"/>
      <c r="DL58" s="355"/>
      <c r="DM58" s="355"/>
      <c r="DN58" s="355"/>
      <c r="DO58" s="355"/>
      <c r="DP58" s="355"/>
      <c r="DQ58" s="355"/>
      <c r="DR58" s="355"/>
      <c r="DS58" s="355"/>
      <c r="DT58" s="355"/>
      <c r="DU58" s="355"/>
      <c r="DV58" s="355"/>
      <c r="DW58" s="355"/>
      <c r="DX58" s="355"/>
      <c r="DY58" s="355"/>
      <c r="DZ58" s="355"/>
      <c r="EA58" s="355"/>
      <c r="EB58" s="355"/>
      <c r="EC58" s="355"/>
      <c r="ED58" s="355"/>
      <c r="EE58" s="355"/>
      <c r="EF58" s="355"/>
      <c r="EG58" s="355"/>
      <c r="EH58" s="355"/>
      <c r="EI58" s="355"/>
      <c r="EJ58" s="355"/>
      <c r="EK58" s="355"/>
      <c r="EL58" s="355"/>
      <c r="EM58" s="355"/>
    </row>
    <row r="59" spans="1:143" s="258" customFormat="1" ht="18" customHeight="1" outlineLevel="1">
      <c r="A59" s="121">
        <v>2</v>
      </c>
      <c r="B59" s="90">
        <v>3</v>
      </c>
      <c r="C59" s="222" t="s">
        <v>453</v>
      </c>
      <c r="D59" s="224"/>
      <c r="E59" s="222">
        <v>14</v>
      </c>
      <c r="F59" s="222">
        <v>33.991799999999998</v>
      </c>
      <c r="G59" s="223">
        <v>397866.23420000001</v>
      </c>
      <c r="H59" s="223">
        <v>3219</v>
      </c>
      <c r="I59" s="223">
        <v>371461.71419999999</v>
      </c>
      <c r="J59" s="223">
        <v>3219</v>
      </c>
      <c r="K59" s="223">
        <v>233007.87030000001</v>
      </c>
      <c r="L59" s="223">
        <v>2525</v>
      </c>
      <c r="M59" s="225" t="s">
        <v>1324</v>
      </c>
      <c r="N59" s="225">
        <v>46387</v>
      </c>
      <c r="O59" s="225" t="s">
        <v>1324</v>
      </c>
      <c r="P59" s="225">
        <v>45657</v>
      </c>
      <c r="Q59" s="223"/>
      <c r="R59" s="276">
        <v>0.15194762481692781</v>
      </c>
      <c r="S59" s="223">
        <v>43707529.591199987</v>
      </c>
      <c r="T59" s="223"/>
      <c r="U59" s="223"/>
      <c r="V59" s="223">
        <v>27697469.099399991</v>
      </c>
      <c r="W59" s="223">
        <v>118869.24275879272</v>
      </c>
      <c r="X59" s="223">
        <v>171165.23347338208</v>
      </c>
      <c r="Y59" s="223">
        <v>850</v>
      </c>
      <c r="Z59" s="223">
        <v>0</v>
      </c>
      <c r="AA59" s="223">
        <v>12051862.450669486</v>
      </c>
      <c r="AB59" s="223">
        <v>51722.984443197522</v>
      </c>
      <c r="AC59" s="223">
        <v>209230000</v>
      </c>
      <c r="AD59" s="222"/>
      <c r="AE59" s="223">
        <v>897.95250147823003</v>
      </c>
      <c r="AF59" s="354"/>
      <c r="AG59" s="355"/>
      <c r="AH59" s="355"/>
      <c r="AI59" s="355"/>
      <c r="AJ59" s="355"/>
      <c r="AK59" s="355"/>
      <c r="AL59" s="355"/>
      <c r="AM59" s="355"/>
      <c r="AN59" s="355"/>
      <c r="AO59" s="355"/>
      <c r="AP59" s="355"/>
      <c r="AQ59" s="355"/>
      <c r="AR59" s="355"/>
      <c r="AS59" s="355"/>
      <c r="AT59" s="355"/>
      <c r="AU59" s="355"/>
      <c r="AV59" s="355"/>
      <c r="AW59" s="355"/>
      <c r="AX59" s="355"/>
      <c r="AY59" s="355"/>
      <c r="AZ59" s="355"/>
      <c r="BA59" s="355"/>
      <c r="BB59" s="355"/>
      <c r="BC59" s="355"/>
      <c r="BD59" s="355"/>
      <c r="BE59" s="355"/>
      <c r="BF59" s="355"/>
      <c r="BG59" s="355"/>
      <c r="BH59" s="355"/>
      <c r="BI59" s="355"/>
      <c r="BJ59" s="355"/>
      <c r="BK59" s="355"/>
      <c r="BL59" s="355"/>
      <c r="BM59" s="355"/>
      <c r="BN59" s="355"/>
      <c r="BO59" s="355"/>
      <c r="BP59" s="355"/>
      <c r="BQ59" s="355"/>
      <c r="BR59" s="355"/>
      <c r="BS59" s="355"/>
      <c r="BT59" s="355"/>
      <c r="BU59" s="355"/>
      <c r="BV59" s="355"/>
      <c r="BW59" s="355"/>
      <c r="BX59" s="355"/>
      <c r="BY59" s="355"/>
      <c r="BZ59" s="355"/>
      <c r="CA59" s="355"/>
      <c r="CB59" s="355"/>
      <c r="CC59" s="355"/>
      <c r="CD59" s="355"/>
      <c r="CE59" s="355"/>
      <c r="CF59" s="355"/>
      <c r="CG59" s="355"/>
      <c r="CH59" s="355"/>
      <c r="CI59" s="355"/>
      <c r="CJ59" s="355"/>
      <c r="CK59" s="355"/>
      <c r="CL59" s="355"/>
      <c r="CM59" s="355"/>
      <c r="CN59" s="355"/>
      <c r="CO59" s="355"/>
      <c r="CP59" s="355"/>
      <c r="CQ59" s="355"/>
      <c r="CR59" s="355"/>
      <c r="CS59" s="355"/>
      <c r="CT59" s="355"/>
      <c r="CU59" s="355"/>
      <c r="CV59" s="355"/>
      <c r="CW59" s="355"/>
      <c r="CX59" s="355"/>
      <c r="CY59" s="355"/>
      <c r="CZ59" s="355"/>
      <c r="DA59" s="355"/>
      <c r="DB59" s="355"/>
      <c r="DC59" s="355"/>
      <c r="DD59" s="355"/>
      <c r="DE59" s="355"/>
      <c r="DF59" s="355"/>
      <c r="DG59" s="355"/>
      <c r="DH59" s="355"/>
      <c r="DI59" s="355"/>
      <c r="DJ59" s="355"/>
      <c r="DK59" s="355"/>
      <c r="DL59" s="355"/>
      <c r="DM59" s="355"/>
      <c r="DN59" s="355"/>
      <c r="DO59" s="355"/>
      <c r="DP59" s="355"/>
      <c r="DQ59" s="355"/>
      <c r="DR59" s="355"/>
      <c r="DS59" s="355"/>
      <c r="DT59" s="355"/>
      <c r="DU59" s="355"/>
      <c r="DV59" s="355"/>
      <c r="DW59" s="355"/>
      <c r="DX59" s="355"/>
      <c r="DY59" s="355"/>
      <c r="DZ59" s="355"/>
      <c r="EA59" s="355"/>
      <c r="EB59" s="355"/>
      <c r="EC59" s="355"/>
      <c r="ED59" s="355"/>
      <c r="EE59" s="355"/>
      <c r="EF59" s="355"/>
      <c r="EG59" s="355"/>
      <c r="EH59" s="355"/>
      <c r="EI59" s="355"/>
      <c r="EJ59" s="355"/>
      <c r="EK59" s="355"/>
      <c r="EL59" s="355"/>
      <c r="EM59" s="355"/>
    </row>
    <row r="60" spans="1:143" s="258" customFormat="1" ht="18" customHeight="1" outlineLevel="1">
      <c r="A60" s="121">
        <v>2</v>
      </c>
      <c r="B60" s="90">
        <v>4</v>
      </c>
      <c r="C60" s="222" t="s">
        <v>789</v>
      </c>
      <c r="D60" s="224"/>
      <c r="E60" s="222">
        <v>11</v>
      </c>
      <c r="F60" s="222">
        <v>15.7</v>
      </c>
      <c r="G60" s="223">
        <v>137422.70130000002</v>
      </c>
      <c r="H60" s="223">
        <v>674</v>
      </c>
      <c r="I60" s="223">
        <v>133261.20130000002</v>
      </c>
      <c r="J60" s="223">
        <v>674</v>
      </c>
      <c r="K60" s="223">
        <v>95032.300700000007</v>
      </c>
      <c r="L60" s="223">
        <v>674</v>
      </c>
      <c r="M60" s="225" t="s">
        <v>1324</v>
      </c>
      <c r="N60" s="225">
        <v>44926</v>
      </c>
      <c r="O60" s="225" t="s">
        <v>1324</v>
      </c>
      <c r="P60" s="225">
        <v>44196</v>
      </c>
      <c r="Q60" s="223"/>
      <c r="R60" s="276">
        <v>0.15523987317804167</v>
      </c>
      <c r="S60" s="223">
        <v>12130699.59663</v>
      </c>
      <c r="T60" s="223"/>
      <c r="U60" s="223"/>
      <c r="V60" s="223">
        <v>6566151.8400400002</v>
      </c>
      <c r="W60" s="223">
        <v>69093.895356360663</v>
      </c>
      <c r="X60" s="223">
        <v>131661.30768015151</v>
      </c>
      <c r="Y60" s="223">
        <v>500</v>
      </c>
      <c r="Z60" s="223">
        <v>0</v>
      </c>
      <c r="AA60" s="223">
        <v>4877231.2210470084</v>
      </c>
      <c r="AB60" s="223">
        <v>51321.826211948246</v>
      </c>
      <c r="AC60" s="223">
        <v>84670000</v>
      </c>
      <c r="AD60" s="222"/>
      <c r="AE60" s="223">
        <v>890.96022485331662</v>
      </c>
      <c r="AF60" s="354"/>
      <c r="AG60" s="355"/>
      <c r="AH60" s="355"/>
      <c r="AI60" s="355"/>
      <c r="AJ60" s="355"/>
      <c r="AK60" s="355"/>
      <c r="AL60" s="355"/>
      <c r="AM60" s="355"/>
      <c r="AN60" s="355"/>
      <c r="AO60" s="355"/>
      <c r="AP60" s="355"/>
      <c r="AQ60" s="355"/>
      <c r="AR60" s="355"/>
      <c r="AS60" s="355"/>
      <c r="AT60" s="355"/>
      <c r="AU60" s="355"/>
      <c r="AV60" s="355"/>
      <c r="AW60" s="355"/>
      <c r="AX60" s="355"/>
      <c r="AY60" s="355"/>
      <c r="AZ60" s="355"/>
      <c r="BA60" s="355"/>
      <c r="BB60" s="355"/>
      <c r="BC60" s="355"/>
      <c r="BD60" s="355"/>
      <c r="BE60" s="355"/>
      <c r="BF60" s="355"/>
      <c r="BG60" s="355"/>
      <c r="BH60" s="355"/>
      <c r="BI60" s="355"/>
      <c r="BJ60" s="355"/>
      <c r="BK60" s="355"/>
      <c r="BL60" s="355"/>
      <c r="BM60" s="355"/>
      <c r="BN60" s="355"/>
      <c r="BO60" s="355"/>
      <c r="BP60" s="355"/>
      <c r="BQ60" s="355"/>
      <c r="BR60" s="355"/>
      <c r="BS60" s="355"/>
      <c r="BT60" s="355"/>
      <c r="BU60" s="355"/>
      <c r="BV60" s="355"/>
      <c r="BW60" s="355"/>
      <c r="BX60" s="355"/>
      <c r="BY60" s="355"/>
      <c r="BZ60" s="355"/>
      <c r="CA60" s="355"/>
      <c r="CB60" s="355"/>
      <c r="CC60" s="355"/>
      <c r="CD60" s="355"/>
      <c r="CE60" s="355"/>
      <c r="CF60" s="355"/>
      <c r="CG60" s="355"/>
      <c r="CH60" s="355"/>
      <c r="CI60" s="355"/>
      <c r="CJ60" s="355"/>
      <c r="CK60" s="355"/>
      <c r="CL60" s="355"/>
      <c r="CM60" s="355"/>
      <c r="CN60" s="355"/>
      <c r="CO60" s="355"/>
      <c r="CP60" s="355"/>
      <c r="CQ60" s="355"/>
      <c r="CR60" s="355"/>
      <c r="CS60" s="355"/>
      <c r="CT60" s="355"/>
      <c r="CU60" s="355"/>
      <c r="CV60" s="355"/>
      <c r="CW60" s="355"/>
      <c r="CX60" s="355"/>
      <c r="CY60" s="355"/>
      <c r="CZ60" s="355"/>
      <c r="DA60" s="355"/>
      <c r="DB60" s="355"/>
      <c r="DC60" s="355"/>
      <c r="DD60" s="355"/>
      <c r="DE60" s="355"/>
      <c r="DF60" s="355"/>
      <c r="DG60" s="355"/>
      <c r="DH60" s="355"/>
      <c r="DI60" s="355"/>
      <c r="DJ60" s="355"/>
      <c r="DK60" s="355"/>
      <c r="DL60" s="355"/>
      <c r="DM60" s="355"/>
      <c r="DN60" s="355"/>
      <c r="DO60" s="355"/>
      <c r="DP60" s="355"/>
      <c r="DQ60" s="355"/>
      <c r="DR60" s="355"/>
      <c r="DS60" s="355"/>
      <c r="DT60" s="355"/>
      <c r="DU60" s="355"/>
      <c r="DV60" s="355"/>
      <c r="DW60" s="355"/>
      <c r="DX60" s="355"/>
      <c r="DY60" s="355"/>
      <c r="DZ60" s="355"/>
      <c r="EA60" s="355"/>
      <c r="EB60" s="355"/>
      <c r="EC60" s="355"/>
      <c r="ED60" s="355"/>
      <c r="EE60" s="355"/>
      <c r="EF60" s="355"/>
      <c r="EG60" s="355"/>
      <c r="EH60" s="355"/>
      <c r="EI60" s="355"/>
      <c r="EJ60" s="355"/>
      <c r="EK60" s="355"/>
      <c r="EL60" s="355"/>
      <c r="EM60" s="355"/>
    </row>
    <row r="61" spans="1:143" s="258" customFormat="1" ht="18" customHeight="1" outlineLevel="1">
      <c r="A61" s="121">
        <v>2</v>
      </c>
      <c r="B61" s="90">
        <v>5</v>
      </c>
      <c r="C61" s="222" t="s">
        <v>454</v>
      </c>
      <c r="D61" s="224"/>
      <c r="E61" s="222">
        <v>28</v>
      </c>
      <c r="F61" s="222">
        <v>31.1753</v>
      </c>
      <c r="G61" s="223">
        <v>431567.99440000008</v>
      </c>
      <c r="H61" s="223">
        <v>3659</v>
      </c>
      <c r="I61" s="223">
        <v>382871.49420000013</v>
      </c>
      <c r="J61" s="223">
        <v>3659</v>
      </c>
      <c r="K61" s="223">
        <v>174514</v>
      </c>
      <c r="L61" s="223">
        <v>3420</v>
      </c>
      <c r="M61" s="225" t="s">
        <v>1324</v>
      </c>
      <c r="N61" s="225">
        <v>46387</v>
      </c>
      <c r="O61" s="225" t="s">
        <v>1324</v>
      </c>
      <c r="P61" s="225">
        <v>45657</v>
      </c>
      <c r="Q61" s="223"/>
      <c r="R61" s="276">
        <v>0.14897174406311192</v>
      </c>
      <c r="S61" s="223">
        <v>28026957.69565</v>
      </c>
      <c r="T61" s="223"/>
      <c r="U61" s="223"/>
      <c r="V61" s="223">
        <v>17669644.089889999</v>
      </c>
      <c r="W61" s="223">
        <v>101661.8610220813</v>
      </c>
      <c r="X61" s="223">
        <v>123597.62800391707</v>
      </c>
      <c r="Y61" s="223">
        <v>350.99780994152047</v>
      </c>
      <c r="Z61" s="223">
        <v>0</v>
      </c>
      <c r="AA61" s="223">
        <v>5715785.7216449119</v>
      </c>
      <c r="AB61" s="223">
        <v>32885.632031396453</v>
      </c>
      <c r="AC61" s="223">
        <v>99230000</v>
      </c>
      <c r="AD61" s="222"/>
      <c r="AE61" s="223">
        <v>570.91735509223417</v>
      </c>
      <c r="AF61" s="354"/>
      <c r="AG61" s="355"/>
      <c r="AH61" s="355"/>
      <c r="AI61" s="355"/>
      <c r="AJ61" s="355"/>
      <c r="AK61" s="355"/>
      <c r="AL61" s="355"/>
      <c r="AM61" s="355"/>
      <c r="AN61" s="355"/>
      <c r="AO61" s="355"/>
      <c r="AP61" s="355"/>
      <c r="AQ61" s="355"/>
      <c r="AR61" s="355"/>
      <c r="AS61" s="355"/>
      <c r="AT61" s="355"/>
      <c r="AU61" s="355"/>
      <c r="AV61" s="355"/>
      <c r="AW61" s="355"/>
      <c r="AX61" s="355"/>
      <c r="AY61" s="355"/>
      <c r="AZ61" s="355"/>
      <c r="BA61" s="355"/>
      <c r="BB61" s="355"/>
      <c r="BC61" s="355"/>
      <c r="BD61" s="355"/>
      <c r="BE61" s="355"/>
      <c r="BF61" s="355"/>
      <c r="BG61" s="355"/>
      <c r="BH61" s="355"/>
      <c r="BI61" s="355"/>
      <c r="BJ61" s="355"/>
      <c r="BK61" s="355"/>
      <c r="BL61" s="355"/>
      <c r="BM61" s="355"/>
      <c r="BN61" s="355"/>
      <c r="BO61" s="355"/>
      <c r="BP61" s="355"/>
      <c r="BQ61" s="355"/>
      <c r="BR61" s="355"/>
      <c r="BS61" s="355"/>
      <c r="BT61" s="355"/>
      <c r="BU61" s="355"/>
      <c r="BV61" s="355"/>
      <c r="BW61" s="355"/>
      <c r="BX61" s="355"/>
      <c r="BY61" s="355"/>
      <c r="BZ61" s="355"/>
      <c r="CA61" s="355"/>
      <c r="CB61" s="355"/>
      <c r="CC61" s="355"/>
      <c r="CD61" s="355"/>
      <c r="CE61" s="355"/>
      <c r="CF61" s="355"/>
      <c r="CG61" s="355"/>
      <c r="CH61" s="355"/>
      <c r="CI61" s="355"/>
      <c r="CJ61" s="355"/>
      <c r="CK61" s="355"/>
      <c r="CL61" s="355"/>
      <c r="CM61" s="355"/>
      <c r="CN61" s="355"/>
      <c r="CO61" s="355"/>
      <c r="CP61" s="355"/>
      <c r="CQ61" s="355"/>
      <c r="CR61" s="355"/>
      <c r="CS61" s="355"/>
      <c r="CT61" s="355"/>
      <c r="CU61" s="355"/>
      <c r="CV61" s="355"/>
      <c r="CW61" s="355"/>
      <c r="CX61" s="355"/>
      <c r="CY61" s="355"/>
      <c r="CZ61" s="355"/>
      <c r="DA61" s="355"/>
      <c r="DB61" s="355"/>
      <c r="DC61" s="355"/>
      <c r="DD61" s="355"/>
      <c r="DE61" s="355"/>
      <c r="DF61" s="355"/>
      <c r="DG61" s="355"/>
      <c r="DH61" s="355"/>
      <c r="DI61" s="355"/>
      <c r="DJ61" s="355"/>
      <c r="DK61" s="355"/>
      <c r="DL61" s="355"/>
      <c r="DM61" s="355"/>
      <c r="DN61" s="355"/>
      <c r="DO61" s="355"/>
      <c r="DP61" s="355"/>
      <c r="DQ61" s="355"/>
      <c r="DR61" s="355"/>
      <c r="DS61" s="355"/>
      <c r="DT61" s="355"/>
      <c r="DU61" s="355"/>
      <c r="DV61" s="355"/>
      <c r="DW61" s="355"/>
      <c r="DX61" s="355"/>
      <c r="DY61" s="355"/>
      <c r="DZ61" s="355"/>
      <c r="EA61" s="355"/>
      <c r="EB61" s="355"/>
      <c r="EC61" s="355"/>
      <c r="ED61" s="355"/>
      <c r="EE61" s="355"/>
      <c r="EF61" s="355"/>
      <c r="EG61" s="355"/>
      <c r="EH61" s="355"/>
      <c r="EI61" s="355"/>
      <c r="EJ61" s="355"/>
      <c r="EK61" s="355"/>
      <c r="EL61" s="355"/>
      <c r="EM61" s="355"/>
    </row>
    <row r="62" spans="1:143" s="258" customFormat="1" ht="18" customHeight="1" outlineLevel="1">
      <c r="A62" s="121">
        <v>2</v>
      </c>
      <c r="B62" s="90">
        <v>6</v>
      </c>
      <c r="C62" s="222" t="s">
        <v>1326</v>
      </c>
      <c r="D62" s="224"/>
      <c r="E62" s="222">
        <v>7</v>
      </c>
      <c r="F62" s="222">
        <v>3</v>
      </c>
      <c r="G62" s="223">
        <v>127992.6</v>
      </c>
      <c r="H62" s="223">
        <v>2584</v>
      </c>
      <c r="I62" s="223">
        <v>51411.039999999994</v>
      </c>
      <c r="J62" s="223">
        <v>2012</v>
      </c>
      <c r="K62" s="223">
        <v>30351.3</v>
      </c>
      <c r="L62" s="223">
        <v>1139</v>
      </c>
      <c r="M62" s="225" t="s">
        <v>1324</v>
      </c>
      <c r="N62" s="225">
        <v>44196</v>
      </c>
      <c r="O62" s="225" t="s">
        <v>1324</v>
      </c>
      <c r="P62" s="225">
        <v>44561</v>
      </c>
      <c r="Q62" s="223"/>
      <c r="R62" s="276">
        <v>0.15600459588113585</v>
      </c>
      <c r="S62" s="223">
        <v>2405414.7699999996</v>
      </c>
      <c r="T62" s="223"/>
      <c r="U62" s="223"/>
      <c r="V62" s="223">
        <v>1418728.1999999997</v>
      </c>
      <c r="W62" s="223">
        <v>46743.572762945892</v>
      </c>
      <c r="X62" s="223">
        <v>94267.105527605047</v>
      </c>
      <c r="Y62" s="223">
        <v>146.1324934152766</v>
      </c>
      <c r="Z62" s="223">
        <v>0</v>
      </c>
      <c r="AA62" s="223">
        <v>1368014.3467576478</v>
      </c>
      <c r="AB62" s="223">
        <v>45072.677175529476</v>
      </c>
      <c r="AC62" s="223">
        <v>23750000</v>
      </c>
      <c r="AD62" s="222"/>
      <c r="AE62" s="223">
        <v>782.50355009505358</v>
      </c>
      <c r="AF62" s="354"/>
      <c r="AG62" s="355"/>
      <c r="AH62" s="355"/>
      <c r="AI62" s="355"/>
      <c r="AJ62" s="355"/>
      <c r="AK62" s="355"/>
      <c r="AL62" s="355"/>
      <c r="AM62" s="355"/>
      <c r="AN62" s="355"/>
      <c r="AO62" s="355"/>
      <c r="AP62" s="355"/>
      <c r="AQ62" s="355"/>
      <c r="AR62" s="355"/>
      <c r="AS62" s="355"/>
      <c r="AT62" s="355"/>
      <c r="AU62" s="355"/>
      <c r="AV62" s="355"/>
      <c r="AW62" s="355"/>
      <c r="AX62" s="355"/>
      <c r="AY62" s="355"/>
      <c r="AZ62" s="355"/>
      <c r="BA62" s="355"/>
      <c r="BB62" s="355"/>
      <c r="BC62" s="355"/>
      <c r="BD62" s="355"/>
      <c r="BE62" s="355"/>
      <c r="BF62" s="355"/>
      <c r="BG62" s="355"/>
      <c r="BH62" s="355"/>
      <c r="BI62" s="355"/>
      <c r="BJ62" s="355"/>
      <c r="BK62" s="355"/>
      <c r="BL62" s="355"/>
      <c r="BM62" s="355"/>
      <c r="BN62" s="355"/>
      <c r="BO62" s="355"/>
      <c r="BP62" s="355"/>
      <c r="BQ62" s="355"/>
      <c r="BR62" s="355"/>
      <c r="BS62" s="355"/>
      <c r="BT62" s="355"/>
      <c r="BU62" s="355"/>
      <c r="BV62" s="355"/>
      <c r="BW62" s="355"/>
      <c r="BX62" s="355"/>
      <c r="BY62" s="355"/>
      <c r="BZ62" s="355"/>
      <c r="CA62" s="355"/>
      <c r="CB62" s="355"/>
      <c r="CC62" s="355"/>
      <c r="CD62" s="355"/>
      <c r="CE62" s="355"/>
      <c r="CF62" s="355"/>
      <c r="CG62" s="355"/>
      <c r="CH62" s="355"/>
      <c r="CI62" s="355"/>
      <c r="CJ62" s="355"/>
      <c r="CK62" s="355"/>
      <c r="CL62" s="355"/>
      <c r="CM62" s="355"/>
      <c r="CN62" s="355"/>
      <c r="CO62" s="355"/>
      <c r="CP62" s="355"/>
      <c r="CQ62" s="355"/>
      <c r="CR62" s="355"/>
      <c r="CS62" s="355"/>
      <c r="CT62" s="355"/>
      <c r="CU62" s="355"/>
      <c r="CV62" s="355"/>
      <c r="CW62" s="355"/>
      <c r="CX62" s="355"/>
      <c r="CY62" s="355"/>
      <c r="CZ62" s="355"/>
      <c r="DA62" s="355"/>
      <c r="DB62" s="355"/>
      <c r="DC62" s="355"/>
      <c r="DD62" s="355"/>
      <c r="DE62" s="355"/>
      <c r="DF62" s="355"/>
      <c r="DG62" s="355"/>
      <c r="DH62" s="355"/>
      <c r="DI62" s="355"/>
      <c r="DJ62" s="355"/>
      <c r="DK62" s="355"/>
      <c r="DL62" s="355"/>
      <c r="DM62" s="355"/>
      <c r="DN62" s="355"/>
      <c r="DO62" s="355"/>
      <c r="DP62" s="355"/>
      <c r="DQ62" s="355"/>
      <c r="DR62" s="355"/>
      <c r="DS62" s="355"/>
      <c r="DT62" s="355"/>
      <c r="DU62" s="355"/>
      <c r="DV62" s="355"/>
      <c r="DW62" s="355"/>
      <c r="DX62" s="355"/>
      <c r="DY62" s="355"/>
      <c r="DZ62" s="355"/>
      <c r="EA62" s="355"/>
      <c r="EB62" s="355"/>
      <c r="EC62" s="355"/>
      <c r="ED62" s="355"/>
      <c r="EE62" s="355"/>
      <c r="EF62" s="355"/>
      <c r="EG62" s="355"/>
      <c r="EH62" s="355"/>
      <c r="EI62" s="355"/>
      <c r="EJ62" s="355"/>
      <c r="EK62" s="355"/>
      <c r="EL62" s="355"/>
      <c r="EM62" s="355"/>
    </row>
    <row r="63" spans="1:143" s="258" customFormat="1" ht="18" customHeight="1" outlineLevel="1">
      <c r="A63" s="121">
        <v>2</v>
      </c>
      <c r="B63" s="90">
        <v>7</v>
      </c>
      <c r="C63" s="222" t="s">
        <v>192</v>
      </c>
      <c r="D63" s="224"/>
      <c r="E63" s="222">
        <v>79</v>
      </c>
      <c r="F63" s="222">
        <v>127.79</v>
      </c>
      <c r="G63" s="223">
        <v>1236018.6319999995</v>
      </c>
      <c r="H63" s="223">
        <v>7050</v>
      </c>
      <c r="I63" s="223">
        <v>1086975.4069999999</v>
      </c>
      <c r="J63" s="223">
        <v>7050</v>
      </c>
      <c r="K63" s="223">
        <v>608663.58750000002</v>
      </c>
      <c r="L63" s="223">
        <v>7050</v>
      </c>
      <c r="M63" s="225" t="s">
        <v>1324</v>
      </c>
      <c r="N63" s="225">
        <v>46387</v>
      </c>
      <c r="O63" s="225" t="s">
        <v>1324</v>
      </c>
      <c r="P63" s="225">
        <v>46022</v>
      </c>
      <c r="Q63" s="223"/>
      <c r="R63" s="276">
        <v>0.16358532620453495</v>
      </c>
      <c r="S63" s="223">
        <v>70103225.125479996</v>
      </c>
      <c r="T63" s="223"/>
      <c r="U63" s="223"/>
      <c r="V63" s="223">
        <v>36653930.39232</v>
      </c>
      <c r="W63" s="223">
        <v>60220.343626716458</v>
      </c>
      <c r="X63" s="223">
        <v>100405.69959639653</v>
      </c>
      <c r="Y63" s="223">
        <v>300</v>
      </c>
      <c r="Z63" s="223">
        <v>0</v>
      </c>
      <c r="AA63" s="223">
        <v>19577324.934110969</v>
      </c>
      <c r="AB63" s="223">
        <v>32164.442454200482</v>
      </c>
      <c r="AC63" s="223">
        <v>339880000</v>
      </c>
      <c r="AD63" s="222"/>
      <c r="AE63" s="223">
        <v>558.40370112496669</v>
      </c>
      <c r="AF63" s="354"/>
      <c r="AG63" s="355"/>
      <c r="AH63" s="355"/>
      <c r="AI63" s="355"/>
      <c r="AJ63" s="355"/>
      <c r="AK63" s="355"/>
      <c r="AL63" s="355"/>
      <c r="AM63" s="355"/>
      <c r="AN63" s="355"/>
      <c r="AO63" s="355"/>
      <c r="AP63" s="355"/>
      <c r="AQ63" s="355"/>
      <c r="AR63" s="355"/>
      <c r="AS63" s="355"/>
      <c r="AT63" s="355"/>
      <c r="AU63" s="355"/>
      <c r="AV63" s="355"/>
      <c r="AW63" s="355"/>
      <c r="AX63" s="355"/>
      <c r="AY63" s="355"/>
      <c r="AZ63" s="355"/>
      <c r="BA63" s="355"/>
      <c r="BB63" s="355"/>
      <c r="BC63" s="355"/>
      <c r="BD63" s="355"/>
      <c r="BE63" s="355"/>
      <c r="BF63" s="355"/>
      <c r="BG63" s="355"/>
      <c r="BH63" s="355"/>
      <c r="BI63" s="355"/>
      <c r="BJ63" s="355"/>
      <c r="BK63" s="355"/>
      <c r="BL63" s="355"/>
      <c r="BM63" s="355"/>
      <c r="BN63" s="355"/>
      <c r="BO63" s="355"/>
      <c r="BP63" s="355"/>
      <c r="BQ63" s="355"/>
      <c r="BR63" s="355"/>
      <c r="BS63" s="355"/>
      <c r="BT63" s="355"/>
      <c r="BU63" s="355"/>
      <c r="BV63" s="355"/>
      <c r="BW63" s="355"/>
      <c r="BX63" s="355"/>
      <c r="BY63" s="355"/>
      <c r="BZ63" s="355"/>
      <c r="CA63" s="355"/>
      <c r="CB63" s="355"/>
      <c r="CC63" s="355"/>
      <c r="CD63" s="355"/>
      <c r="CE63" s="355"/>
      <c r="CF63" s="355"/>
      <c r="CG63" s="355"/>
      <c r="CH63" s="355"/>
      <c r="CI63" s="355"/>
      <c r="CJ63" s="355"/>
      <c r="CK63" s="355"/>
      <c r="CL63" s="355"/>
      <c r="CM63" s="355"/>
      <c r="CN63" s="355"/>
      <c r="CO63" s="355"/>
      <c r="CP63" s="355"/>
      <c r="CQ63" s="355"/>
      <c r="CR63" s="355"/>
      <c r="CS63" s="355"/>
      <c r="CT63" s="355"/>
      <c r="CU63" s="355"/>
      <c r="CV63" s="355"/>
      <c r="CW63" s="355"/>
      <c r="CX63" s="355"/>
      <c r="CY63" s="355"/>
      <c r="CZ63" s="355"/>
      <c r="DA63" s="355"/>
      <c r="DB63" s="355"/>
      <c r="DC63" s="355"/>
      <c r="DD63" s="355"/>
      <c r="DE63" s="355"/>
      <c r="DF63" s="355"/>
      <c r="DG63" s="355"/>
      <c r="DH63" s="355"/>
      <c r="DI63" s="355"/>
      <c r="DJ63" s="355"/>
      <c r="DK63" s="355"/>
      <c r="DL63" s="355"/>
      <c r="DM63" s="355"/>
      <c r="DN63" s="355"/>
      <c r="DO63" s="355"/>
      <c r="DP63" s="355"/>
      <c r="DQ63" s="355"/>
      <c r="DR63" s="355"/>
      <c r="DS63" s="355"/>
      <c r="DT63" s="355"/>
      <c r="DU63" s="355"/>
      <c r="DV63" s="355"/>
      <c r="DW63" s="355"/>
      <c r="DX63" s="355"/>
      <c r="DY63" s="355"/>
      <c r="DZ63" s="355"/>
      <c r="EA63" s="355"/>
      <c r="EB63" s="355"/>
      <c r="EC63" s="355"/>
      <c r="ED63" s="355"/>
      <c r="EE63" s="355"/>
      <c r="EF63" s="355"/>
      <c r="EG63" s="355"/>
      <c r="EH63" s="355"/>
      <c r="EI63" s="355"/>
      <c r="EJ63" s="355"/>
      <c r="EK63" s="355"/>
      <c r="EL63" s="355"/>
      <c r="EM63" s="355"/>
    </row>
    <row r="64" spans="1:143" s="258" customFormat="1" ht="18" customHeight="1" outlineLevel="1">
      <c r="A64" s="121">
        <v>2</v>
      </c>
      <c r="B64" s="90">
        <v>8</v>
      </c>
      <c r="C64" s="222" t="s">
        <v>426</v>
      </c>
      <c r="D64" s="224"/>
      <c r="E64" s="222">
        <v>1</v>
      </c>
      <c r="F64" s="222">
        <v>0.15959999999999999</v>
      </c>
      <c r="G64" s="223">
        <v>14343.9</v>
      </c>
      <c r="H64" s="223">
        <v>60</v>
      </c>
      <c r="I64" s="223">
        <v>14343.9</v>
      </c>
      <c r="J64" s="223">
        <v>60</v>
      </c>
      <c r="K64" s="223">
        <v>8129.7999999999993</v>
      </c>
      <c r="L64" s="223">
        <v>25</v>
      </c>
      <c r="M64" s="225" t="s">
        <v>1324</v>
      </c>
      <c r="N64" s="225">
        <v>43555</v>
      </c>
      <c r="O64" s="225" t="s">
        <v>1324</v>
      </c>
      <c r="P64" s="225">
        <v>43555</v>
      </c>
      <c r="Q64" s="223"/>
      <c r="R64" s="276">
        <v>0.1399422901479383</v>
      </c>
      <c r="S64" s="223">
        <v>2405269.2924899999</v>
      </c>
      <c r="T64" s="223"/>
      <c r="U64" s="223"/>
      <c r="V64" s="223">
        <v>1043089.56999</v>
      </c>
      <c r="W64" s="223">
        <v>128304.45644296292</v>
      </c>
      <c r="X64" s="223">
        <v>226206.97172422308</v>
      </c>
      <c r="Y64" s="223">
        <v>2300</v>
      </c>
      <c r="Z64" s="223">
        <v>0</v>
      </c>
      <c r="AA64" s="223">
        <v>1162765.5575238543</v>
      </c>
      <c r="AB64" s="223">
        <v>143025.11224431774</v>
      </c>
      <c r="AC64" s="223">
        <v>20190000</v>
      </c>
      <c r="AD64" s="222"/>
      <c r="AE64" s="223">
        <v>2483.4559275750944</v>
      </c>
      <c r="AF64" s="354"/>
      <c r="AG64" s="355"/>
      <c r="AH64" s="355"/>
      <c r="AI64" s="355"/>
      <c r="AJ64" s="355"/>
      <c r="AK64" s="355"/>
      <c r="AL64" s="355"/>
      <c r="AM64" s="355"/>
      <c r="AN64" s="355"/>
      <c r="AO64" s="355"/>
      <c r="AP64" s="355"/>
      <c r="AQ64" s="355"/>
      <c r="AR64" s="355"/>
      <c r="AS64" s="355"/>
      <c r="AT64" s="355"/>
      <c r="AU64" s="355"/>
      <c r="AV64" s="355"/>
      <c r="AW64" s="355"/>
      <c r="AX64" s="355"/>
      <c r="AY64" s="355"/>
      <c r="AZ64" s="355"/>
      <c r="BA64" s="355"/>
      <c r="BB64" s="355"/>
      <c r="BC64" s="355"/>
      <c r="BD64" s="355"/>
      <c r="BE64" s="355"/>
      <c r="BF64" s="355"/>
      <c r="BG64" s="355"/>
      <c r="BH64" s="355"/>
      <c r="BI64" s="355"/>
      <c r="BJ64" s="355"/>
      <c r="BK64" s="355"/>
      <c r="BL64" s="355"/>
      <c r="BM64" s="355"/>
      <c r="BN64" s="355"/>
      <c r="BO64" s="355"/>
      <c r="BP64" s="355"/>
      <c r="BQ64" s="355"/>
      <c r="BR64" s="355"/>
      <c r="BS64" s="355"/>
      <c r="BT64" s="355"/>
      <c r="BU64" s="355"/>
      <c r="BV64" s="355"/>
      <c r="BW64" s="355"/>
      <c r="BX64" s="355"/>
      <c r="BY64" s="355"/>
      <c r="BZ64" s="355"/>
      <c r="CA64" s="355"/>
      <c r="CB64" s="355"/>
      <c r="CC64" s="355"/>
      <c r="CD64" s="355"/>
      <c r="CE64" s="355"/>
      <c r="CF64" s="355"/>
      <c r="CG64" s="355"/>
      <c r="CH64" s="355"/>
      <c r="CI64" s="355"/>
      <c r="CJ64" s="355"/>
      <c r="CK64" s="355"/>
      <c r="CL64" s="355"/>
      <c r="CM64" s="355"/>
      <c r="CN64" s="355"/>
      <c r="CO64" s="355"/>
      <c r="CP64" s="355"/>
      <c r="CQ64" s="355"/>
      <c r="CR64" s="355"/>
      <c r="CS64" s="355"/>
      <c r="CT64" s="355"/>
      <c r="CU64" s="355"/>
      <c r="CV64" s="355"/>
      <c r="CW64" s="355"/>
      <c r="CX64" s="355"/>
      <c r="CY64" s="355"/>
      <c r="CZ64" s="355"/>
      <c r="DA64" s="355"/>
      <c r="DB64" s="355"/>
      <c r="DC64" s="355"/>
      <c r="DD64" s="355"/>
      <c r="DE64" s="355"/>
      <c r="DF64" s="355"/>
      <c r="DG64" s="355"/>
      <c r="DH64" s="355"/>
      <c r="DI64" s="355"/>
      <c r="DJ64" s="355"/>
      <c r="DK64" s="355"/>
      <c r="DL64" s="355"/>
      <c r="DM64" s="355"/>
      <c r="DN64" s="355"/>
      <c r="DO64" s="355"/>
      <c r="DP64" s="355"/>
      <c r="DQ64" s="355"/>
      <c r="DR64" s="355"/>
      <c r="DS64" s="355"/>
      <c r="DT64" s="355"/>
      <c r="DU64" s="355"/>
      <c r="DV64" s="355"/>
      <c r="DW64" s="355"/>
      <c r="DX64" s="355"/>
      <c r="DY64" s="355"/>
      <c r="DZ64" s="355"/>
      <c r="EA64" s="355"/>
      <c r="EB64" s="355"/>
      <c r="EC64" s="355"/>
      <c r="ED64" s="355"/>
      <c r="EE64" s="355"/>
      <c r="EF64" s="355"/>
      <c r="EG64" s="355"/>
      <c r="EH64" s="355"/>
      <c r="EI64" s="355"/>
      <c r="EJ64" s="355"/>
      <c r="EK64" s="355"/>
      <c r="EL64" s="355"/>
      <c r="EM64" s="355"/>
    </row>
    <row r="65" spans="1:143" s="258" customFormat="1" ht="18" customHeight="1" outlineLevel="1">
      <c r="A65" s="121">
        <v>2</v>
      </c>
      <c r="B65" s="90">
        <v>9</v>
      </c>
      <c r="C65" s="222" t="s">
        <v>173</v>
      </c>
      <c r="D65" s="224"/>
      <c r="E65" s="222">
        <v>15</v>
      </c>
      <c r="F65" s="222">
        <v>18.2669</v>
      </c>
      <c r="G65" s="223">
        <v>376327.68989999994</v>
      </c>
      <c r="H65" s="223">
        <v>2571</v>
      </c>
      <c r="I65" s="223">
        <v>269491.20989999996</v>
      </c>
      <c r="J65" s="223">
        <v>2314</v>
      </c>
      <c r="K65" s="223">
        <v>133868.93000000002</v>
      </c>
      <c r="L65" s="223">
        <v>1576</v>
      </c>
      <c r="M65" s="225" t="s">
        <v>1324</v>
      </c>
      <c r="N65" s="225">
        <v>44196</v>
      </c>
      <c r="O65" s="225" t="s">
        <v>1324</v>
      </c>
      <c r="P65" s="225">
        <v>44561</v>
      </c>
      <c r="Q65" s="223"/>
      <c r="R65" s="276">
        <v>0.15532290720374053</v>
      </c>
      <c r="S65" s="223">
        <v>33447456.975889992</v>
      </c>
      <c r="T65" s="223"/>
      <c r="U65" s="223"/>
      <c r="V65" s="223">
        <v>14803845.327539999</v>
      </c>
      <c r="W65" s="223">
        <v>110584.62428541108</v>
      </c>
      <c r="X65" s="223">
        <v>202345.81041321537</v>
      </c>
      <c r="Y65" s="223">
        <v>1283.7944162436547</v>
      </c>
      <c r="Z65" s="223">
        <v>0</v>
      </c>
      <c r="AA65" s="223">
        <v>15054832.416230459</v>
      </c>
      <c r="AB65" s="223">
        <v>112459.49613723256</v>
      </c>
      <c r="AC65" s="223">
        <v>261370000</v>
      </c>
      <c r="AD65" s="222"/>
      <c r="AE65" s="223">
        <v>1952.4321289488155</v>
      </c>
      <c r="AF65" s="354"/>
      <c r="AG65" s="355"/>
      <c r="AH65" s="355"/>
      <c r="AI65" s="355"/>
      <c r="AJ65" s="355"/>
      <c r="AK65" s="355"/>
      <c r="AL65" s="355"/>
      <c r="AM65" s="355"/>
      <c r="AN65" s="355"/>
      <c r="AO65" s="355"/>
      <c r="AP65" s="355"/>
      <c r="AQ65" s="355"/>
      <c r="AR65" s="355"/>
      <c r="AS65" s="355"/>
      <c r="AT65" s="355"/>
      <c r="AU65" s="355"/>
      <c r="AV65" s="355"/>
      <c r="AW65" s="355"/>
      <c r="AX65" s="355"/>
      <c r="AY65" s="355"/>
      <c r="AZ65" s="355"/>
      <c r="BA65" s="355"/>
      <c r="BB65" s="355"/>
      <c r="BC65" s="355"/>
      <c r="BD65" s="355"/>
      <c r="BE65" s="355"/>
      <c r="BF65" s="355"/>
      <c r="BG65" s="355"/>
      <c r="BH65" s="355"/>
      <c r="BI65" s="355"/>
      <c r="BJ65" s="355"/>
      <c r="BK65" s="355"/>
      <c r="BL65" s="355"/>
      <c r="BM65" s="355"/>
      <c r="BN65" s="355"/>
      <c r="BO65" s="355"/>
      <c r="BP65" s="355"/>
      <c r="BQ65" s="355"/>
      <c r="BR65" s="355"/>
      <c r="BS65" s="355"/>
      <c r="BT65" s="355"/>
      <c r="BU65" s="355"/>
      <c r="BV65" s="355"/>
      <c r="BW65" s="355"/>
      <c r="BX65" s="355"/>
      <c r="BY65" s="355"/>
      <c r="BZ65" s="355"/>
      <c r="CA65" s="355"/>
      <c r="CB65" s="355"/>
      <c r="CC65" s="355"/>
      <c r="CD65" s="355"/>
      <c r="CE65" s="355"/>
      <c r="CF65" s="355"/>
      <c r="CG65" s="355"/>
      <c r="CH65" s="355"/>
      <c r="CI65" s="355"/>
      <c r="CJ65" s="355"/>
      <c r="CK65" s="355"/>
      <c r="CL65" s="355"/>
      <c r="CM65" s="355"/>
      <c r="CN65" s="355"/>
      <c r="CO65" s="355"/>
      <c r="CP65" s="355"/>
      <c r="CQ65" s="355"/>
      <c r="CR65" s="355"/>
      <c r="CS65" s="355"/>
      <c r="CT65" s="355"/>
      <c r="CU65" s="355"/>
      <c r="CV65" s="355"/>
      <c r="CW65" s="355"/>
      <c r="CX65" s="355"/>
      <c r="CY65" s="355"/>
      <c r="CZ65" s="355"/>
      <c r="DA65" s="355"/>
      <c r="DB65" s="355"/>
      <c r="DC65" s="355"/>
      <c r="DD65" s="355"/>
      <c r="DE65" s="355"/>
      <c r="DF65" s="355"/>
      <c r="DG65" s="355"/>
      <c r="DH65" s="355"/>
      <c r="DI65" s="355"/>
      <c r="DJ65" s="355"/>
      <c r="DK65" s="355"/>
      <c r="DL65" s="355"/>
      <c r="DM65" s="355"/>
      <c r="DN65" s="355"/>
      <c r="DO65" s="355"/>
      <c r="DP65" s="355"/>
      <c r="DQ65" s="355"/>
      <c r="DR65" s="355"/>
      <c r="DS65" s="355"/>
      <c r="DT65" s="355"/>
      <c r="DU65" s="355"/>
      <c r="DV65" s="355"/>
      <c r="DW65" s="355"/>
      <c r="DX65" s="355"/>
      <c r="DY65" s="355"/>
      <c r="DZ65" s="355"/>
      <c r="EA65" s="355"/>
      <c r="EB65" s="355"/>
      <c r="EC65" s="355"/>
      <c r="ED65" s="355"/>
      <c r="EE65" s="355"/>
      <c r="EF65" s="355"/>
      <c r="EG65" s="355"/>
      <c r="EH65" s="355"/>
      <c r="EI65" s="355"/>
      <c r="EJ65" s="355"/>
      <c r="EK65" s="355"/>
      <c r="EL65" s="355"/>
      <c r="EM65" s="355"/>
    </row>
    <row r="66" spans="1:143" s="258" customFormat="1" ht="18" customHeight="1" outlineLevel="1">
      <c r="A66" s="121">
        <v>2</v>
      </c>
      <c r="B66" s="90">
        <v>10</v>
      </c>
      <c r="C66" s="222" t="s">
        <v>792</v>
      </c>
      <c r="D66" s="224"/>
      <c r="E66" s="222">
        <v>14</v>
      </c>
      <c r="F66" s="222">
        <v>201.93</v>
      </c>
      <c r="G66" s="223">
        <v>150761.21030000001</v>
      </c>
      <c r="H66" s="223">
        <v>660</v>
      </c>
      <c r="I66" s="223">
        <v>76849.910199999998</v>
      </c>
      <c r="J66" s="223">
        <v>632</v>
      </c>
      <c r="K66" s="223">
        <v>13937.630200000001</v>
      </c>
      <c r="L66" s="223">
        <v>552</v>
      </c>
      <c r="M66" s="225" t="s">
        <v>1324</v>
      </c>
      <c r="N66" s="225">
        <v>43830</v>
      </c>
      <c r="O66" s="225" t="s">
        <v>1324</v>
      </c>
      <c r="P66" s="225">
        <v>43830</v>
      </c>
      <c r="Q66" s="223"/>
      <c r="R66" s="276">
        <v>0.17151254820158904</v>
      </c>
      <c r="S66" s="223">
        <v>5796088.0299999993</v>
      </c>
      <c r="T66" s="223"/>
      <c r="U66" s="223"/>
      <c r="V66" s="223">
        <v>2959791.12</v>
      </c>
      <c r="W66" s="223">
        <v>212359.71090695175</v>
      </c>
      <c r="X66" s="223">
        <v>100799.60128372473</v>
      </c>
      <c r="Y66" s="223">
        <v>700</v>
      </c>
      <c r="Z66" s="223">
        <v>0</v>
      </c>
      <c r="AA66" s="223">
        <v>119866.81308931884</v>
      </c>
      <c r="AB66" s="223">
        <v>8600.2291185282575</v>
      </c>
      <c r="AC66" s="223">
        <v>2080000</v>
      </c>
      <c r="AD66" s="222"/>
      <c r="AE66" s="223">
        <v>149.23627404033147</v>
      </c>
      <c r="AF66" s="354"/>
      <c r="AG66" s="355"/>
      <c r="AH66" s="355"/>
      <c r="AI66" s="355"/>
      <c r="AJ66" s="355"/>
      <c r="AK66" s="355"/>
      <c r="AL66" s="355"/>
      <c r="AM66" s="355"/>
      <c r="AN66" s="355"/>
      <c r="AO66" s="355"/>
      <c r="AP66" s="355"/>
      <c r="AQ66" s="355"/>
      <c r="AR66" s="355"/>
      <c r="AS66" s="355"/>
      <c r="AT66" s="355"/>
      <c r="AU66" s="355"/>
      <c r="AV66" s="355"/>
      <c r="AW66" s="355"/>
      <c r="AX66" s="355"/>
      <c r="AY66" s="355"/>
      <c r="AZ66" s="355"/>
      <c r="BA66" s="355"/>
      <c r="BB66" s="355"/>
      <c r="BC66" s="355"/>
      <c r="BD66" s="355"/>
      <c r="BE66" s="355"/>
      <c r="BF66" s="355"/>
      <c r="BG66" s="355"/>
      <c r="BH66" s="355"/>
      <c r="BI66" s="355"/>
      <c r="BJ66" s="355"/>
      <c r="BK66" s="355"/>
      <c r="BL66" s="355"/>
      <c r="BM66" s="355"/>
      <c r="BN66" s="355"/>
      <c r="BO66" s="355"/>
      <c r="BP66" s="355"/>
      <c r="BQ66" s="355"/>
      <c r="BR66" s="355"/>
      <c r="BS66" s="355"/>
      <c r="BT66" s="355"/>
      <c r="BU66" s="355"/>
      <c r="BV66" s="355"/>
      <c r="BW66" s="355"/>
      <c r="BX66" s="355"/>
      <c r="BY66" s="355"/>
      <c r="BZ66" s="355"/>
      <c r="CA66" s="355"/>
      <c r="CB66" s="355"/>
      <c r="CC66" s="355"/>
      <c r="CD66" s="355"/>
      <c r="CE66" s="355"/>
      <c r="CF66" s="355"/>
      <c r="CG66" s="355"/>
      <c r="CH66" s="355"/>
      <c r="CI66" s="355"/>
      <c r="CJ66" s="355"/>
      <c r="CK66" s="355"/>
      <c r="CL66" s="355"/>
      <c r="CM66" s="355"/>
      <c r="CN66" s="355"/>
      <c r="CO66" s="355"/>
      <c r="CP66" s="355"/>
      <c r="CQ66" s="355"/>
      <c r="CR66" s="355"/>
      <c r="CS66" s="355"/>
      <c r="CT66" s="355"/>
      <c r="CU66" s="355"/>
      <c r="CV66" s="355"/>
      <c r="CW66" s="355"/>
      <c r="CX66" s="355"/>
      <c r="CY66" s="355"/>
      <c r="CZ66" s="355"/>
      <c r="DA66" s="355"/>
      <c r="DB66" s="355"/>
      <c r="DC66" s="355"/>
      <c r="DD66" s="355"/>
      <c r="DE66" s="355"/>
      <c r="DF66" s="355"/>
      <c r="DG66" s="355"/>
      <c r="DH66" s="355"/>
      <c r="DI66" s="355"/>
      <c r="DJ66" s="355"/>
      <c r="DK66" s="355"/>
      <c r="DL66" s="355"/>
      <c r="DM66" s="355"/>
      <c r="DN66" s="355"/>
      <c r="DO66" s="355"/>
      <c r="DP66" s="355"/>
      <c r="DQ66" s="355"/>
      <c r="DR66" s="355"/>
      <c r="DS66" s="355"/>
      <c r="DT66" s="355"/>
      <c r="DU66" s="355"/>
      <c r="DV66" s="355"/>
      <c r="DW66" s="355"/>
      <c r="DX66" s="355"/>
      <c r="DY66" s="355"/>
      <c r="DZ66" s="355"/>
      <c r="EA66" s="355"/>
      <c r="EB66" s="355"/>
      <c r="EC66" s="355"/>
      <c r="ED66" s="355"/>
      <c r="EE66" s="355"/>
      <c r="EF66" s="355"/>
      <c r="EG66" s="355"/>
      <c r="EH66" s="355"/>
      <c r="EI66" s="355"/>
      <c r="EJ66" s="355"/>
      <c r="EK66" s="355"/>
      <c r="EL66" s="355"/>
      <c r="EM66" s="355"/>
    </row>
    <row r="67" spans="1:143" s="258" customFormat="1" ht="18" customHeight="1" outlineLevel="1">
      <c r="A67" s="121">
        <v>2</v>
      </c>
      <c r="B67" s="90">
        <v>11</v>
      </c>
      <c r="C67" s="222" t="s">
        <v>427</v>
      </c>
      <c r="D67" s="224"/>
      <c r="E67" s="222">
        <v>1</v>
      </c>
      <c r="F67" s="222">
        <v>1.6259999999999999</v>
      </c>
      <c r="G67" s="223">
        <v>35209.445</v>
      </c>
      <c r="H67" s="223">
        <v>370</v>
      </c>
      <c r="I67" s="223">
        <v>35209.444999999992</v>
      </c>
      <c r="J67" s="223">
        <v>370</v>
      </c>
      <c r="K67" s="223">
        <v>9560.0499999999956</v>
      </c>
      <c r="L67" s="223">
        <v>205</v>
      </c>
      <c r="M67" s="225" t="s">
        <v>1324</v>
      </c>
      <c r="N67" s="225">
        <v>43830</v>
      </c>
      <c r="O67" s="225" t="s">
        <v>1324</v>
      </c>
      <c r="P67" s="225">
        <v>43830</v>
      </c>
      <c r="Q67" s="223"/>
      <c r="R67" s="276">
        <v>0.1399422901479383</v>
      </c>
      <c r="S67" s="223">
        <v>5836087.419139999</v>
      </c>
      <c r="T67" s="223"/>
      <c r="U67" s="223"/>
      <c r="V67" s="223">
        <v>1845487.5799999991</v>
      </c>
      <c r="W67" s="223">
        <v>193041.62425928735</v>
      </c>
      <c r="X67" s="223">
        <v>315171.71981318097</v>
      </c>
      <c r="Y67" s="223">
        <v>2600</v>
      </c>
      <c r="Z67" s="223">
        <v>0</v>
      </c>
      <c r="AA67" s="223">
        <v>1918168.900175978</v>
      </c>
      <c r="AB67" s="223">
        <v>200644.23305066174</v>
      </c>
      <c r="AC67" s="223">
        <v>33300000</v>
      </c>
      <c r="AD67" s="222"/>
      <c r="AE67" s="223">
        <v>3483.2453805157938</v>
      </c>
      <c r="AF67" s="354"/>
      <c r="AG67" s="355"/>
      <c r="AH67" s="355"/>
      <c r="AI67" s="355"/>
      <c r="AJ67" s="355"/>
      <c r="AK67" s="355"/>
      <c r="AL67" s="355"/>
      <c r="AM67" s="355"/>
      <c r="AN67" s="355"/>
      <c r="AO67" s="355"/>
      <c r="AP67" s="355"/>
      <c r="AQ67" s="355"/>
      <c r="AR67" s="355"/>
      <c r="AS67" s="355"/>
      <c r="AT67" s="355"/>
      <c r="AU67" s="355"/>
      <c r="AV67" s="355"/>
      <c r="AW67" s="355"/>
      <c r="AX67" s="355"/>
      <c r="AY67" s="355"/>
      <c r="AZ67" s="355"/>
      <c r="BA67" s="355"/>
      <c r="BB67" s="355"/>
      <c r="BC67" s="355"/>
      <c r="BD67" s="355"/>
      <c r="BE67" s="355"/>
      <c r="BF67" s="355"/>
      <c r="BG67" s="355"/>
      <c r="BH67" s="355"/>
      <c r="BI67" s="355"/>
      <c r="BJ67" s="355"/>
      <c r="BK67" s="355"/>
      <c r="BL67" s="355"/>
      <c r="BM67" s="355"/>
      <c r="BN67" s="355"/>
      <c r="BO67" s="355"/>
      <c r="BP67" s="355"/>
      <c r="BQ67" s="355"/>
      <c r="BR67" s="355"/>
      <c r="BS67" s="355"/>
      <c r="BT67" s="355"/>
      <c r="BU67" s="355"/>
      <c r="BV67" s="355"/>
      <c r="BW67" s="355"/>
      <c r="BX67" s="355"/>
      <c r="BY67" s="355"/>
      <c r="BZ67" s="355"/>
      <c r="CA67" s="355"/>
      <c r="CB67" s="355"/>
      <c r="CC67" s="355"/>
      <c r="CD67" s="355"/>
      <c r="CE67" s="355"/>
      <c r="CF67" s="355"/>
      <c r="CG67" s="355"/>
      <c r="CH67" s="355"/>
      <c r="CI67" s="355"/>
      <c r="CJ67" s="355"/>
      <c r="CK67" s="355"/>
      <c r="CL67" s="355"/>
      <c r="CM67" s="355"/>
      <c r="CN67" s="355"/>
      <c r="CO67" s="355"/>
      <c r="CP67" s="355"/>
      <c r="CQ67" s="355"/>
      <c r="CR67" s="355"/>
      <c r="CS67" s="355"/>
      <c r="CT67" s="355"/>
      <c r="CU67" s="355"/>
      <c r="CV67" s="355"/>
      <c r="CW67" s="355"/>
      <c r="CX67" s="355"/>
      <c r="CY67" s="355"/>
      <c r="CZ67" s="355"/>
      <c r="DA67" s="355"/>
      <c r="DB67" s="355"/>
      <c r="DC67" s="355"/>
      <c r="DD67" s="355"/>
      <c r="DE67" s="355"/>
      <c r="DF67" s="355"/>
      <c r="DG67" s="355"/>
      <c r="DH67" s="355"/>
      <c r="DI67" s="355"/>
      <c r="DJ67" s="355"/>
      <c r="DK67" s="355"/>
      <c r="DL67" s="355"/>
      <c r="DM67" s="355"/>
      <c r="DN67" s="355"/>
      <c r="DO67" s="355"/>
      <c r="DP67" s="355"/>
      <c r="DQ67" s="355"/>
      <c r="DR67" s="355"/>
      <c r="DS67" s="355"/>
      <c r="DT67" s="355"/>
      <c r="DU67" s="355"/>
      <c r="DV67" s="355"/>
      <c r="DW67" s="355"/>
      <c r="DX67" s="355"/>
      <c r="DY67" s="355"/>
      <c r="DZ67" s="355"/>
      <c r="EA67" s="355"/>
      <c r="EB67" s="355"/>
      <c r="EC67" s="355"/>
      <c r="ED67" s="355"/>
      <c r="EE67" s="355"/>
      <c r="EF67" s="355"/>
      <c r="EG67" s="355"/>
      <c r="EH67" s="355"/>
      <c r="EI67" s="355"/>
      <c r="EJ67" s="355"/>
      <c r="EK67" s="355"/>
      <c r="EL67" s="355"/>
      <c r="EM67" s="355"/>
    </row>
    <row r="68" spans="1:143" s="258" customFormat="1" ht="18" customHeight="1" outlineLevel="1">
      <c r="A68" s="121">
        <v>2</v>
      </c>
      <c r="B68" s="90">
        <v>12</v>
      </c>
      <c r="C68" s="222" t="s">
        <v>793</v>
      </c>
      <c r="D68" s="224"/>
      <c r="E68" s="222">
        <v>8</v>
      </c>
      <c r="F68" s="222">
        <v>27.641999999999999</v>
      </c>
      <c r="G68" s="223">
        <v>167146.23209999999</v>
      </c>
      <c r="H68" s="223">
        <v>1376</v>
      </c>
      <c r="I68" s="223">
        <v>119498.4721</v>
      </c>
      <c r="J68" s="223">
        <v>1027</v>
      </c>
      <c r="K68" s="223">
        <v>96627.989999999991</v>
      </c>
      <c r="L68" s="223">
        <v>955</v>
      </c>
      <c r="M68" s="225" t="s">
        <v>1324</v>
      </c>
      <c r="N68" s="225">
        <v>44926</v>
      </c>
      <c r="O68" s="225" t="s">
        <v>1324</v>
      </c>
      <c r="P68" s="225">
        <v>44196</v>
      </c>
      <c r="Q68" s="223"/>
      <c r="R68" s="276">
        <v>0.14568733025484726</v>
      </c>
      <c r="S68" s="223">
        <v>12073862.59172</v>
      </c>
      <c r="T68" s="223"/>
      <c r="U68" s="223"/>
      <c r="V68" s="223">
        <v>9583303.291720001</v>
      </c>
      <c r="W68" s="223">
        <v>99177.301439469069</v>
      </c>
      <c r="X68" s="223">
        <v>170145.67519825252</v>
      </c>
      <c r="Y68" s="223">
        <v>1001.5915207976365</v>
      </c>
      <c r="Z68" s="223">
        <v>0</v>
      </c>
      <c r="AA68" s="223">
        <v>6759674.2480132822</v>
      </c>
      <c r="AB68" s="223">
        <v>69955.654133065196</v>
      </c>
      <c r="AC68" s="223">
        <v>117360000</v>
      </c>
      <c r="AD68" s="222"/>
      <c r="AE68" s="223">
        <v>1214.5549131261037</v>
      </c>
      <c r="AF68" s="354"/>
      <c r="AG68" s="355"/>
      <c r="AH68" s="355"/>
      <c r="AI68" s="355"/>
      <c r="AJ68" s="355"/>
      <c r="AK68" s="355"/>
      <c r="AL68" s="355"/>
      <c r="AM68" s="355"/>
      <c r="AN68" s="355"/>
      <c r="AO68" s="355"/>
      <c r="AP68" s="355"/>
      <c r="AQ68" s="355"/>
      <c r="AR68" s="355"/>
      <c r="AS68" s="355"/>
      <c r="AT68" s="355"/>
      <c r="AU68" s="355"/>
      <c r="AV68" s="355"/>
      <c r="AW68" s="355"/>
      <c r="AX68" s="355"/>
      <c r="AY68" s="355"/>
      <c r="AZ68" s="355"/>
      <c r="BA68" s="355"/>
      <c r="BB68" s="355"/>
      <c r="BC68" s="355"/>
      <c r="BD68" s="355"/>
      <c r="BE68" s="355"/>
      <c r="BF68" s="355"/>
      <c r="BG68" s="355"/>
      <c r="BH68" s="355"/>
      <c r="BI68" s="355"/>
      <c r="BJ68" s="355"/>
      <c r="BK68" s="355"/>
      <c r="BL68" s="355"/>
      <c r="BM68" s="355"/>
      <c r="BN68" s="355"/>
      <c r="BO68" s="355"/>
      <c r="BP68" s="355"/>
      <c r="BQ68" s="355"/>
      <c r="BR68" s="355"/>
      <c r="BS68" s="355"/>
      <c r="BT68" s="355"/>
      <c r="BU68" s="355"/>
      <c r="BV68" s="355"/>
      <c r="BW68" s="355"/>
      <c r="BX68" s="355"/>
      <c r="BY68" s="355"/>
      <c r="BZ68" s="355"/>
      <c r="CA68" s="355"/>
      <c r="CB68" s="355"/>
      <c r="CC68" s="355"/>
      <c r="CD68" s="355"/>
      <c r="CE68" s="355"/>
      <c r="CF68" s="355"/>
      <c r="CG68" s="355"/>
      <c r="CH68" s="355"/>
      <c r="CI68" s="355"/>
      <c r="CJ68" s="355"/>
      <c r="CK68" s="355"/>
      <c r="CL68" s="355"/>
      <c r="CM68" s="355"/>
      <c r="CN68" s="355"/>
      <c r="CO68" s="355"/>
      <c r="CP68" s="355"/>
      <c r="CQ68" s="355"/>
      <c r="CR68" s="355"/>
      <c r="CS68" s="355"/>
      <c r="CT68" s="355"/>
      <c r="CU68" s="355"/>
      <c r="CV68" s="355"/>
      <c r="CW68" s="355"/>
      <c r="CX68" s="355"/>
      <c r="CY68" s="355"/>
      <c r="CZ68" s="355"/>
      <c r="DA68" s="355"/>
      <c r="DB68" s="355"/>
      <c r="DC68" s="355"/>
      <c r="DD68" s="355"/>
      <c r="DE68" s="355"/>
      <c r="DF68" s="355"/>
      <c r="DG68" s="355"/>
      <c r="DH68" s="355"/>
      <c r="DI68" s="355"/>
      <c r="DJ68" s="355"/>
      <c r="DK68" s="355"/>
      <c r="DL68" s="355"/>
      <c r="DM68" s="355"/>
      <c r="DN68" s="355"/>
      <c r="DO68" s="355"/>
      <c r="DP68" s="355"/>
      <c r="DQ68" s="355"/>
      <c r="DR68" s="355"/>
      <c r="DS68" s="355"/>
      <c r="DT68" s="355"/>
      <c r="DU68" s="355"/>
      <c r="DV68" s="355"/>
      <c r="DW68" s="355"/>
      <c r="DX68" s="355"/>
      <c r="DY68" s="355"/>
      <c r="DZ68" s="355"/>
      <c r="EA68" s="355"/>
      <c r="EB68" s="355"/>
      <c r="EC68" s="355"/>
      <c r="ED68" s="355"/>
      <c r="EE68" s="355"/>
      <c r="EF68" s="355"/>
      <c r="EG68" s="355"/>
      <c r="EH68" s="355"/>
      <c r="EI68" s="355"/>
      <c r="EJ68" s="355"/>
      <c r="EK68" s="355"/>
      <c r="EL68" s="355"/>
      <c r="EM68" s="355"/>
    </row>
    <row r="69" spans="1:143" s="258" customFormat="1" ht="18" customHeight="1" outlineLevel="1">
      <c r="A69" s="121">
        <v>2</v>
      </c>
      <c r="B69" s="90">
        <v>13</v>
      </c>
      <c r="C69" s="222" t="s">
        <v>795</v>
      </c>
      <c r="D69" s="224"/>
      <c r="E69" s="222">
        <v>7</v>
      </c>
      <c r="F69" s="222">
        <v>14.634</v>
      </c>
      <c r="G69" s="223">
        <v>248085.50499999998</v>
      </c>
      <c r="H69" s="223">
        <v>1187</v>
      </c>
      <c r="I69" s="223">
        <v>168714.40500000003</v>
      </c>
      <c r="J69" s="223">
        <v>468</v>
      </c>
      <c r="K69" s="223">
        <v>141125</v>
      </c>
      <c r="L69" s="223">
        <v>463</v>
      </c>
      <c r="M69" s="225" t="s">
        <v>1324</v>
      </c>
      <c r="N69" s="225">
        <v>44926</v>
      </c>
      <c r="O69" s="225" t="s">
        <v>1324</v>
      </c>
      <c r="P69" s="225">
        <v>44561</v>
      </c>
      <c r="Q69" s="223"/>
      <c r="R69" s="276">
        <v>0.16215150070595424</v>
      </c>
      <c r="S69" s="223">
        <v>15440857.95317</v>
      </c>
      <c r="T69" s="223"/>
      <c r="U69" s="223"/>
      <c r="V69" s="223">
        <v>14359442.353170002</v>
      </c>
      <c r="W69" s="223">
        <v>101749.81295426041</v>
      </c>
      <c r="X69" s="223">
        <v>120711.86666724936</v>
      </c>
      <c r="Y69" s="223">
        <v>734.40064794816419</v>
      </c>
      <c r="Z69" s="223">
        <v>0</v>
      </c>
      <c r="AA69" s="223">
        <v>1790406.0351539592</v>
      </c>
      <c r="AB69" s="223">
        <v>12686.668096750818</v>
      </c>
      <c r="AC69" s="223">
        <v>31080000</v>
      </c>
      <c r="AD69" s="222"/>
      <c r="AE69" s="223">
        <v>220.23029229406555</v>
      </c>
      <c r="AF69" s="354"/>
      <c r="AG69" s="355"/>
      <c r="AH69" s="355"/>
      <c r="AI69" s="355"/>
      <c r="AJ69" s="355"/>
      <c r="AK69" s="355"/>
      <c r="AL69" s="355"/>
      <c r="AM69" s="355"/>
      <c r="AN69" s="355"/>
      <c r="AO69" s="355"/>
      <c r="AP69" s="355"/>
      <c r="AQ69" s="355"/>
      <c r="AR69" s="355"/>
      <c r="AS69" s="355"/>
      <c r="AT69" s="355"/>
      <c r="AU69" s="355"/>
      <c r="AV69" s="355"/>
      <c r="AW69" s="355"/>
      <c r="AX69" s="355"/>
      <c r="AY69" s="355"/>
      <c r="AZ69" s="355"/>
      <c r="BA69" s="355"/>
      <c r="BB69" s="355"/>
      <c r="BC69" s="355"/>
      <c r="BD69" s="355"/>
      <c r="BE69" s="355"/>
      <c r="BF69" s="355"/>
      <c r="BG69" s="355"/>
      <c r="BH69" s="355"/>
      <c r="BI69" s="355"/>
      <c r="BJ69" s="355"/>
      <c r="BK69" s="355"/>
      <c r="BL69" s="355"/>
      <c r="BM69" s="355"/>
      <c r="BN69" s="355"/>
      <c r="BO69" s="355"/>
      <c r="BP69" s="355"/>
      <c r="BQ69" s="355"/>
      <c r="BR69" s="355"/>
      <c r="BS69" s="355"/>
      <c r="BT69" s="355"/>
      <c r="BU69" s="355"/>
      <c r="BV69" s="355"/>
      <c r="BW69" s="355"/>
      <c r="BX69" s="355"/>
      <c r="BY69" s="355"/>
      <c r="BZ69" s="355"/>
      <c r="CA69" s="355"/>
      <c r="CB69" s="355"/>
      <c r="CC69" s="355"/>
      <c r="CD69" s="355"/>
      <c r="CE69" s="355"/>
      <c r="CF69" s="355"/>
      <c r="CG69" s="355"/>
      <c r="CH69" s="355"/>
      <c r="CI69" s="355"/>
      <c r="CJ69" s="355"/>
      <c r="CK69" s="355"/>
      <c r="CL69" s="355"/>
      <c r="CM69" s="355"/>
      <c r="CN69" s="355"/>
      <c r="CO69" s="355"/>
      <c r="CP69" s="355"/>
      <c r="CQ69" s="355"/>
      <c r="CR69" s="355"/>
      <c r="CS69" s="355"/>
      <c r="CT69" s="355"/>
      <c r="CU69" s="355"/>
      <c r="CV69" s="355"/>
      <c r="CW69" s="355"/>
      <c r="CX69" s="355"/>
      <c r="CY69" s="355"/>
      <c r="CZ69" s="355"/>
      <c r="DA69" s="355"/>
      <c r="DB69" s="355"/>
      <c r="DC69" s="355"/>
      <c r="DD69" s="355"/>
      <c r="DE69" s="355"/>
      <c r="DF69" s="355"/>
      <c r="DG69" s="355"/>
      <c r="DH69" s="355"/>
      <c r="DI69" s="355"/>
      <c r="DJ69" s="355"/>
      <c r="DK69" s="355"/>
      <c r="DL69" s="355"/>
      <c r="DM69" s="355"/>
      <c r="DN69" s="355"/>
      <c r="DO69" s="355"/>
      <c r="DP69" s="355"/>
      <c r="DQ69" s="355"/>
      <c r="DR69" s="355"/>
      <c r="DS69" s="355"/>
      <c r="DT69" s="355"/>
      <c r="DU69" s="355"/>
      <c r="DV69" s="355"/>
      <c r="DW69" s="355"/>
      <c r="DX69" s="355"/>
      <c r="DY69" s="355"/>
      <c r="DZ69" s="355"/>
      <c r="EA69" s="355"/>
      <c r="EB69" s="355"/>
      <c r="EC69" s="355"/>
      <c r="ED69" s="355"/>
      <c r="EE69" s="355"/>
      <c r="EF69" s="355"/>
      <c r="EG69" s="355"/>
      <c r="EH69" s="355"/>
      <c r="EI69" s="355"/>
      <c r="EJ69" s="355"/>
      <c r="EK69" s="355"/>
      <c r="EL69" s="355"/>
      <c r="EM69" s="355"/>
    </row>
    <row r="70" spans="1:143" s="258" customFormat="1" ht="18" customHeight="1" outlineLevel="1">
      <c r="A70" s="121">
        <v>2</v>
      </c>
      <c r="B70" s="90">
        <v>14</v>
      </c>
      <c r="C70" s="222" t="s">
        <v>796</v>
      </c>
      <c r="D70" s="224"/>
      <c r="E70" s="222">
        <v>16</v>
      </c>
      <c r="F70" s="222">
        <v>18.8432</v>
      </c>
      <c r="G70" s="223">
        <v>253184</v>
      </c>
      <c r="H70" s="223">
        <v>1750</v>
      </c>
      <c r="I70" s="223">
        <v>253184</v>
      </c>
      <c r="J70" s="223">
        <v>1750</v>
      </c>
      <c r="K70" s="223">
        <v>235744.4</v>
      </c>
      <c r="L70" s="223">
        <v>1750</v>
      </c>
      <c r="M70" s="225" t="s">
        <v>1324</v>
      </c>
      <c r="N70" s="225">
        <v>46387</v>
      </c>
      <c r="O70" s="225" t="s">
        <v>1324</v>
      </c>
      <c r="P70" s="225">
        <v>46022</v>
      </c>
      <c r="Q70" s="223"/>
      <c r="R70" s="276">
        <v>0.15445452628164921</v>
      </c>
      <c r="S70" s="223">
        <v>22429582.717939999</v>
      </c>
      <c r="T70" s="223"/>
      <c r="U70" s="223"/>
      <c r="V70" s="223">
        <v>18350700.007939994</v>
      </c>
      <c r="W70" s="223">
        <v>77841.509736562119</v>
      </c>
      <c r="X70" s="223">
        <v>134556.45202017366</v>
      </c>
      <c r="Y70" s="223">
        <v>664.28571428571433</v>
      </c>
      <c r="Z70" s="223">
        <v>0</v>
      </c>
      <c r="AA70" s="223">
        <v>9151856.8175561354</v>
      </c>
      <c r="AB70" s="223">
        <v>38821.099536430709</v>
      </c>
      <c r="AC70" s="223">
        <v>158890000</v>
      </c>
      <c r="AD70" s="222"/>
      <c r="AE70" s="223">
        <v>673.99268020788622</v>
      </c>
      <c r="AF70" s="354"/>
      <c r="AG70" s="355"/>
      <c r="AH70" s="355"/>
      <c r="AI70" s="355"/>
      <c r="AJ70" s="355"/>
      <c r="AK70" s="355"/>
      <c r="AL70" s="355"/>
      <c r="AM70" s="355"/>
      <c r="AN70" s="355"/>
      <c r="AO70" s="355"/>
      <c r="AP70" s="355"/>
      <c r="AQ70" s="355"/>
      <c r="AR70" s="355"/>
      <c r="AS70" s="355"/>
      <c r="AT70" s="355"/>
      <c r="AU70" s="355"/>
      <c r="AV70" s="355"/>
      <c r="AW70" s="355"/>
      <c r="AX70" s="355"/>
      <c r="AY70" s="355"/>
      <c r="AZ70" s="355"/>
      <c r="BA70" s="355"/>
      <c r="BB70" s="355"/>
      <c r="BC70" s="355"/>
      <c r="BD70" s="355"/>
      <c r="BE70" s="355"/>
      <c r="BF70" s="355"/>
      <c r="BG70" s="355"/>
      <c r="BH70" s="355"/>
      <c r="BI70" s="355"/>
      <c r="BJ70" s="355"/>
      <c r="BK70" s="355"/>
      <c r="BL70" s="355"/>
      <c r="BM70" s="355"/>
      <c r="BN70" s="355"/>
      <c r="BO70" s="355"/>
      <c r="BP70" s="355"/>
      <c r="BQ70" s="355"/>
      <c r="BR70" s="355"/>
      <c r="BS70" s="355"/>
      <c r="BT70" s="355"/>
      <c r="BU70" s="355"/>
      <c r="BV70" s="355"/>
      <c r="BW70" s="355"/>
      <c r="BX70" s="355"/>
      <c r="BY70" s="355"/>
      <c r="BZ70" s="355"/>
      <c r="CA70" s="355"/>
      <c r="CB70" s="355"/>
      <c r="CC70" s="355"/>
      <c r="CD70" s="355"/>
      <c r="CE70" s="355"/>
      <c r="CF70" s="355"/>
      <c r="CG70" s="355"/>
      <c r="CH70" s="355"/>
      <c r="CI70" s="355"/>
      <c r="CJ70" s="355"/>
      <c r="CK70" s="355"/>
      <c r="CL70" s="355"/>
      <c r="CM70" s="355"/>
      <c r="CN70" s="355"/>
      <c r="CO70" s="355"/>
      <c r="CP70" s="355"/>
      <c r="CQ70" s="355"/>
      <c r="CR70" s="355"/>
      <c r="CS70" s="355"/>
      <c r="CT70" s="355"/>
      <c r="CU70" s="355"/>
      <c r="CV70" s="355"/>
      <c r="CW70" s="355"/>
      <c r="CX70" s="355"/>
      <c r="CY70" s="355"/>
      <c r="CZ70" s="355"/>
      <c r="DA70" s="355"/>
      <c r="DB70" s="355"/>
      <c r="DC70" s="355"/>
      <c r="DD70" s="355"/>
      <c r="DE70" s="355"/>
      <c r="DF70" s="355"/>
      <c r="DG70" s="355"/>
      <c r="DH70" s="355"/>
      <c r="DI70" s="355"/>
      <c r="DJ70" s="355"/>
      <c r="DK70" s="355"/>
      <c r="DL70" s="355"/>
      <c r="DM70" s="355"/>
      <c r="DN70" s="355"/>
      <c r="DO70" s="355"/>
      <c r="DP70" s="355"/>
      <c r="DQ70" s="355"/>
      <c r="DR70" s="355"/>
      <c r="DS70" s="355"/>
      <c r="DT70" s="355"/>
      <c r="DU70" s="355"/>
      <c r="DV70" s="355"/>
      <c r="DW70" s="355"/>
      <c r="DX70" s="355"/>
      <c r="DY70" s="355"/>
      <c r="DZ70" s="355"/>
      <c r="EA70" s="355"/>
      <c r="EB70" s="355"/>
      <c r="EC70" s="355"/>
      <c r="ED70" s="355"/>
      <c r="EE70" s="355"/>
      <c r="EF70" s="355"/>
      <c r="EG70" s="355"/>
      <c r="EH70" s="355"/>
      <c r="EI70" s="355"/>
      <c r="EJ70" s="355"/>
      <c r="EK70" s="355"/>
      <c r="EL70" s="355"/>
      <c r="EM70" s="355"/>
    </row>
    <row r="71" spans="1:143" s="258" customFormat="1" ht="18" customHeight="1" outlineLevel="1">
      <c r="A71" s="121">
        <v>2</v>
      </c>
      <c r="B71" s="90">
        <v>15</v>
      </c>
      <c r="C71" s="222" t="s">
        <v>797</v>
      </c>
      <c r="D71" s="224"/>
      <c r="E71" s="222">
        <v>4</v>
      </c>
      <c r="F71" s="222">
        <v>8.1300000000000008</v>
      </c>
      <c r="G71" s="223">
        <v>89440.320500000002</v>
      </c>
      <c r="H71" s="223">
        <v>477</v>
      </c>
      <c r="I71" s="223">
        <v>73386.810499999992</v>
      </c>
      <c r="J71" s="223">
        <v>401</v>
      </c>
      <c r="K71" s="223">
        <v>39763.000399999997</v>
      </c>
      <c r="L71" s="223">
        <v>351</v>
      </c>
      <c r="M71" s="225" t="s">
        <v>1324</v>
      </c>
      <c r="N71" s="225">
        <v>44196</v>
      </c>
      <c r="O71" s="225" t="s">
        <v>1324</v>
      </c>
      <c r="P71" s="225">
        <v>45291</v>
      </c>
      <c r="Q71" s="223"/>
      <c r="R71" s="276">
        <v>0.14591984174537759</v>
      </c>
      <c r="S71" s="223">
        <v>6345059.2622099994</v>
      </c>
      <c r="T71" s="223"/>
      <c r="U71" s="223"/>
      <c r="V71" s="223">
        <v>4858645.7725799996</v>
      </c>
      <c r="W71" s="223">
        <v>122190.11955093811</v>
      </c>
      <c r="X71" s="223">
        <v>144427.11098833487</v>
      </c>
      <c r="Y71" s="223">
        <v>334.81481481481484</v>
      </c>
      <c r="Z71" s="223">
        <v>0</v>
      </c>
      <c r="AA71" s="223">
        <v>1301211.4484256816</v>
      </c>
      <c r="AB71" s="223">
        <v>32724.17662993263</v>
      </c>
      <c r="AC71" s="223">
        <v>22590000</v>
      </c>
      <c r="AD71" s="222"/>
      <c r="AE71" s="223">
        <v>568.11608210531324</v>
      </c>
      <c r="AF71" s="354"/>
      <c r="AG71" s="355"/>
      <c r="AH71" s="355"/>
      <c r="AI71" s="355"/>
      <c r="AJ71" s="355"/>
      <c r="AK71" s="355"/>
      <c r="AL71" s="355"/>
      <c r="AM71" s="355"/>
      <c r="AN71" s="355"/>
      <c r="AO71" s="355"/>
      <c r="AP71" s="355"/>
      <c r="AQ71" s="355"/>
      <c r="AR71" s="355"/>
      <c r="AS71" s="355"/>
      <c r="AT71" s="355"/>
      <c r="AU71" s="355"/>
      <c r="AV71" s="355"/>
      <c r="AW71" s="355"/>
      <c r="AX71" s="355"/>
      <c r="AY71" s="355"/>
      <c r="AZ71" s="355"/>
      <c r="BA71" s="355"/>
      <c r="BB71" s="355"/>
      <c r="BC71" s="355"/>
      <c r="BD71" s="355"/>
      <c r="BE71" s="355"/>
      <c r="BF71" s="355"/>
      <c r="BG71" s="355"/>
      <c r="BH71" s="355"/>
      <c r="BI71" s="355"/>
      <c r="BJ71" s="355"/>
      <c r="BK71" s="355"/>
      <c r="BL71" s="355"/>
      <c r="BM71" s="355"/>
      <c r="BN71" s="355"/>
      <c r="BO71" s="355"/>
      <c r="BP71" s="355"/>
      <c r="BQ71" s="355"/>
      <c r="BR71" s="355"/>
      <c r="BS71" s="355"/>
      <c r="BT71" s="355"/>
      <c r="BU71" s="355"/>
      <c r="BV71" s="355"/>
      <c r="BW71" s="355"/>
      <c r="BX71" s="355"/>
      <c r="BY71" s="355"/>
      <c r="BZ71" s="355"/>
      <c r="CA71" s="355"/>
      <c r="CB71" s="355"/>
      <c r="CC71" s="355"/>
      <c r="CD71" s="355"/>
      <c r="CE71" s="355"/>
      <c r="CF71" s="355"/>
      <c r="CG71" s="355"/>
      <c r="CH71" s="355"/>
      <c r="CI71" s="355"/>
      <c r="CJ71" s="355"/>
      <c r="CK71" s="355"/>
      <c r="CL71" s="355"/>
      <c r="CM71" s="355"/>
      <c r="CN71" s="355"/>
      <c r="CO71" s="355"/>
      <c r="CP71" s="355"/>
      <c r="CQ71" s="355"/>
      <c r="CR71" s="355"/>
      <c r="CS71" s="355"/>
      <c r="CT71" s="355"/>
      <c r="CU71" s="355"/>
      <c r="CV71" s="355"/>
      <c r="CW71" s="355"/>
      <c r="CX71" s="355"/>
      <c r="CY71" s="355"/>
      <c r="CZ71" s="355"/>
      <c r="DA71" s="355"/>
      <c r="DB71" s="355"/>
      <c r="DC71" s="355"/>
      <c r="DD71" s="355"/>
      <c r="DE71" s="355"/>
      <c r="DF71" s="355"/>
      <c r="DG71" s="355"/>
      <c r="DH71" s="355"/>
      <c r="DI71" s="355"/>
      <c r="DJ71" s="355"/>
      <c r="DK71" s="355"/>
      <c r="DL71" s="355"/>
      <c r="DM71" s="355"/>
      <c r="DN71" s="355"/>
      <c r="DO71" s="355"/>
      <c r="DP71" s="355"/>
      <c r="DQ71" s="355"/>
      <c r="DR71" s="355"/>
      <c r="DS71" s="355"/>
      <c r="DT71" s="355"/>
      <c r="DU71" s="355"/>
      <c r="DV71" s="355"/>
      <c r="DW71" s="355"/>
      <c r="DX71" s="355"/>
      <c r="DY71" s="355"/>
      <c r="DZ71" s="355"/>
      <c r="EA71" s="355"/>
      <c r="EB71" s="355"/>
      <c r="EC71" s="355"/>
      <c r="ED71" s="355"/>
      <c r="EE71" s="355"/>
      <c r="EF71" s="355"/>
      <c r="EG71" s="355"/>
      <c r="EH71" s="355"/>
      <c r="EI71" s="355"/>
      <c r="EJ71" s="355"/>
      <c r="EK71" s="355"/>
      <c r="EL71" s="355"/>
      <c r="EM71" s="355"/>
    </row>
    <row r="72" spans="1:143" s="258" customFormat="1" ht="18" customHeight="1" outlineLevel="1">
      <c r="A72" s="121">
        <v>2</v>
      </c>
      <c r="B72" s="90">
        <v>16</v>
      </c>
      <c r="C72" s="222" t="s">
        <v>604</v>
      </c>
      <c r="D72" s="224"/>
      <c r="E72" s="222">
        <v>6</v>
      </c>
      <c r="F72" s="222">
        <v>7.6181000000000001</v>
      </c>
      <c r="G72" s="223">
        <v>80483.070000000007</v>
      </c>
      <c r="H72" s="223">
        <v>704</v>
      </c>
      <c r="I72" s="223">
        <v>80483.070000000007</v>
      </c>
      <c r="J72" s="223">
        <v>704</v>
      </c>
      <c r="K72" s="223">
        <v>20319.22</v>
      </c>
      <c r="L72" s="223">
        <v>342</v>
      </c>
      <c r="M72" s="225" t="s">
        <v>1324</v>
      </c>
      <c r="N72" s="225">
        <v>44196</v>
      </c>
      <c r="O72" s="225" t="s">
        <v>1324</v>
      </c>
      <c r="P72" s="225">
        <v>44196</v>
      </c>
      <c r="Q72" s="223"/>
      <c r="R72" s="276">
        <v>0.13741707510523488</v>
      </c>
      <c r="S72" s="223">
        <v>11855163.61138</v>
      </c>
      <c r="T72" s="223"/>
      <c r="U72" s="223"/>
      <c r="V72" s="223">
        <v>5342752.8599999985</v>
      </c>
      <c r="W72" s="223">
        <v>262940.84418594796</v>
      </c>
      <c r="X72" s="223">
        <v>231226.66125963497</v>
      </c>
      <c r="Y72" s="223">
        <v>2000</v>
      </c>
      <c r="Z72" s="223">
        <v>0</v>
      </c>
      <c r="AA72" s="223">
        <v>1416722.1917673657</v>
      </c>
      <c r="AB72" s="223">
        <v>69723.256688365276</v>
      </c>
      <c r="AC72" s="223">
        <v>24600000</v>
      </c>
      <c r="AD72" s="222"/>
      <c r="AE72" s="223">
        <v>1210.6763940741819</v>
      </c>
      <c r="AF72" s="354"/>
      <c r="AG72" s="355"/>
      <c r="AH72" s="355"/>
      <c r="AI72" s="355"/>
      <c r="AJ72" s="355"/>
      <c r="AK72" s="355"/>
      <c r="AL72" s="355"/>
      <c r="AM72" s="355"/>
      <c r="AN72" s="355"/>
      <c r="AO72" s="355"/>
      <c r="AP72" s="355"/>
      <c r="AQ72" s="355"/>
      <c r="AR72" s="355"/>
      <c r="AS72" s="355"/>
      <c r="AT72" s="355"/>
      <c r="AU72" s="355"/>
      <c r="AV72" s="355"/>
      <c r="AW72" s="355"/>
      <c r="AX72" s="355"/>
      <c r="AY72" s="355"/>
      <c r="AZ72" s="355"/>
      <c r="BA72" s="355"/>
      <c r="BB72" s="355"/>
      <c r="BC72" s="355"/>
      <c r="BD72" s="355"/>
      <c r="BE72" s="355"/>
      <c r="BF72" s="355"/>
      <c r="BG72" s="355"/>
      <c r="BH72" s="355"/>
      <c r="BI72" s="355"/>
      <c r="BJ72" s="355"/>
      <c r="BK72" s="355"/>
      <c r="BL72" s="355"/>
      <c r="BM72" s="355"/>
      <c r="BN72" s="355"/>
      <c r="BO72" s="355"/>
      <c r="BP72" s="355"/>
      <c r="BQ72" s="355"/>
      <c r="BR72" s="355"/>
      <c r="BS72" s="355"/>
      <c r="BT72" s="355"/>
      <c r="BU72" s="355"/>
      <c r="BV72" s="355"/>
      <c r="BW72" s="355"/>
      <c r="BX72" s="355"/>
      <c r="BY72" s="355"/>
      <c r="BZ72" s="355"/>
      <c r="CA72" s="355"/>
      <c r="CB72" s="355"/>
      <c r="CC72" s="355"/>
      <c r="CD72" s="355"/>
      <c r="CE72" s="355"/>
      <c r="CF72" s="355"/>
      <c r="CG72" s="355"/>
      <c r="CH72" s="355"/>
      <c r="CI72" s="355"/>
      <c r="CJ72" s="355"/>
      <c r="CK72" s="355"/>
      <c r="CL72" s="355"/>
      <c r="CM72" s="355"/>
      <c r="CN72" s="355"/>
      <c r="CO72" s="355"/>
      <c r="CP72" s="355"/>
      <c r="CQ72" s="355"/>
      <c r="CR72" s="355"/>
      <c r="CS72" s="355"/>
      <c r="CT72" s="355"/>
      <c r="CU72" s="355"/>
      <c r="CV72" s="355"/>
      <c r="CW72" s="355"/>
      <c r="CX72" s="355"/>
      <c r="CY72" s="355"/>
      <c r="CZ72" s="355"/>
      <c r="DA72" s="355"/>
      <c r="DB72" s="355"/>
      <c r="DC72" s="355"/>
      <c r="DD72" s="355"/>
      <c r="DE72" s="355"/>
      <c r="DF72" s="355"/>
      <c r="DG72" s="355"/>
      <c r="DH72" s="355"/>
      <c r="DI72" s="355"/>
      <c r="DJ72" s="355"/>
      <c r="DK72" s="355"/>
      <c r="DL72" s="355"/>
      <c r="DM72" s="355"/>
      <c r="DN72" s="355"/>
      <c r="DO72" s="355"/>
      <c r="DP72" s="355"/>
      <c r="DQ72" s="355"/>
      <c r="DR72" s="355"/>
      <c r="DS72" s="355"/>
      <c r="DT72" s="355"/>
      <c r="DU72" s="355"/>
      <c r="DV72" s="355"/>
      <c r="DW72" s="355"/>
      <c r="DX72" s="355"/>
      <c r="DY72" s="355"/>
      <c r="DZ72" s="355"/>
      <c r="EA72" s="355"/>
      <c r="EB72" s="355"/>
      <c r="EC72" s="355"/>
      <c r="ED72" s="355"/>
      <c r="EE72" s="355"/>
      <c r="EF72" s="355"/>
      <c r="EG72" s="355"/>
      <c r="EH72" s="355"/>
      <c r="EI72" s="355"/>
      <c r="EJ72" s="355"/>
      <c r="EK72" s="355"/>
      <c r="EL72" s="355"/>
      <c r="EM72" s="355"/>
    </row>
    <row r="73" spans="1:143" s="258" customFormat="1" ht="18" customHeight="1" outlineLevel="1">
      <c r="A73" s="121">
        <v>2</v>
      </c>
      <c r="B73" s="90">
        <v>17</v>
      </c>
      <c r="C73" s="222" t="s">
        <v>605</v>
      </c>
      <c r="D73" s="224"/>
      <c r="E73" s="222">
        <v>10</v>
      </c>
      <c r="F73" s="222">
        <v>17.11</v>
      </c>
      <c r="G73" s="223">
        <v>221656.9</v>
      </c>
      <c r="H73" s="223">
        <v>1798</v>
      </c>
      <c r="I73" s="223">
        <v>158112.97000000003</v>
      </c>
      <c r="J73" s="223">
        <v>1798</v>
      </c>
      <c r="K73" s="223">
        <v>122663.17000000001</v>
      </c>
      <c r="L73" s="223">
        <v>1798</v>
      </c>
      <c r="M73" s="225" t="s">
        <v>1324</v>
      </c>
      <c r="N73" s="225">
        <v>45657</v>
      </c>
      <c r="O73" s="225" t="s">
        <v>1324</v>
      </c>
      <c r="P73" s="225">
        <v>44561</v>
      </c>
      <c r="Q73" s="223"/>
      <c r="R73" s="276">
        <v>0.16079678070662556</v>
      </c>
      <c r="S73" s="223">
        <v>16488645.012729999</v>
      </c>
      <c r="T73" s="223"/>
      <c r="U73" s="223"/>
      <c r="V73" s="223">
        <v>13618361.399999999</v>
      </c>
      <c r="W73" s="223">
        <v>111083.45255305298</v>
      </c>
      <c r="X73" s="223">
        <v>151216.27769049461</v>
      </c>
      <c r="Y73" s="223">
        <v>588.70967741935488</v>
      </c>
      <c r="Z73" s="223">
        <v>0</v>
      </c>
      <c r="AA73" s="223">
        <v>4619526.6116020717</v>
      </c>
      <c r="AB73" s="223">
        <v>37680.962496520653</v>
      </c>
      <c r="AC73" s="223">
        <v>80200000</v>
      </c>
      <c r="AD73" s="222"/>
      <c r="AE73" s="223">
        <v>654.18244038925639</v>
      </c>
      <c r="AF73" s="354"/>
      <c r="AG73" s="355"/>
      <c r="AH73" s="355"/>
      <c r="AI73" s="355"/>
      <c r="AJ73" s="355"/>
      <c r="AK73" s="355"/>
      <c r="AL73" s="355"/>
      <c r="AM73" s="355"/>
      <c r="AN73" s="355"/>
      <c r="AO73" s="355"/>
      <c r="AP73" s="355"/>
      <c r="AQ73" s="355"/>
      <c r="AR73" s="355"/>
      <c r="AS73" s="355"/>
      <c r="AT73" s="355"/>
      <c r="AU73" s="355"/>
      <c r="AV73" s="355"/>
      <c r="AW73" s="355"/>
      <c r="AX73" s="355"/>
      <c r="AY73" s="355"/>
      <c r="AZ73" s="355"/>
      <c r="BA73" s="355"/>
      <c r="BB73" s="355"/>
      <c r="BC73" s="355"/>
      <c r="BD73" s="355"/>
      <c r="BE73" s="355"/>
      <c r="BF73" s="355"/>
      <c r="BG73" s="355"/>
      <c r="BH73" s="355"/>
      <c r="BI73" s="355"/>
      <c r="BJ73" s="355"/>
      <c r="BK73" s="355"/>
      <c r="BL73" s="355"/>
      <c r="BM73" s="355"/>
      <c r="BN73" s="355"/>
      <c r="BO73" s="355"/>
      <c r="BP73" s="355"/>
      <c r="BQ73" s="355"/>
      <c r="BR73" s="355"/>
      <c r="BS73" s="355"/>
      <c r="BT73" s="355"/>
      <c r="BU73" s="355"/>
      <c r="BV73" s="355"/>
      <c r="BW73" s="355"/>
      <c r="BX73" s="355"/>
      <c r="BY73" s="355"/>
      <c r="BZ73" s="355"/>
      <c r="CA73" s="355"/>
      <c r="CB73" s="355"/>
      <c r="CC73" s="355"/>
      <c r="CD73" s="355"/>
      <c r="CE73" s="355"/>
      <c r="CF73" s="355"/>
      <c r="CG73" s="355"/>
      <c r="CH73" s="355"/>
      <c r="CI73" s="355"/>
      <c r="CJ73" s="355"/>
      <c r="CK73" s="355"/>
      <c r="CL73" s="355"/>
      <c r="CM73" s="355"/>
      <c r="CN73" s="355"/>
      <c r="CO73" s="355"/>
      <c r="CP73" s="355"/>
      <c r="CQ73" s="355"/>
      <c r="CR73" s="355"/>
      <c r="CS73" s="355"/>
      <c r="CT73" s="355"/>
      <c r="CU73" s="355"/>
      <c r="CV73" s="355"/>
      <c r="CW73" s="355"/>
      <c r="CX73" s="355"/>
      <c r="CY73" s="355"/>
      <c r="CZ73" s="355"/>
      <c r="DA73" s="355"/>
      <c r="DB73" s="355"/>
      <c r="DC73" s="355"/>
      <c r="DD73" s="355"/>
      <c r="DE73" s="355"/>
      <c r="DF73" s="355"/>
      <c r="DG73" s="355"/>
      <c r="DH73" s="355"/>
      <c r="DI73" s="355"/>
      <c r="DJ73" s="355"/>
      <c r="DK73" s="355"/>
      <c r="DL73" s="355"/>
      <c r="DM73" s="355"/>
      <c r="DN73" s="355"/>
      <c r="DO73" s="355"/>
      <c r="DP73" s="355"/>
      <c r="DQ73" s="355"/>
      <c r="DR73" s="355"/>
      <c r="DS73" s="355"/>
      <c r="DT73" s="355"/>
      <c r="DU73" s="355"/>
      <c r="DV73" s="355"/>
      <c r="DW73" s="355"/>
      <c r="DX73" s="355"/>
      <c r="DY73" s="355"/>
      <c r="DZ73" s="355"/>
      <c r="EA73" s="355"/>
      <c r="EB73" s="355"/>
      <c r="EC73" s="355"/>
      <c r="ED73" s="355"/>
      <c r="EE73" s="355"/>
      <c r="EF73" s="355"/>
      <c r="EG73" s="355"/>
      <c r="EH73" s="355"/>
      <c r="EI73" s="355"/>
      <c r="EJ73" s="355"/>
      <c r="EK73" s="355"/>
      <c r="EL73" s="355"/>
      <c r="EM73" s="355"/>
    </row>
    <row r="74" spans="1:143" s="258" customFormat="1" ht="18" customHeight="1" outlineLevel="1">
      <c r="A74" s="121">
        <v>2</v>
      </c>
      <c r="B74" s="90">
        <v>18</v>
      </c>
      <c r="C74" s="222" t="s">
        <v>563</v>
      </c>
      <c r="D74" s="224"/>
      <c r="E74" s="222">
        <v>36</v>
      </c>
      <c r="F74" s="222">
        <v>192.1</v>
      </c>
      <c r="G74" s="223">
        <v>1446130.2000999998</v>
      </c>
      <c r="H74" s="223">
        <v>9745</v>
      </c>
      <c r="I74" s="223">
        <v>1441742.5000999998</v>
      </c>
      <c r="J74" s="223">
        <v>9745</v>
      </c>
      <c r="K74" s="223">
        <v>1246348.2001999998</v>
      </c>
      <c r="L74" s="223">
        <v>9682</v>
      </c>
      <c r="M74" s="225" t="s">
        <v>1324</v>
      </c>
      <c r="N74" s="225">
        <v>46752</v>
      </c>
      <c r="O74" s="225" t="s">
        <v>1324</v>
      </c>
      <c r="P74" s="225">
        <v>46022</v>
      </c>
      <c r="Q74" s="223"/>
      <c r="R74" s="276">
        <v>0.16522557029166007</v>
      </c>
      <c r="S74" s="223">
        <v>105818693.00632998</v>
      </c>
      <c r="T74" s="223"/>
      <c r="U74" s="223"/>
      <c r="V74" s="223">
        <v>86348442.910560012</v>
      </c>
      <c r="W74" s="223">
        <v>69281.15505498687</v>
      </c>
      <c r="X74" s="223">
        <v>112263.50475148705</v>
      </c>
      <c r="Y74" s="223">
        <v>517.64184419541414</v>
      </c>
      <c r="Z74" s="223">
        <v>0</v>
      </c>
      <c r="AA74" s="223">
        <v>39245749.900254823</v>
      </c>
      <c r="AB74" s="223">
        <v>31488.591947223984</v>
      </c>
      <c r="AC74" s="223">
        <v>681350000</v>
      </c>
      <c r="AD74" s="222"/>
      <c r="AE74" s="223">
        <v>546.67708421343627</v>
      </c>
      <c r="AF74" s="354"/>
      <c r="AG74" s="355"/>
      <c r="AH74" s="355"/>
      <c r="AI74" s="355"/>
      <c r="AJ74" s="355"/>
      <c r="AK74" s="355"/>
      <c r="AL74" s="355"/>
      <c r="AM74" s="355"/>
      <c r="AN74" s="355"/>
      <c r="AO74" s="355"/>
      <c r="AP74" s="355"/>
      <c r="AQ74" s="355"/>
      <c r="AR74" s="355"/>
      <c r="AS74" s="355"/>
      <c r="AT74" s="355"/>
      <c r="AU74" s="355"/>
      <c r="AV74" s="355"/>
      <c r="AW74" s="355"/>
      <c r="AX74" s="355"/>
      <c r="AY74" s="355"/>
      <c r="AZ74" s="355"/>
      <c r="BA74" s="355"/>
      <c r="BB74" s="355"/>
      <c r="BC74" s="355"/>
      <c r="BD74" s="355"/>
      <c r="BE74" s="355"/>
      <c r="BF74" s="355"/>
      <c r="BG74" s="355"/>
      <c r="BH74" s="355"/>
      <c r="BI74" s="355"/>
      <c r="BJ74" s="355"/>
      <c r="BK74" s="355"/>
      <c r="BL74" s="355"/>
      <c r="BM74" s="355"/>
      <c r="BN74" s="355"/>
      <c r="BO74" s="355"/>
      <c r="BP74" s="355"/>
      <c r="BQ74" s="355"/>
      <c r="BR74" s="355"/>
      <c r="BS74" s="355"/>
      <c r="BT74" s="355"/>
      <c r="BU74" s="355"/>
      <c r="BV74" s="355"/>
      <c r="BW74" s="355"/>
      <c r="BX74" s="355"/>
      <c r="BY74" s="355"/>
      <c r="BZ74" s="355"/>
      <c r="CA74" s="355"/>
      <c r="CB74" s="355"/>
      <c r="CC74" s="355"/>
      <c r="CD74" s="355"/>
      <c r="CE74" s="355"/>
      <c r="CF74" s="355"/>
      <c r="CG74" s="355"/>
      <c r="CH74" s="355"/>
      <c r="CI74" s="355"/>
      <c r="CJ74" s="355"/>
      <c r="CK74" s="355"/>
      <c r="CL74" s="355"/>
      <c r="CM74" s="355"/>
      <c r="CN74" s="355"/>
      <c r="CO74" s="355"/>
      <c r="CP74" s="355"/>
      <c r="CQ74" s="355"/>
      <c r="CR74" s="355"/>
      <c r="CS74" s="355"/>
      <c r="CT74" s="355"/>
      <c r="CU74" s="355"/>
      <c r="CV74" s="355"/>
      <c r="CW74" s="355"/>
      <c r="CX74" s="355"/>
      <c r="CY74" s="355"/>
      <c r="CZ74" s="355"/>
      <c r="DA74" s="355"/>
      <c r="DB74" s="355"/>
      <c r="DC74" s="355"/>
      <c r="DD74" s="355"/>
      <c r="DE74" s="355"/>
      <c r="DF74" s="355"/>
      <c r="DG74" s="355"/>
      <c r="DH74" s="355"/>
      <c r="DI74" s="355"/>
      <c r="DJ74" s="355"/>
      <c r="DK74" s="355"/>
      <c r="DL74" s="355"/>
      <c r="DM74" s="355"/>
      <c r="DN74" s="355"/>
      <c r="DO74" s="355"/>
      <c r="DP74" s="355"/>
      <c r="DQ74" s="355"/>
      <c r="DR74" s="355"/>
      <c r="DS74" s="355"/>
      <c r="DT74" s="355"/>
      <c r="DU74" s="355"/>
      <c r="DV74" s="355"/>
      <c r="DW74" s="355"/>
      <c r="DX74" s="355"/>
      <c r="DY74" s="355"/>
      <c r="DZ74" s="355"/>
      <c r="EA74" s="355"/>
      <c r="EB74" s="355"/>
      <c r="EC74" s="355"/>
      <c r="ED74" s="355"/>
      <c r="EE74" s="355"/>
      <c r="EF74" s="355"/>
      <c r="EG74" s="355"/>
      <c r="EH74" s="355"/>
      <c r="EI74" s="355"/>
      <c r="EJ74" s="355"/>
      <c r="EK74" s="355"/>
      <c r="EL74" s="355"/>
      <c r="EM74" s="355"/>
    </row>
    <row r="75" spans="1:143" s="258" customFormat="1" ht="18" customHeight="1" outlineLevel="1">
      <c r="A75" s="121">
        <v>2</v>
      </c>
      <c r="B75" s="90">
        <v>19</v>
      </c>
      <c r="C75" s="222" t="s">
        <v>933</v>
      </c>
      <c r="D75" s="224"/>
      <c r="E75" s="222">
        <v>15</v>
      </c>
      <c r="F75" s="222">
        <v>60.05</v>
      </c>
      <c r="G75" s="223">
        <v>398999.31419999996</v>
      </c>
      <c r="H75" s="223">
        <v>1500</v>
      </c>
      <c r="I75" s="223">
        <v>383299.31420000002</v>
      </c>
      <c r="J75" s="223">
        <v>1500</v>
      </c>
      <c r="K75" s="223">
        <v>352371.71530000004</v>
      </c>
      <c r="L75" s="223">
        <v>1500</v>
      </c>
      <c r="M75" s="225" t="s">
        <v>1324</v>
      </c>
      <c r="N75" s="225">
        <v>44926</v>
      </c>
      <c r="O75" s="225" t="s">
        <v>1324</v>
      </c>
      <c r="P75" s="225">
        <v>45291</v>
      </c>
      <c r="Q75" s="223"/>
      <c r="R75" s="276">
        <v>0.17744844425723774</v>
      </c>
      <c r="S75" s="223">
        <v>29964200.892859999</v>
      </c>
      <c r="T75" s="223"/>
      <c r="U75" s="223"/>
      <c r="V75" s="223">
        <v>23820770.960000008</v>
      </c>
      <c r="W75" s="223">
        <v>67601.257211350312</v>
      </c>
      <c r="X75" s="223">
        <v>86561.056414677529</v>
      </c>
      <c r="Y75" s="223">
        <v>350</v>
      </c>
      <c r="Z75" s="223">
        <v>0</v>
      </c>
      <c r="AA75" s="223">
        <v>4937631.7089942181</v>
      </c>
      <c r="AB75" s="223">
        <v>14012.565409202745</v>
      </c>
      <c r="AC75" s="223">
        <v>85720000</v>
      </c>
      <c r="AD75" s="222"/>
      <c r="AE75" s="223">
        <v>243.26583626900995</v>
      </c>
      <c r="AF75" s="354"/>
      <c r="AG75" s="355"/>
      <c r="AH75" s="355"/>
      <c r="AI75" s="355"/>
      <c r="AJ75" s="355"/>
      <c r="AK75" s="355"/>
      <c r="AL75" s="355"/>
      <c r="AM75" s="355"/>
      <c r="AN75" s="355"/>
      <c r="AO75" s="355"/>
      <c r="AP75" s="355"/>
      <c r="AQ75" s="355"/>
      <c r="AR75" s="355"/>
      <c r="AS75" s="355"/>
      <c r="AT75" s="355"/>
      <c r="AU75" s="355"/>
      <c r="AV75" s="355"/>
      <c r="AW75" s="355"/>
      <c r="AX75" s="355"/>
      <c r="AY75" s="355"/>
      <c r="AZ75" s="355"/>
      <c r="BA75" s="355"/>
      <c r="BB75" s="355"/>
      <c r="BC75" s="355"/>
      <c r="BD75" s="355"/>
      <c r="BE75" s="355"/>
      <c r="BF75" s="355"/>
      <c r="BG75" s="355"/>
      <c r="BH75" s="355"/>
      <c r="BI75" s="355"/>
      <c r="BJ75" s="355"/>
      <c r="BK75" s="355"/>
      <c r="BL75" s="355"/>
      <c r="BM75" s="355"/>
      <c r="BN75" s="355"/>
      <c r="BO75" s="355"/>
      <c r="BP75" s="355"/>
      <c r="BQ75" s="355"/>
      <c r="BR75" s="355"/>
      <c r="BS75" s="355"/>
      <c r="BT75" s="355"/>
      <c r="BU75" s="355"/>
      <c r="BV75" s="355"/>
      <c r="BW75" s="355"/>
      <c r="BX75" s="355"/>
      <c r="BY75" s="355"/>
      <c r="BZ75" s="355"/>
      <c r="CA75" s="355"/>
      <c r="CB75" s="355"/>
      <c r="CC75" s="355"/>
      <c r="CD75" s="355"/>
      <c r="CE75" s="355"/>
      <c r="CF75" s="355"/>
      <c r="CG75" s="355"/>
      <c r="CH75" s="355"/>
      <c r="CI75" s="355"/>
      <c r="CJ75" s="355"/>
      <c r="CK75" s="355"/>
      <c r="CL75" s="355"/>
      <c r="CM75" s="355"/>
      <c r="CN75" s="355"/>
      <c r="CO75" s="355"/>
      <c r="CP75" s="355"/>
      <c r="CQ75" s="355"/>
      <c r="CR75" s="355"/>
      <c r="CS75" s="355"/>
      <c r="CT75" s="355"/>
      <c r="CU75" s="355"/>
      <c r="CV75" s="355"/>
      <c r="CW75" s="355"/>
      <c r="CX75" s="355"/>
      <c r="CY75" s="355"/>
      <c r="CZ75" s="355"/>
      <c r="DA75" s="355"/>
      <c r="DB75" s="355"/>
      <c r="DC75" s="355"/>
      <c r="DD75" s="355"/>
      <c r="DE75" s="355"/>
      <c r="DF75" s="355"/>
      <c r="DG75" s="355"/>
      <c r="DH75" s="355"/>
      <c r="DI75" s="355"/>
      <c r="DJ75" s="355"/>
      <c r="DK75" s="355"/>
      <c r="DL75" s="355"/>
      <c r="DM75" s="355"/>
      <c r="DN75" s="355"/>
      <c r="DO75" s="355"/>
      <c r="DP75" s="355"/>
      <c r="DQ75" s="355"/>
      <c r="DR75" s="355"/>
      <c r="DS75" s="355"/>
      <c r="DT75" s="355"/>
      <c r="DU75" s="355"/>
      <c r="DV75" s="355"/>
      <c r="DW75" s="355"/>
      <c r="DX75" s="355"/>
      <c r="DY75" s="355"/>
      <c r="DZ75" s="355"/>
      <c r="EA75" s="355"/>
      <c r="EB75" s="355"/>
      <c r="EC75" s="355"/>
      <c r="ED75" s="355"/>
      <c r="EE75" s="355"/>
      <c r="EF75" s="355"/>
      <c r="EG75" s="355"/>
      <c r="EH75" s="355"/>
      <c r="EI75" s="355"/>
      <c r="EJ75" s="355"/>
      <c r="EK75" s="355"/>
      <c r="EL75" s="355"/>
      <c r="EM75" s="355"/>
    </row>
    <row r="76" spans="1:143" s="258" customFormat="1" ht="18" customHeight="1" outlineLevel="1">
      <c r="A76" s="121">
        <v>2</v>
      </c>
      <c r="B76" s="90">
        <v>20</v>
      </c>
      <c r="C76" s="222" t="s">
        <v>949</v>
      </c>
      <c r="D76" s="224"/>
      <c r="E76" s="222">
        <v>2</v>
      </c>
      <c r="F76" s="222">
        <v>0</v>
      </c>
      <c r="G76" s="223">
        <v>20534.500199999999</v>
      </c>
      <c r="H76" s="223">
        <v>194</v>
      </c>
      <c r="I76" s="223">
        <v>2777.7902000000004</v>
      </c>
      <c r="J76" s="223">
        <v>76</v>
      </c>
      <c r="K76" s="223">
        <v>630.64020000000005</v>
      </c>
      <c r="L76" s="223">
        <v>42</v>
      </c>
      <c r="M76" s="225" t="s">
        <v>1324</v>
      </c>
      <c r="N76" s="225">
        <v>43373</v>
      </c>
      <c r="O76" s="225" t="s">
        <v>1324</v>
      </c>
      <c r="P76" s="225">
        <v>43465</v>
      </c>
      <c r="Q76" s="223"/>
      <c r="R76" s="276">
        <v>0.15774229014793831</v>
      </c>
      <c r="S76" s="223">
        <v>613968.87000000011</v>
      </c>
      <c r="T76" s="223"/>
      <c r="U76" s="223"/>
      <c r="V76" s="223">
        <v>79139.360000000073</v>
      </c>
      <c r="W76" s="223">
        <v>125490.50948544046</v>
      </c>
      <c r="X76" s="223">
        <v>79756.434810213454</v>
      </c>
      <c r="Y76" s="223">
        <v>500</v>
      </c>
      <c r="Z76" s="223">
        <v>0</v>
      </c>
      <c r="AA76" s="223">
        <v>61038.338041000599</v>
      </c>
      <c r="AB76" s="223">
        <v>96787.895920685987</v>
      </c>
      <c r="AC76" s="223">
        <v>1060000</v>
      </c>
      <c r="AD76" s="222"/>
      <c r="AE76" s="223">
        <v>1680.8316374376386</v>
      </c>
      <c r="AF76" s="354"/>
      <c r="AG76" s="355"/>
      <c r="AH76" s="355"/>
      <c r="AI76" s="355"/>
      <c r="AJ76" s="355"/>
      <c r="AK76" s="355"/>
      <c r="AL76" s="355"/>
      <c r="AM76" s="355"/>
      <c r="AN76" s="355"/>
      <c r="AO76" s="355"/>
      <c r="AP76" s="355"/>
      <c r="AQ76" s="355"/>
      <c r="AR76" s="355"/>
      <c r="AS76" s="355"/>
      <c r="AT76" s="355"/>
      <c r="AU76" s="355"/>
      <c r="AV76" s="355"/>
      <c r="AW76" s="355"/>
      <c r="AX76" s="355"/>
      <c r="AY76" s="355"/>
      <c r="AZ76" s="355"/>
      <c r="BA76" s="355"/>
      <c r="BB76" s="355"/>
      <c r="BC76" s="355"/>
      <c r="BD76" s="355"/>
      <c r="BE76" s="355"/>
      <c r="BF76" s="355"/>
      <c r="BG76" s="355"/>
      <c r="BH76" s="355"/>
      <c r="BI76" s="355"/>
      <c r="BJ76" s="355"/>
      <c r="BK76" s="355"/>
      <c r="BL76" s="355"/>
      <c r="BM76" s="355"/>
      <c r="BN76" s="355"/>
      <c r="BO76" s="355"/>
      <c r="BP76" s="355"/>
      <c r="BQ76" s="355"/>
      <c r="BR76" s="355"/>
      <c r="BS76" s="355"/>
      <c r="BT76" s="355"/>
      <c r="BU76" s="355"/>
      <c r="BV76" s="355"/>
      <c r="BW76" s="355"/>
      <c r="BX76" s="355"/>
      <c r="BY76" s="355"/>
      <c r="BZ76" s="355"/>
      <c r="CA76" s="355"/>
      <c r="CB76" s="355"/>
      <c r="CC76" s="355"/>
      <c r="CD76" s="355"/>
      <c r="CE76" s="355"/>
      <c r="CF76" s="355"/>
      <c r="CG76" s="355"/>
      <c r="CH76" s="355"/>
      <c r="CI76" s="355"/>
      <c r="CJ76" s="355"/>
      <c r="CK76" s="355"/>
      <c r="CL76" s="355"/>
      <c r="CM76" s="355"/>
      <c r="CN76" s="355"/>
      <c r="CO76" s="355"/>
      <c r="CP76" s="355"/>
      <c r="CQ76" s="355"/>
      <c r="CR76" s="355"/>
      <c r="CS76" s="355"/>
      <c r="CT76" s="355"/>
      <c r="CU76" s="355"/>
      <c r="CV76" s="355"/>
      <c r="CW76" s="355"/>
      <c r="CX76" s="355"/>
      <c r="CY76" s="355"/>
      <c r="CZ76" s="355"/>
      <c r="DA76" s="355"/>
      <c r="DB76" s="355"/>
      <c r="DC76" s="355"/>
      <c r="DD76" s="355"/>
      <c r="DE76" s="355"/>
      <c r="DF76" s="355"/>
      <c r="DG76" s="355"/>
      <c r="DH76" s="355"/>
      <c r="DI76" s="355"/>
      <c r="DJ76" s="355"/>
      <c r="DK76" s="355"/>
      <c r="DL76" s="355"/>
      <c r="DM76" s="355"/>
      <c r="DN76" s="355"/>
      <c r="DO76" s="355"/>
      <c r="DP76" s="355"/>
      <c r="DQ76" s="355"/>
      <c r="DR76" s="355"/>
      <c r="DS76" s="355"/>
      <c r="DT76" s="355"/>
      <c r="DU76" s="355"/>
      <c r="DV76" s="355"/>
      <c r="DW76" s="355"/>
      <c r="DX76" s="355"/>
      <c r="DY76" s="355"/>
      <c r="DZ76" s="355"/>
      <c r="EA76" s="355"/>
      <c r="EB76" s="355"/>
      <c r="EC76" s="355"/>
      <c r="ED76" s="355"/>
      <c r="EE76" s="355"/>
      <c r="EF76" s="355"/>
      <c r="EG76" s="355"/>
      <c r="EH76" s="355"/>
      <c r="EI76" s="355"/>
      <c r="EJ76" s="355"/>
      <c r="EK76" s="355"/>
      <c r="EL76" s="355"/>
      <c r="EM76" s="355"/>
    </row>
    <row r="77" spans="1:143" s="258" customFormat="1" ht="18" customHeight="1" outlineLevel="1">
      <c r="A77" s="121">
        <v>2</v>
      </c>
      <c r="B77" s="90">
        <v>21</v>
      </c>
      <c r="C77" s="222" t="s">
        <v>952</v>
      </c>
      <c r="D77" s="224"/>
      <c r="E77" s="222">
        <v>2</v>
      </c>
      <c r="F77" s="222">
        <v>0</v>
      </c>
      <c r="G77" s="223">
        <v>27566.750039999999</v>
      </c>
      <c r="H77" s="223">
        <v>0</v>
      </c>
      <c r="I77" s="223">
        <v>18322.20004</v>
      </c>
      <c r="J77" s="223">
        <v>0</v>
      </c>
      <c r="K77" s="223">
        <v>9312.36</v>
      </c>
      <c r="L77" s="223">
        <v>0</v>
      </c>
      <c r="M77" s="225" t="s">
        <v>1324</v>
      </c>
      <c r="N77" s="225">
        <v>43830</v>
      </c>
      <c r="O77" s="225" t="s">
        <v>1324</v>
      </c>
      <c r="P77" s="225">
        <v>44196</v>
      </c>
      <c r="Q77" s="223"/>
      <c r="R77" s="276">
        <v>0.15994229014793832</v>
      </c>
      <c r="S77" s="223">
        <v>1190304.28</v>
      </c>
      <c r="T77" s="223"/>
      <c r="U77" s="223"/>
      <c r="V77" s="223">
        <v>688073.46000000008</v>
      </c>
      <c r="W77" s="223">
        <v>73888.19375539606</v>
      </c>
      <c r="X77" s="223">
        <v>72233.07517750602</v>
      </c>
      <c r="Y77" s="223">
        <v>500</v>
      </c>
      <c r="Z77" s="223">
        <v>0</v>
      </c>
      <c r="AA77" s="223">
        <v>103242.12133196113</v>
      </c>
      <c r="AB77" s="223">
        <v>11086.568961247323</v>
      </c>
      <c r="AC77" s="223">
        <v>1790000</v>
      </c>
      <c r="AD77" s="222"/>
      <c r="AE77" s="223">
        <v>192.21765481575025</v>
      </c>
      <c r="AF77" s="354"/>
      <c r="AG77" s="355"/>
      <c r="AH77" s="355"/>
      <c r="AI77" s="355"/>
      <c r="AJ77" s="355"/>
      <c r="AK77" s="355"/>
      <c r="AL77" s="355"/>
      <c r="AM77" s="355"/>
      <c r="AN77" s="355"/>
      <c r="AO77" s="355"/>
      <c r="AP77" s="355"/>
      <c r="AQ77" s="355"/>
      <c r="AR77" s="355"/>
      <c r="AS77" s="355"/>
      <c r="AT77" s="355"/>
      <c r="AU77" s="355"/>
      <c r="AV77" s="355"/>
      <c r="AW77" s="355"/>
      <c r="AX77" s="355"/>
      <c r="AY77" s="355"/>
      <c r="AZ77" s="355"/>
      <c r="BA77" s="355"/>
      <c r="BB77" s="355"/>
      <c r="BC77" s="355"/>
      <c r="BD77" s="355"/>
      <c r="BE77" s="355"/>
      <c r="BF77" s="355"/>
      <c r="BG77" s="355"/>
      <c r="BH77" s="355"/>
      <c r="BI77" s="355"/>
      <c r="BJ77" s="355"/>
      <c r="BK77" s="355"/>
      <c r="BL77" s="355"/>
      <c r="BM77" s="355"/>
      <c r="BN77" s="355"/>
      <c r="BO77" s="355"/>
      <c r="BP77" s="355"/>
      <c r="BQ77" s="355"/>
      <c r="BR77" s="355"/>
      <c r="BS77" s="355"/>
      <c r="BT77" s="355"/>
      <c r="BU77" s="355"/>
      <c r="BV77" s="355"/>
      <c r="BW77" s="355"/>
      <c r="BX77" s="355"/>
      <c r="BY77" s="355"/>
      <c r="BZ77" s="355"/>
      <c r="CA77" s="355"/>
      <c r="CB77" s="355"/>
      <c r="CC77" s="355"/>
      <c r="CD77" s="355"/>
      <c r="CE77" s="355"/>
      <c r="CF77" s="355"/>
      <c r="CG77" s="355"/>
      <c r="CH77" s="355"/>
      <c r="CI77" s="355"/>
      <c r="CJ77" s="355"/>
      <c r="CK77" s="355"/>
      <c r="CL77" s="355"/>
      <c r="CM77" s="355"/>
      <c r="CN77" s="355"/>
      <c r="CO77" s="355"/>
      <c r="CP77" s="355"/>
      <c r="CQ77" s="355"/>
      <c r="CR77" s="355"/>
      <c r="CS77" s="355"/>
      <c r="CT77" s="355"/>
      <c r="CU77" s="355"/>
      <c r="CV77" s="355"/>
      <c r="CW77" s="355"/>
      <c r="CX77" s="355"/>
      <c r="CY77" s="355"/>
      <c r="CZ77" s="355"/>
      <c r="DA77" s="355"/>
      <c r="DB77" s="355"/>
      <c r="DC77" s="355"/>
      <c r="DD77" s="355"/>
      <c r="DE77" s="355"/>
      <c r="DF77" s="355"/>
      <c r="DG77" s="355"/>
      <c r="DH77" s="355"/>
      <c r="DI77" s="355"/>
      <c r="DJ77" s="355"/>
      <c r="DK77" s="355"/>
      <c r="DL77" s="355"/>
      <c r="DM77" s="355"/>
      <c r="DN77" s="355"/>
      <c r="DO77" s="355"/>
      <c r="DP77" s="355"/>
      <c r="DQ77" s="355"/>
      <c r="DR77" s="355"/>
      <c r="DS77" s="355"/>
      <c r="DT77" s="355"/>
      <c r="DU77" s="355"/>
      <c r="DV77" s="355"/>
      <c r="DW77" s="355"/>
      <c r="DX77" s="355"/>
      <c r="DY77" s="355"/>
      <c r="DZ77" s="355"/>
      <c r="EA77" s="355"/>
      <c r="EB77" s="355"/>
      <c r="EC77" s="355"/>
      <c r="ED77" s="355"/>
      <c r="EE77" s="355"/>
      <c r="EF77" s="355"/>
      <c r="EG77" s="355"/>
      <c r="EH77" s="355"/>
      <c r="EI77" s="355"/>
      <c r="EJ77" s="355"/>
      <c r="EK77" s="355"/>
      <c r="EL77" s="355"/>
      <c r="EM77" s="355"/>
    </row>
    <row r="78" spans="1:143" s="258" customFormat="1" ht="18" customHeight="1" outlineLevel="1">
      <c r="A78" s="121">
        <v>2</v>
      </c>
      <c r="B78" s="90">
        <v>22</v>
      </c>
      <c r="C78" s="222" t="s">
        <v>383</v>
      </c>
      <c r="D78" s="224"/>
      <c r="E78" s="222">
        <v>5</v>
      </c>
      <c r="F78" s="222">
        <v>3.68</v>
      </c>
      <c r="G78" s="223">
        <v>58125.321799999998</v>
      </c>
      <c r="H78" s="223">
        <v>0</v>
      </c>
      <c r="I78" s="223">
        <v>49044.931900000003</v>
      </c>
      <c r="J78" s="223">
        <v>0</v>
      </c>
      <c r="K78" s="223">
        <v>48464.001799999998</v>
      </c>
      <c r="L78" s="223">
        <v>0</v>
      </c>
      <c r="M78" s="225" t="s">
        <v>1324</v>
      </c>
      <c r="N78" s="225">
        <v>47118</v>
      </c>
      <c r="O78" s="225" t="s">
        <v>1324</v>
      </c>
      <c r="P78" s="225">
        <v>47483</v>
      </c>
      <c r="Q78" s="223"/>
      <c r="R78" s="276">
        <v>0.20939501403340169</v>
      </c>
      <c r="S78" s="223">
        <v>2623190.5184599999</v>
      </c>
      <c r="T78" s="223"/>
      <c r="U78" s="223"/>
      <c r="V78" s="223">
        <v>2331495.1</v>
      </c>
      <c r="W78" s="223">
        <v>48107.77099302601</v>
      </c>
      <c r="X78" s="223">
        <v>70000.000144437116</v>
      </c>
      <c r="Y78" s="223">
        <v>500</v>
      </c>
      <c r="Z78" s="223">
        <v>0</v>
      </c>
      <c r="AA78" s="223">
        <v>271123.57343214954</v>
      </c>
      <c r="AB78" s="223">
        <v>5594.3290558426306</v>
      </c>
      <c r="AC78" s="223">
        <v>4710000</v>
      </c>
      <c r="AD78" s="222"/>
      <c r="AE78" s="223">
        <v>97.185536172541163</v>
      </c>
      <c r="AF78" s="354"/>
      <c r="AG78" s="355"/>
      <c r="AH78" s="355"/>
      <c r="AI78" s="355"/>
      <c r="AJ78" s="355"/>
      <c r="AK78" s="355"/>
      <c r="AL78" s="355"/>
      <c r="AM78" s="355"/>
      <c r="AN78" s="355"/>
      <c r="AO78" s="355"/>
      <c r="AP78" s="355"/>
      <c r="AQ78" s="355"/>
      <c r="AR78" s="355"/>
      <c r="AS78" s="355"/>
      <c r="AT78" s="355"/>
      <c r="AU78" s="355"/>
      <c r="AV78" s="355"/>
      <c r="AW78" s="355"/>
      <c r="AX78" s="355"/>
      <c r="AY78" s="355"/>
      <c r="AZ78" s="355"/>
      <c r="BA78" s="355"/>
      <c r="BB78" s="355"/>
      <c r="BC78" s="355"/>
      <c r="BD78" s="355"/>
      <c r="BE78" s="355"/>
      <c r="BF78" s="355"/>
      <c r="BG78" s="355"/>
      <c r="BH78" s="355"/>
      <c r="BI78" s="355"/>
      <c r="BJ78" s="355"/>
      <c r="BK78" s="355"/>
      <c r="BL78" s="355"/>
      <c r="BM78" s="355"/>
      <c r="BN78" s="355"/>
      <c r="BO78" s="355"/>
      <c r="BP78" s="355"/>
      <c r="BQ78" s="355"/>
      <c r="BR78" s="355"/>
      <c r="BS78" s="355"/>
      <c r="BT78" s="355"/>
      <c r="BU78" s="355"/>
      <c r="BV78" s="355"/>
      <c r="BW78" s="355"/>
      <c r="BX78" s="355"/>
      <c r="BY78" s="355"/>
      <c r="BZ78" s="355"/>
      <c r="CA78" s="355"/>
      <c r="CB78" s="355"/>
      <c r="CC78" s="355"/>
      <c r="CD78" s="355"/>
      <c r="CE78" s="355"/>
      <c r="CF78" s="355"/>
      <c r="CG78" s="355"/>
      <c r="CH78" s="355"/>
      <c r="CI78" s="355"/>
      <c r="CJ78" s="355"/>
      <c r="CK78" s="355"/>
      <c r="CL78" s="355"/>
      <c r="CM78" s="355"/>
      <c r="CN78" s="355"/>
      <c r="CO78" s="355"/>
      <c r="CP78" s="355"/>
      <c r="CQ78" s="355"/>
      <c r="CR78" s="355"/>
      <c r="CS78" s="355"/>
      <c r="CT78" s="355"/>
      <c r="CU78" s="355"/>
      <c r="CV78" s="355"/>
      <c r="CW78" s="355"/>
      <c r="CX78" s="355"/>
      <c r="CY78" s="355"/>
      <c r="CZ78" s="355"/>
      <c r="DA78" s="355"/>
      <c r="DB78" s="355"/>
      <c r="DC78" s="355"/>
      <c r="DD78" s="355"/>
      <c r="DE78" s="355"/>
      <c r="DF78" s="355"/>
      <c r="DG78" s="355"/>
      <c r="DH78" s="355"/>
      <c r="DI78" s="355"/>
      <c r="DJ78" s="355"/>
      <c r="DK78" s="355"/>
      <c r="DL78" s="355"/>
      <c r="DM78" s="355"/>
      <c r="DN78" s="355"/>
      <c r="DO78" s="355"/>
      <c r="DP78" s="355"/>
      <c r="DQ78" s="355"/>
      <c r="DR78" s="355"/>
      <c r="DS78" s="355"/>
      <c r="DT78" s="355"/>
      <c r="DU78" s="355"/>
      <c r="DV78" s="355"/>
      <c r="DW78" s="355"/>
      <c r="DX78" s="355"/>
      <c r="DY78" s="355"/>
      <c r="DZ78" s="355"/>
      <c r="EA78" s="355"/>
      <c r="EB78" s="355"/>
      <c r="EC78" s="355"/>
      <c r="ED78" s="355"/>
      <c r="EE78" s="355"/>
      <c r="EF78" s="355"/>
      <c r="EG78" s="355"/>
      <c r="EH78" s="355"/>
      <c r="EI78" s="355"/>
      <c r="EJ78" s="355"/>
      <c r="EK78" s="355"/>
      <c r="EL78" s="355"/>
      <c r="EM78" s="355"/>
    </row>
    <row r="79" spans="1:143" s="258" customFormat="1" ht="18" customHeight="1" outlineLevel="1">
      <c r="A79" s="121">
        <v>2</v>
      </c>
      <c r="B79" s="90">
        <v>23</v>
      </c>
      <c r="C79" s="222" t="s">
        <v>955</v>
      </c>
      <c r="D79" s="224"/>
      <c r="E79" s="222">
        <v>9</v>
      </c>
      <c r="F79" s="222">
        <v>14.873699999999999</v>
      </c>
      <c r="G79" s="223">
        <v>217170.22699999998</v>
      </c>
      <c r="H79" s="223">
        <v>534</v>
      </c>
      <c r="I79" s="223">
        <v>190195.22700000001</v>
      </c>
      <c r="J79" s="223">
        <v>534</v>
      </c>
      <c r="K79" s="223">
        <v>46273.116700000006</v>
      </c>
      <c r="L79" s="223">
        <v>219</v>
      </c>
      <c r="M79" s="225" t="s">
        <v>1324</v>
      </c>
      <c r="N79" s="225">
        <v>43830</v>
      </c>
      <c r="O79" s="225" t="s">
        <v>1324</v>
      </c>
      <c r="P79" s="225">
        <v>44561</v>
      </c>
      <c r="Q79" s="223"/>
      <c r="R79" s="276">
        <v>0.14712019668821677</v>
      </c>
      <c r="S79" s="223">
        <v>13766865.939710001</v>
      </c>
      <c r="T79" s="223"/>
      <c r="U79" s="223"/>
      <c r="V79" s="223">
        <v>4484944.2265600003</v>
      </c>
      <c r="W79" s="223">
        <v>96923.322793167288</v>
      </c>
      <c r="X79" s="223">
        <v>104375.73598884637</v>
      </c>
      <c r="Y79" s="223">
        <v>883.65296803652973</v>
      </c>
      <c r="Z79" s="223">
        <v>0</v>
      </c>
      <c r="AA79" s="223">
        <v>431149.1726572889</v>
      </c>
      <c r="AB79" s="223">
        <v>9317.4872021812371</v>
      </c>
      <c r="AC79" s="223">
        <v>7490000</v>
      </c>
      <c r="AD79" s="222"/>
      <c r="AE79" s="223">
        <v>161.86504247292248</v>
      </c>
      <c r="AF79" s="354"/>
      <c r="AG79" s="355"/>
      <c r="AH79" s="355"/>
      <c r="AI79" s="355"/>
      <c r="AJ79" s="355"/>
      <c r="AK79" s="355"/>
      <c r="AL79" s="355"/>
      <c r="AM79" s="355"/>
      <c r="AN79" s="355"/>
      <c r="AO79" s="355"/>
      <c r="AP79" s="355"/>
      <c r="AQ79" s="355"/>
      <c r="AR79" s="355"/>
      <c r="AS79" s="355"/>
      <c r="AT79" s="355"/>
      <c r="AU79" s="355"/>
      <c r="AV79" s="355"/>
      <c r="AW79" s="355"/>
      <c r="AX79" s="355"/>
      <c r="AY79" s="355"/>
      <c r="AZ79" s="355"/>
      <c r="BA79" s="355"/>
      <c r="BB79" s="355"/>
      <c r="BC79" s="355"/>
      <c r="BD79" s="355"/>
      <c r="BE79" s="355"/>
      <c r="BF79" s="355"/>
      <c r="BG79" s="355"/>
      <c r="BH79" s="355"/>
      <c r="BI79" s="355"/>
      <c r="BJ79" s="355"/>
      <c r="BK79" s="355"/>
      <c r="BL79" s="355"/>
      <c r="BM79" s="355"/>
      <c r="BN79" s="355"/>
      <c r="BO79" s="355"/>
      <c r="BP79" s="355"/>
      <c r="BQ79" s="355"/>
      <c r="BR79" s="355"/>
      <c r="BS79" s="355"/>
      <c r="BT79" s="355"/>
      <c r="BU79" s="355"/>
      <c r="BV79" s="355"/>
      <c r="BW79" s="355"/>
      <c r="BX79" s="355"/>
      <c r="BY79" s="355"/>
      <c r="BZ79" s="355"/>
      <c r="CA79" s="355"/>
      <c r="CB79" s="355"/>
      <c r="CC79" s="355"/>
      <c r="CD79" s="355"/>
      <c r="CE79" s="355"/>
      <c r="CF79" s="355"/>
      <c r="CG79" s="355"/>
      <c r="CH79" s="355"/>
      <c r="CI79" s="355"/>
      <c r="CJ79" s="355"/>
      <c r="CK79" s="355"/>
      <c r="CL79" s="355"/>
      <c r="CM79" s="355"/>
      <c r="CN79" s="355"/>
      <c r="CO79" s="355"/>
      <c r="CP79" s="355"/>
      <c r="CQ79" s="355"/>
      <c r="CR79" s="355"/>
      <c r="CS79" s="355"/>
      <c r="CT79" s="355"/>
      <c r="CU79" s="355"/>
      <c r="CV79" s="355"/>
      <c r="CW79" s="355"/>
      <c r="CX79" s="355"/>
      <c r="CY79" s="355"/>
      <c r="CZ79" s="355"/>
      <c r="DA79" s="355"/>
      <c r="DB79" s="355"/>
      <c r="DC79" s="355"/>
      <c r="DD79" s="355"/>
      <c r="DE79" s="355"/>
      <c r="DF79" s="355"/>
      <c r="DG79" s="355"/>
      <c r="DH79" s="355"/>
      <c r="DI79" s="355"/>
      <c r="DJ79" s="355"/>
      <c r="DK79" s="355"/>
      <c r="DL79" s="355"/>
      <c r="DM79" s="355"/>
      <c r="DN79" s="355"/>
      <c r="DO79" s="355"/>
      <c r="DP79" s="355"/>
      <c r="DQ79" s="355"/>
      <c r="DR79" s="355"/>
      <c r="DS79" s="355"/>
      <c r="DT79" s="355"/>
      <c r="DU79" s="355"/>
      <c r="DV79" s="355"/>
      <c r="DW79" s="355"/>
      <c r="DX79" s="355"/>
      <c r="DY79" s="355"/>
      <c r="DZ79" s="355"/>
      <c r="EA79" s="355"/>
      <c r="EB79" s="355"/>
      <c r="EC79" s="355"/>
      <c r="ED79" s="355"/>
      <c r="EE79" s="355"/>
      <c r="EF79" s="355"/>
      <c r="EG79" s="355"/>
      <c r="EH79" s="355"/>
      <c r="EI79" s="355"/>
      <c r="EJ79" s="355"/>
      <c r="EK79" s="355"/>
      <c r="EL79" s="355"/>
      <c r="EM79" s="355"/>
    </row>
    <row r="80" spans="1:143" s="258" customFormat="1" ht="18" customHeight="1" outlineLevel="1">
      <c r="A80" s="121">
        <v>2</v>
      </c>
      <c r="B80" s="90">
        <v>24</v>
      </c>
      <c r="C80" s="222" t="s">
        <v>957</v>
      </c>
      <c r="D80" s="224"/>
      <c r="E80" s="222">
        <v>18</v>
      </c>
      <c r="F80" s="222">
        <v>0</v>
      </c>
      <c r="G80" s="223">
        <v>309532.39999999997</v>
      </c>
      <c r="H80" s="223">
        <v>0</v>
      </c>
      <c r="I80" s="223">
        <v>308022.39999999997</v>
      </c>
      <c r="J80" s="223">
        <v>0</v>
      </c>
      <c r="K80" s="223">
        <v>308022.39999999997</v>
      </c>
      <c r="L80" s="223">
        <v>0</v>
      </c>
      <c r="M80" s="225" t="s">
        <v>799</v>
      </c>
      <c r="N80" s="225">
        <v>45291</v>
      </c>
      <c r="O80" s="225">
        <v>43101</v>
      </c>
      <c r="P80" s="225">
        <v>88938</v>
      </c>
      <c r="Q80" s="223"/>
      <c r="R80" s="276">
        <v>0.19765724191767975</v>
      </c>
      <c r="S80" s="223">
        <v>24637776.96288</v>
      </c>
      <c r="T80" s="223"/>
      <c r="U80" s="223"/>
      <c r="V80" s="223">
        <v>20408235.024569999</v>
      </c>
      <c r="W80" s="223">
        <v>66255.684731272791</v>
      </c>
      <c r="X80" s="223">
        <v>99544.760381063214</v>
      </c>
      <c r="Y80" s="223">
        <v>883.65296803652973</v>
      </c>
      <c r="Z80" s="223">
        <v>0</v>
      </c>
      <c r="AA80" s="223">
        <v>6246455.5909715416</v>
      </c>
      <c r="AB80" s="223">
        <v>20279.225117950977</v>
      </c>
      <c r="AC80" s="223">
        <v>108450000</v>
      </c>
      <c r="AD80" s="222"/>
      <c r="AE80" s="223">
        <v>352.08478344432098</v>
      </c>
      <c r="AF80" s="354"/>
      <c r="AG80" s="355"/>
      <c r="AH80" s="355"/>
      <c r="AI80" s="355"/>
      <c r="AJ80" s="355"/>
      <c r="AK80" s="355"/>
      <c r="AL80" s="355"/>
      <c r="AM80" s="355"/>
      <c r="AN80" s="355"/>
      <c r="AO80" s="355"/>
      <c r="AP80" s="355"/>
      <c r="AQ80" s="355"/>
      <c r="AR80" s="355"/>
      <c r="AS80" s="355"/>
      <c r="AT80" s="355"/>
      <c r="AU80" s="355"/>
      <c r="AV80" s="355"/>
      <c r="AW80" s="355"/>
      <c r="AX80" s="355"/>
      <c r="AY80" s="355"/>
      <c r="AZ80" s="355"/>
      <c r="BA80" s="355"/>
      <c r="BB80" s="355"/>
      <c r="BC80" s="355"/>
      <c r="BD80" s="355"/>
      <c r="BE80" s="355"/>
      <c r="BF80" s="355"/>
      <c r="BG80" s="355"/>
      <c r="BH80" s="355"/>
      <c r="BI80" s="355"/>
      <c r="BJ80" s="355"/>
      <c r="BK80" s="355"/>
      <c r="BL80" s="355"/>
      <c r="BM80" s="355"/>
      <c r="BN80" s="355"/>
      <c r="BO80" s="355"/>
      <c r="BP80" s="355"/>
      <c r="BQ80" s="355"/>
      <c r="BR80" s="355"/>
      <c r="BS80" s="355"/>
      <c r="BT80" s="355"/>
      <c r="BU80" s="355"/>
      <c r="BV80" s="355"/>
      <c r="BW80" s="355"/>
      <c r="BX80" s="355"/>
      <c r="BY80" s="355"/>
      <c r="BZ80" s="355"/>
      <c r="CA80" s="355"/>
      <c r="CB80" s="355"/>
      <c r="CC80" s="355"/>
      <c r="CD80" s="355"/>
      <c r="CE80" s="355"/>
      <c r="CF80" s="355"/>
      <c r="CG80" s="355"/>
      <c r="CH80" s="355"/>
      <c r="CI80" s="355"/>
      <c r="CJ80" s="355"/>
      <c r="CK80" s="355"/>
      <c r="CL80" s="355"/>
      <c r="CM80" s="355"/>
      <c r="CN80" s="355"/>
      <c r="CO80" s="355"/>
      <c r="CP80" s="355"/>
      <c r="CQ80" s="355"/>
      <c r="CR80" s="355"/>
      <c r="CS80" s="355"/>
      <c r="CT80" s="355"/>
      <c r="CU80" s="355"/>
      <c r="CV80" s="355"/>
      <c r="CW80" s="355"/>
      <c r="CX80" s="355"/>
      <c r="CY80" s="355"/>
      <c r="CZ80" s="355"/>
      <c r="DA80" s="355"/>
      <c r="DB80" s="355"/>
      <c r="DC80" s="355"/>
      <c r="DD80" s="355"/>
      <c r="DE80" s="355"/>
      <c r="DF80" s="355"/>
      <c r="DG80" s="355"/>
      <c r="DH80" s="355"/>
      <c r="DI80" s="355"/>
      <c r="DJ80" s="355"/>
      <c r="DK80" s="355"/>
      <c r="DL80" s="355"/>
      <c r="DM80" s="355"/>
      <c r="DN80" s="355"/>
      <c r="DO80" s="355"/>
      <c r="DP80" s="355"/>
      <c r="DQ80" s="355"/>
      <c r="DR80" s="355"/>
      <c r="DS80" s="355"/>
      <c r="DT80" s="355"/>
      <c r="DU80" s="355"/>
      <c r="DV80" s="355"/>
      <c r="DW80" s="355"/>
      <c r="DX80" s="355"/>
      <c r="DY80" s="355"/>
      <c r="DZ80" s="355"/>
      <c r="EA80" s="355"/>
      <c r="EB80" s="355"/>
      <c r="EC80" s="355"/>
      <c r="ED80" s="355"/>
      <c r="EE80" s="355"/>
      <c r="EF80" s="355"/>
      <c r="EG80" s="355"/>
      <c r="EH80" s="355"/>
      <c r="EI80" s="355"/>
      <c r="EJ80" s="355"/>
      <c r="EK80" s="355"/>
      <c r="EL80" s="355"/>
      <c r="EM80" s="355"/>
    </row>
    <row r="81" spans="1:143" s="258" customFormat="1" ht="18" customHeight="1" outlineLevel="1">
      <c r="A81" s="121">
        <v>2</v>
      </c>
      <c r="B81" s="90">
        <v>25</v>
      </c>
      <c r="C81" s="222" t="s">
        <v>976</v>
      </c>
      <c r="D81" s="224"/>
      <c r="E81" s="222">
        <v>25</v>
      </c>
      <c r="F81" s="222">
        <v>59.6967</v>
      </c>
      <c r="G81" s="223">
        <v>472457.79980000004</v>
      </c>
      <c r="H81" s="223">
        <v>1400</v>
      </c>
      <c r="I81" s="223">
        <v>303906.64980000001</v>
      </c>
      <c r="J81" s="223">
        <v>1400</v>
      </c>
      <c r="K81" s="223">
        <v>244886.34019999995</v>
      </c>
      <c r="L81" s="223">
        <v>1400</v>
      </c>
      <c r="M81" s="225" t="s">
        <v>1324</v>
      </c>
      <c r="N81" s="225">
        <v>45291</v>
      </c>
      <c r="O81" s="225" t="s">
        <v>1324</v>
      </c>
      <c r="P81" s="225">
        <v>44926</v>
      </c>
      <c r="Q81" s="223"/>
      <c r="R81" s="276">
        <v>0.17254773074515134</v>
      </c>
      <c r="S81" s="223">
        <v>24317586.983029999</v>
      </c>
      <c r="T81" s="223"/>
      <c r="U81" s="223"/>
      <c r="V81" s="223">
        <v>18644490.600199997</v>
      </c>
      <c r="W81" s="223">
        <v>76135.282127100043</v>
      </c>
      <c r="X81" s="223">
        <v>97343.291517046615</v>
      </c>
      <c r="Y81" s="223">
        <v>450</v>
      </c>
      <c r="Z81" s="223">
        <v>0</v>
      </c>
      <c r="AA81" s="223">
        <v>4379961.2722760001</v>
      </c>
      <c r="AB81" s="223">
        <v>17885.690433769654</v>
      </c>
      <c r="AC81" s="223">
        <v>76040000</v>
      </c>
      <c r="AD81" s="222"/>
      <c r="AE81" s="223">
        <v>310.51139862639025</v>
      </c>
      <c r="AF81" s="354"/>
      <c r="AG81" s="355"/>
      <c r="AH81" s="355"/>
      <c r="AI81" s="355"/>
      <c r="AJ81" s="355"/>
      <c r="AK81" s="355"/>
      <c r="AL81" s="355"/>
      <c r="AM81" s="355"/>
      <c r="AN81" s="355"/>
      <c r="AO81" s="355"/>
      <c r="AP81" s="355"/>
      <c r="AQ81" s="355"/>
      <c r="AR81" s="355"/>
      <c r="AS81" s="355"/>
      <c r="AT81" s="355"/>
      <c r="AU81" s="355"/>
      <c r="AV81" s="355"/>
      <c r="AW81" s="355"/>
      <c r="AX81" s="355"/>
      <c r="AY81" s="355"/>
      <c r="AZ81" s="355"/>
      <c r="BA81" s="355"/>
      <c r="BB81" s="355"/>
      <c r="BC81" s="355"/>
      <c r="BD81" s="355"/>
      <c r="BE81" s="355"/>
      <c r="BF81" s="355"/>
      <c r="BG81" s="355"/>
      <c r="BH81" s="355"/>
      <c r="BI81" s="355"/>
      <c r="BJ81" s="355"/>
      <c r="BK81" s="355"/>
      <c r="BL81" s="355"/>
      <c r="BM81" s="355"/>
      <c r="BN81" s="355"/>
      <c r="BO81" s="355"/>
      <c r="BP81" s="355"/>
      <c r="BQ81" s="355"/>
      <c r="BR81" s="355"/>
      <c r="BS81" s="355"/>
      <c r="BT81" s="355"/>
      <c r="BU81" s="355"/>
      <c r="BV81" s="355"/>
      <c r="BW81" s="355"/>
      <c r="BX81" s="355"/>
      <c r="BY81" s="355"/>
      <c r="BZ81" s="355"/>
      <c r="CA81" s="355"/>
      <c r="CB81" s="355"/>
      <c r="CC81" s="355"/>
      <c r="CD81" s="355"/>
      <c r="CE81" s="355"/>
      <c r="CF81" s="355"/>
      <c r="CG81" s="355"/>
      <c r="CH81" s="355"/>
      <c r="CI81" s="355"/>
      <c r="CJ81" s="355"/>
      <c r="CK81" s="355"/>
      <c r="CL81" s="355"/>
      <c r="CM81" s="355"/>
      <c r="CN81" s="355"/>
      <c r="CO81" s="355"/>
      <c r="CP81" s="355"/>
      <c r="CQ81" s="355"/>
      <c r="CR81" s="355"/>
      <c r="CS81" s="355"/>
      <c r="CT81" s="355"/>
      <c r="CU81" s="355"/>
      <c r="CV81" s="355"/>
      <c r="CW81" s="355"/>
      <c r="CX81" s="355"/>
      <c r="CY81" s="355"/>
      <c r="CZ81" s="355"/>
      <c r="DA81" s="355"/>
      <c r="DB81" s="355"/>
      <c r="DC81" s="355"/>
      <c r="DD81" s="355"/>
      <c r="DE81" s="355"/>
      <c r="DF81" s="355"/>
      <c r="DG81" s="355"/>
      <c r="DH81" s="355"/>
      <c r="DI81" s="355"/>
      <c r="DJ81" s="355"/>
      <c r="DK81" s="355"/>
      <c r="DL81" s="355"/>
      <c r="DM81" s="355"/>
      <c r="DN81" s="355"/>
      <c r="DO81" s="355"/>
      <c r="DP81" s="355"/>
      <c r="DQ81" s="355"/>
      <c r="DR81" s="355"/>
      <c r="DS81" s="355"/>
      <c r="DT81" s="355"/>
      <c r="DU81" s="355"/>
      <c r="DV81" s="355"/>
      <c r="DW81" s="355"/>
      <c r="DX81" s="355"/>
      <c r="DY81" s="355"/>
      <c r="DZ81" s="355"/>
      <c r="EA81" s="355"/>
      <c r="EB81" s="355"/>
      <c r="EC81" s="355"/>
      <c r="ED81" s="355"/>
      <c r="EE81" s="355"/>
      <c r="EF81" s="355"/>
      <c r="EG81" s="355"/>
      <c r="EH81" s="355"/>
      <c r="EI81" s="355"/>
      <c r="EJ81" s="355"/>
      <c r="EK81" s="355"/>
      <c r="EL81" s="355"/>
      <c r="EM81" s="355"/>
    </row>
    <row r="82" spans="1:143" s="258" customFormat="1" ht="18" customHeight="1" outlineLevel="1">
      <c r="A82" s="121">
        <v>2</v>
      </c>
      <c r="B82" s="90">
        <v>26</v>
      </c>
      <c r="C82" s="222" t="s">
        <v>659</v>
      </c>
      <c r="D82" s="224"/>
      <c r="E82" s="222">
        <v>17</v>
      </c>
      <c r="F82" s="222">
        <v>0</v>
      </c>
      <c r="G82" s="223">
        <v>286200</v>
      </c>
      <c r="H82" s="223">
        <v>1602</v>
      </c>
      <c r="I82" s="223">
        <v>276661</v>
      </c>
      <c r="J82" s="223">
        <v>1602</v>
      </c>
      <c r="K82" s="223">
        <v>270501</v>
      </c>
      <c r="L82" s="223">
        <v>1602</v>
      </c>
      <c r="M82" s="225" t="s">
        <v>790</v>
      </c>
      <c r="N82" s="225">
        <v>46387</v>
      </c>
      <c r="O82" s="225" t="s">
        <v>1324</v>
      </c>
      <c r="P82" s="225">
        <v>46387</v>
      </c>
      <c r="Q82" s="223"/>
      <c r="R82" s="276">
        <v>0.20174493930635176</v>
      </c>
      <c r="S82" s="223">
        <v>18652869.338920001</v>
      </c>
      <c r="T82" s="223"/>
      <c r="U82" s="223"/>
      <c r="V82" s="223">
        <v>17122664.120000001</v>
      </c>
      <c r="W82" s="223">
        <v>63299.818189211874</v>
      </c>
      <c r="X82" s="223">
        <v>89521.421362582754</v>
      </c>
      <c r="Y82" s="223">
        <v>350</v>
      </c>
      <c r="Z82" s="223">
        <v>0</v>
      </c>
      <c r="AA82" s="223">
        <v>4617143.6957159638</v>
      </c>
      <c r="AB82" s="223">
        <v>17068.859988376989</v>
      </c>
      <c r="AC82" s="223">
        <v>80160000</v>
      </c>
      <c r="AD82" s="222"/>
      <c r="AE82" s="223">
        <v>296.33901538256788</v>
      </c>
      <c r="AF82" s="354"/>
      <c r="AG82" s="355"/>
      <c r="AH82" s="355"/>
      <c r="AI82" s="355"/>
      <c r="AJ82" s="355"/>
      <c r="AK82" s="355"/>
      <c r="AL82" s="355"/>
      <c r="AM82" s="355"/>
      <c r="AN82" s="355"/>
      <c r="AO82" s="355"/>
      <c r="AP82" s="355"/>
      <c r="AQ82" s="355"/>
      <c r="AR82" s="355"/>
      <c r="AS82" s="355"/>
      <c r="AT82" s="355"/>
      <c r="AU82" s="355"/>
      <c r="AV82" s="355"/>
      <c r="AW82" s="355"/>
      <c r="AX82" s="355"/>
      <c r="AY82" s="355"/>
      <c r="AZ82" s="355"/>
      <c r="BA82" s="355"/>
      <c r="BB82" s="355"/>
      <c r="BC82" s="355"/>
      <c r="BD82" s="355"/>
      <c r="BE82" s="355"/>
      <c r="BF82" s="355"/>
      <c r="BG82" s="355"/>
      <c r="BH82" s="355"/>
      <c r="BI82" s="355"/>
      <c r="BJ82" s="355"/>
      <c r="BK82" s="355"/>
      <c r="BL82" s="355"/>
      <c r="BM82" s="355"/>
      <c r="BN82" s="355"/>
      <c r="BO82" s="355"/>
      <c r="BP82" s="355"/>
      <c r="BQ82" s="355"/>
      <c r="BR82" s="355"/>
      <c r="BS82" s="355"/>
      <c r="BT82" s="355"/>
      <c r="BU82" s="355"/>
      <c r="BV82" s="355"/>
      <c r="BW82" s="355"/>
      <c r="BX82" s="355"/>
      <c r="BY82" s="355"/>
      <c r="BZ82" s="355"/>
      <c r="CA82" s="355"/>
      <c r="CB82" s="355"/>
      <c r="CC82" s="355"/>
      <c r="CD82" s="355"/>
      <c r="CE82" s="355"/>
      <c r="CF82" s="355"/>
      <c r="CG82" s="355"/>
      <c r="CH82" s="355"/>
      <c r="CI82" s="355"/>
      <c r="CJ82" s="355"/>
      <c r="CK82" s="355"/>
      <c r="CL82" s="355"/>
      <c r="CM82" s="355"/>
      <c r="CN82" s="355"/>
      <c r="CO82" s="355"/>
      <c r="CP82" s="355"/>
      <c r="CQ82" s="355"/>
      <c r="CR82" s="355"/>
      <c r="CS82" s="355"/>
      <c r="CT82" s="355"/>
      <c r="CU82" s="355"/>
      <c r="CV82" s="355"/>
      <c r="CW82" s="355"/>
      <c r="CX82" s="355"/>
      <c r="CY82" s="355"/>
      <c r="CZ82" s="355"/>
      <c r="DA82" s="355"/>
      <c r="DB82" s="355"/>
      <c r="DC82" s="355"/>
      <c r="DD82" s="355"/>
      <c r="DE82" s="355"/>
      <c r="DF82" s="355"/>
      <c r="DG82" s="355"/>
      <c r="DH82" s="355"/>
      <c r="DI82" s="355"/>
      <c r="DJ82" s="355"/>
      <c r="DK82" s="355"/>
      <c r="DL82" s="355"/>
      <c r="DM82" s="355"/>
      <c r="DN82" s="355"/>
      <c r="DO82" s="355"/>
      <c r="DP82" s="355"/>
      <c r="DQ82" s="355"/>
      <c r="DR82" s="355"/>
      <c r="DS82" s="355"/>
      <c r="DT82" s="355"/>
      <c r="DU82" s="355"/>
      <c r="DV82" s="355"/>
      <c r="DW82" s="355"/>
      <c r="DX82" s="355"/>
      <c r="DY82" s="355"/>
      <c r="DZ82" s="355"/>
      <c r="EA82" s="355"/>
      <c r="EB82" s="355"/>
      <c r="EC82" s="355"/>
      <c r="ED82" s="355"/>
      <c r="EE82" s="355"/>
      <c r="EF82" s="355"/>
      <c r="EG82" s="355"/>
      <c r="EH82" s="355"/>
      <c r="EI82" s="355"/>
      <c r="EJ82" s="355"/>
      <c r="EK82" s="355"/>
      <c r="EL82" s="355"/>
      <c r="EM82" s="355"/>
    </row>
    <row r="83" spans="1:143" s="258" customFormat="1" ht="18" customHeight="1" outlineLevel="1">
      <c r="A83" s="121">
        <v>2</v>
      </c>
      <c r="B83" s="90">
        <v>27</v>
      </c>
      <c r="C83" s="222" t="s">
        <v>391</v>
      </c>
      <c r="D83" s="224"/>
      <c r="E83" s="222">
        <v>83</v>
      </c>
      <c r="F83" s="222">
        <v>112.11</v>
      </c>
      <c r="G83" s="223">
        <v>1272468.99</v>
      </c>
      <c r="H83" s="223">
        <v>12127</v>
      </c>
      <c r="I83" s="223">
        <v>1070064.2135999999</v>
      </c>
      <c r="J83" s="223">
        <v>12109</v>
      </c>
      <c r="K83" s="223">
        <v>296262.23</v>
      </c>
      <c r="L83" s="223">
        <v>11016</v>
      </c>
      <c r="M83" s="225" t="s">
        <v>1324</v>
      </c>
      <c r="N83" s="225">
        <v>49309</v>
      </c>
      <c r="O83" s="225" t="s">
        <v>1324</v>
      </c>
      <c r="P83" s="225">
        <v>46752</v>
      </c>
      <c r="Q83" s="223"/>
      <c r="R83" s="276">
        <v>0.18109693740964078</v>
      </c>
      <c r="S83" s="223">
        <v>66927145.667600006</v>
      </c>
      <c r="T83" s="223"/>
      <c r="U83" s="223"/>
      <c r="V83" s="223">
        <v>26750995.081350002</v>
      </c>
      <c r="W83" s="223">
        <v>98182.399603817685</v>
      </c>
      <c r="X83" s="223">
        <v>96258.773828564241</v>
      </c>
      <c r="Y83" s="223">
        <v>412.83629706790072</v>
      </c>
      <c r="Z83" s="223">
        <v>0</v>
      </c>
      <c r="AA83" s="223">
        <v>1598575.0107116003</v>
      </c>
      <c r="AB83" s="223">
        <v>5867.1436341366489</v>
      </c>
      <c r="AC83" s="223">
        <v>27750000</v>
      </c>
      <c r="AD83" s="222"/>
      <c r="AE83" s="223">
        <v>101.84898097138165</v>
      </c>
      <c r="AF83" s="354"/>
      <c r="AG83" s="355"/>
      <c r="AH83" s="355"/>
      <c r="AI83" s="355"/>
      <c r="AJ83" s="355"/>
      <c r="AK83" s="355"/>
      <c r="AL83" s="355"/>
      <c r="AM83" s="355"/>
      <c r="AN83" s="355"/>
      <c r="AO83" s="355"/>
      <c r="AP83" s="355"/>
      <c r="AQ83" s="355"/>
      <c r="AR83" s="355"/>
      <c r="AS83" s="355"/>
      <c r="AT83" s="355"/>
      <c r="AU83" s="355"/>
      <c r="AV83" s="355"/>
      <c r="AW83" s="355"/>
      <c r="AX83" s="355"/>
      <c r="AY83" s="355"/>
      <c r="AZ83" s="355"/>
      <c r="BA83" s="355"/>
      <c r="BB83" s="355"/>
      <c r="BC83" s="355"/>
      <c r="BD83" s="355"/>
      <c r="BE83" s="355"/>
      <c r="BF83" s="355"/>
      <c r="BG83" s="355"/>
      <c r="BH83" s="355"/>
      <c r="BI83" s="355"/>
      <c r="BJ83" s="355"/>
      <c r="BK83" s="355"/>
      <c r="BL83" s="355"/>
      <c r="BM83" s="355"/>
      <c r="BN83" s="355"/>
      <c r="BO83" s="355"/>
      <c r="BP83" s="355"/>
      <c r="BQ83" s="355"/>
      <c r="BR83" s="355"/>
      <c r="BS83" s="355"/>
      <c r="BT83" s="355"/>
      <c r="BU83" s="355"/>
      <c r="BV83" s="355"/>
      <c r="BW83" s="355"/>
      <c r="BX83" s="355"/>
      <c r="BY83" s="355"/>
      <c r="BZ83" s="355"/>
      <c r="CA83" s="355"/>
      <c r="CB83" s="355"/>
      <c r="CC83" s="355"/>
      <c r="CD83" s="355"/>
      <c r="CE83" s="355"/>
      <c r="CF83" s="355"/>
      <c r="CG83" s="355"/>
      <c r="CH83" s="355"/>
      <c r="CI83" s="355"/>
      <c r="CJ83" s="355"/>
      <c r="CK83" s="355"/>
      <c r="CL83" s="355"/>
      <c r="CM83" s="355"/>
      <c r="CN83" s="355"/>
      <c r="CO83" s="355"/>
      <c r="CP83" s="355"/>
      <c r="CQ83" s="355"/>
      <c r="CR83" s="355"/>
      <c r="CS83" s="355"/>
      <c r="CT83" s="355"/>
      <c r="CU83" s="355"/>
      <c r="CV83" s="355"/>
      <c r="CW83" s="355"/>
      <c r="CX83" s="355"/>
      <c r="CY83" s="355"/>
      <c r="CZ83" s="355"/>
      <c r="DA83" s="355"/>
      <c r="DB83" s="355"/>
      <c r="DC83" s="355"/>
      <c r="DD83" s="355"/>
      <c r="DE83" s="355"/>
      <c r="DF83" s="355"/>
      <c r="DG83" s="355"/>
      <c r="DH83" s="355"/>
      <c r="DI83" s="355"/>
      <c r="DJ83" s="355"/>
      <c r="DK83" s="355"/>
      <c r="DL83" s="355"/>
      <c r="DM83" s="355"/>
      <c r="DN83" s="355"/>
      <c r="DO83" s="355"/>
      <c r="DP83" s="355"/>
      <c r="DQ83" s="355"/>
      <c r="DR83" s="355"/>
      <c r="DS83" s="355"/>
      <c r="DT83" s="355"/>
      <c r="DU83" s="355"/>
      <c r="DV83" s="355"/>
      <c r="DW83" s="355"/>
      <c r="DX83" s="355"/>
      <c r="DY83" s="355"/>
      <c r="DZ83" s="355"/>
      <c r="EA83" s="355"/>
      <c r="EB83" s="355"/>
      <c r="EC83" s="355"/>
      <c r="ED83" s="355"/>
      <c r="EE83" s="355"/>
      <c r="EF83" s="355"/>
      <c r="EG83" s="355"/>
      <c r="EH83" s="355"/>
      <c r="EI83" s="355"/>
      <c r="EJ83" s="355"/>
      <c r="EK83" s="355"/>
      <c r="EL83" s="355"/>
      <c r="EM83" s="355"/>
    </row>
    <row r="84" spans="1:143" s="258" customFormat="1" ht="18" customHeight="1" outlineLevel="1">
      <c r="A84" s="121">
        <v>2</v>
      </c>
      <c r="B84" s="90">
        <v>28</v>
      </c>
      <c r="C84" s="222" t="s">
        <v>392</v>
      </c>
      <c r="D84" s="224"/>
      <c r="E84" s="222">
        <v>13</v>
      </c>
      <c r="F84" s="222">
        <v>13.4398</v>
      </c>
      <c r="G84" s="223">
        <v>188870.48799000002</v>
      </c>
      <c r="H84" s="223">
        <v>125</v>
      </c>
      <c r="I84" s="223">
        <v>128175.85799</v>
      </c>
      <c r="J84" s="223">
        <v>125</v>
      </c>
      <c r="K84" s="223">
        <v>18914.139990000007</v>
      </c>
      <c r="L84" s="223">
        <v>21</v>
      </c>
      <c r="M84" s="225" t="s">
        <v>1324</v>
      </c>
      <c r="N84" s="225">
        <v>43830</v>
      </c>
      <c r="O84" s="225" t="s">
        <v>1324</v>
      </c>
      <c r="P84" s="225">
        <v>43830</v>
      </c>
      <c r="Q84" s="223"/>
      <c r="R84" s="276">
        <v>0.15036093037710999</v>
      </c>
      <c r="S84" s="223">
        <v>7082199.5451199999</v>
      </c>
      <c r="T84" s="223"/>
      <c r="U84" s="223"/>
      <c r="V84" s="223">
        <v>2116700.5060900003</v>
      </c>
      <c r="W84" s="223">
        <v>111911.00981641827</v>
      </c>
      <c r="X84" s="223">
        <v>97362.42074361429</v>
      </c>
      <c r="Y84" s="223">
        <v>600</v>
      </c>
      <c r="Z84" s="223">
        <v>0</v>
      </c>
      <c r="AA84" s="223">
        <v>213295.56414722887</v>
      </c>
      <c r="AB84" s="223">
        <v>11277.042691869639</v>
      </c>
      <c r="AC84" s="223">
        <v>3700000</v>
      </c>
      <c r="AD84" s="222"/>
      <c r="AE84" s="223">
        <v>195.62084249964349</v>
      </c>
      <c r="AF84" s="354"/>
      <c r="AG84" s="355"/>
      <c r="AH84" s="355"/>
      <c r="AI84" s="355"/>
      <c r="AJ84" s="355"/>
      <c r="AK84" s="355"/>
      <c r="AL84" s="355"/>
      <c r="AM84" s="355"/>
      <c r="AN84" s="355"/>
      <c r="AO84" s="355"/>
      <c r="AP84" s="355"/>
      <c r="AQ84" s="355"/>
      <c r="AR84" s="355"/>
      <c r="AS84" s="355"/>
      <c r="AT84" s="355"/>
      <c r="AU84" s="355"/>
      <c r="AV84" s="355"/>
      <c r="AW84" s="355"/>
      <c r="AX84" s="355"/>
      <c r="AY84" s="355"/>
      <c r="AZ84" s="355"/>
      <c r="BA84" s="355"/>
      <c r="BB84" s="355"/>
      <c r="BC84" s="355"/>
      <c r="BD84" s="355"/>
      <c r="BE84" s="355"/>
      <c r="BF84" s="355"/>
      <c r="BG84" s="355"/>
      <c r="BH84" s="355"/>
      <c r="BI84" s="355"/>
      <c r="BJ84" s="355"/>
      <c r="BK84" s="355"/>
      <c r="BL84" s="355"/>
      <c r="BM84" s="355"/>
      <c r="BN84" s="355"/>
      <c r="BO84" s="355"/>
      <c r="BP84" s="355"/>
      <c r="BQ84" s="355"/>
      <c r="BR84" s="355"/>
      <c r="BS84" s="355"/>
      <c r="BT84" s="355"/>
      <c r="BU84" s="355"/>
      <c r="BV84" s="355"/>
      <c r="BW84" s="355"/>
      <c r="BX84" s="355"/>
      <c r="BY84" s="355"/>
      <c r="BZ84" s="355"/>
      <c r="CA84" s="355"/>
      <c r="CB84" s="355"/>
      <c r="CC84" s="355"/>
      <c r="CD84" s="355"/>
      <c r="CE84" s="355"/>
      <c r="CF84" s="355"/>
      <c r="CG84" s="355"/>
      <c r="CH84" s="355"/>
      <c r="CI84" s="355"/>
      <c r="CJ84" s="355"/>
      <c r="CK84" s="355"/>
      <c r="CL84" s="355"/>
      <c r="CM84" s="355"/>
      <c r="CN84" s="355"/>
      <c r="CO84" s="355"/>
      <c r="CP84" s="355"/>
      <c r="CQ84" s="355"/>
      <c r="CR84" s="355"/>
      <c r="CS84" s="355"/>
      <c r="CT84" s="355"/>
      <c r="CU84" s="355"/>
      <c r="CV84" s="355"/>
      <c r="CW84" s="355"/>
      <c r="CX84" s="355"/>
      <c r="CY84" s="355"/>
      <c r="CZ84" s="355"/>
      <c r="DA84" s="355"/>
      <c r="DB84" s="355"/>
      <c r="DC84" s="355"/>
      <c r="DD84" s="355"/>
      <c r="DE84" s="355"/>
      <c r="DF84" s="355"/>
      <c r="DG84" s="355"/>
      <c r="DH84" s="355"/>
      <c r="DI84" s="355"/>
      <c r="DJ84" s="355"/>
      <c r="DK84" s="355"/>
      <c r="DL84" s="355"/>
      <c r="DM84" s="355"/>
      <c r="DN84" s="355"/>
      <c r="DO84" s="355"/>
      <c r="DP84" s="355"/>
      <c r="DQ84" s="355"/>
      <c r="DR84" s="355"/>
      <c r="DS84" s="355"/>
      <c r="DT84" s="355"/>
      <c r="DU84" s="355"/>
      <c r="DV84" s="355"/>
      <c r="DW84" s="355"/>
      <c r="DX84" s="355"/>
      <c r="DY84" s="355"/>
      <c r="DZ84" s="355"/>
      <c r="EA84" s="355"/>
      <c r="EB84" s="355"/>
      <c r="EC84" s="355"/>
      <c r="ED84" s="355"/>
      <c r="EE84" s="355"/>
      <c r="EF84" s="355"/>
      <c r="EG84" s="355"/>
      <c r="EH84" s="355"/>
      <c r="EI84" s="355"/>
      <c r="EJ84" s="355"/>
      <c r="EK84" s="355"/>
      <c r="EL84" s="355"/>
      <c r="EM84" s="355"/>
    </row>
    <row r="85" spans="1:143" s="258" customFormat="1" ht="18" customHeight="1" outlineLevel="1">
      <c r="A85" s="121">
        <v>2</v>
      </c>
      <c r="B85" s="90">
        <v>29</v>
      </c>
      <c r="C85" s="222" t="s">
        <v>393</v>
      </c>
      <c r="D85" s="224"/>
      <c r="E85" s="222">
        <v>58</v>
      </c>
      <c r="F85" s="222">
        <v>81.970399999999998</v>
      </c>
      <c r="G85" s="223">
        <v>997065.90169999993</v>
      </c>
      <c r="H85" s="223">
        <v>1481</v>
      </c>
      <c r="I85" s="223">
        <v>916041.3317000001</v>
      </c>
      <c r="J85" s="223">
        <v>1481</v>
      </c>
      <c r="K85" s="223">
        <v>13581.373100000004</v>
      </c>
      <c r="L85" s="223">
        <v>706</v>
      </c>
      <c r="M85" s="225" t="s">
        <v>1324</v>
      </c>
      <c r="N85" s="225">
        <v>44561</v>
      </c>
      <c r="O85" s="225" t="s">
        <v>1324</v>
      </c>
      <c r="P85" s="225">
        <v>44561</v>
      </c>
      <c r="Q85" s="223"/>
      <c r="R85" s="276">
        <v>0.15514459115828311</v>
      </c>
      <c r="S85" s="223">
        <v>40037887.806039989</v>
      </c>
      <c r="T85" s="223"/>
      <c r="U85" s="223"/>
      <c r="V85" s="223">
        <v>4294445.5590799982</v>
      </c>
      <c r="W85" s="223">
        <v>316201.13279120484</v>
      </c>
      <c r="X85" s="223">
        <v>95301.127900683234</v>
      </c>
      <c r="Y85" s="223">
        <v>531.10481586402261</v>
      </c>
      <c r="Z85" s="223">
        <v>0</v>
      </c>
      <c r="AA85" s="223">
        <v>-2190494.2192933471</v>
      </c>
      <c r="AB85" s="223">
        <v>-161286.65365163604</v>
      </c>
      <c r="AC85" s="223">
        <v>-38030000</v>
      </c>
      <c r="AD85" s="222"/>
      <c r="AE85" s="223">
        <v>-2800.1586967668231</v>
      </c>
      <c r="AF85" s="354"/>
      <c r="AG85" s="355"/>
      <c r="AH85" s="355"/>
      <c r="AI85" s="355"/>
      <c r="AJ85" s="355"/>
      <c r="AK85" s="355"/>
      <c r="AL85" s="355"/>
      <c r="AM85" s="355"/>
      <c r="AN85" s="355"/>
      <c r="AO85" s="355"/>
      <c r="AP85" s="355"/>
      <c r="AQ85" s="355"/>
      <c r="AR85" s="355"/>
      <c r="AS85" s="355"/>
      <c r="AT85" s="355"/>
      <c r="AU85" s="355"/>
      <c r="AV85" s="355"/>
      <c r="AW85" s="355"/>
      <c r="AX85" s="355"/>
      <c r="AY85" s="355"/>
      <c r="AZ85" s="355"/>
      <c r="BA85" s="355"/>
      <c r="BB85" s="355"/>
      <c r="BC85" s="355"/>
      <c r="BD85" s="355"/>
      <c r="BE85" s="355"/>
      <c r="BF85" s="355"/>
      <c r="BG85" s="355"/>
      <c r="BH85" s="355"/>
      <c r="BI85" s="355"/>
      <c r="BJ85" s="355"/>
      <c r="BK85" s="355"/>
      <c r="BL85" s="355"/>
      <c r="BM85" s="355"/>
      <c r="BN85" s="355"/>
      <c r="BO85" s="355"/>
      <c r="BP85" s="355"/>
      <c r="BQ85" s="355"/>
      <c r="BR85" s="355"/>
      <c r="BS85" s="355"/>
      <c r="BT85" s="355"/>
      <c r="BU85" s="355"/>
      <c r="BV85" s="355"/>
      <c r="BW85" s="355"/>
      <c r="BX85" s="355"/>
      <c r="BY85" s="355"/>
      <c r="BZ85" s="355"/>
      <c r="CA85" s="355"/>
      <c r="CB85" s="355"/>
      <c r="CC85" s="355"/>
      <c r="CD85" s="355"/>
      <c r="CE85" s="355"/>
      <c r="CF85" s="355"/>
      <c r="CG85" s="355"/>
      <c r="CH85" s="355"/>
      <c r="CI85" s="355"/>
      <c r="CJ85" s="355"/>
      <c r="CK85" s="355"/>
      <c r="CL85" s="355"/>
      <c r="CM85" s="355"/>
      <c r="CN85" s="355"/>
      <c r="CO85" s="355"/>
      <c r="CP85" s="355"/>
      <c r="CQ85" s="355"/>
      <c r="CR85" s="355"/>
      <c r="CS85" s="355"/>
      <c r="CT85" s="355"/>
      <c r="CU85" s="355"/>
      <c r="CV85" s="355"/>
      <c r="CW85" s="355"/>
      <c r="CX85" s="355"/>
      <c r="CY85" s="355"/>
      <c r="CZ85" s="355"/>
      <c r="DA85" s="355"/>
      <c r="DB85" s="355"/>
      <c r="DC85" s="355"/>
      <c r="DD85" s="355"/>
      <c r="DE85" s="355"/>
      <c r="DF85" s="355"/>
      <c r="DG85" s="355"/>
      <c r="DH85" s="355"/>
      <c r="DI85" s="355"/>
      <c r="DJ85" s="355"/>
      <c r="DK85" s="355"/>
      <c r="DL85" s="355"/>
      <c r="DM85" s="355"/>
      <c r="DN85" s="355"/>
      <c r="DO85" s="355"/>
      <c r="DP85" s="355"/>
      <c r="DQ85" s="355"/>
      <c r="DR85" s="355"/>
      <c r="DS85" s="355"/>
      <c r="DT85" s="355"/>
      <c r="DU85" s="355"/>
      <c r="DV85" s="355"/>
      <c r="DW85" s="355"/>
      <c r="DX85" s="355"/>
      <c r="DY85" s="355"/>
      <c r="DZ85" s="355"/>
      <c r="EA85" s="355"/>
      <c r="EB85" s="355"/>
      <c r="EC85" s="355"/>
      <c r="ED85" s="355"/>
      <c r="EE85" s="355"/>
      <c r="EF85" s="355"/>
      <c r="EG85" s="355"/>
      <c r="EH85" s="355"/>
      <c r="EI85" s="355"/>
      <c r="EJ85" s="355"/>
      <c r="EK85" s="355"/>
      <c r="EL85" s="355"/>
      <c r="EM85" s="355"/>
    </row>
    <row r="86" spans="1:143" s="258" customFormat="1" ht="18" customHeight="1" outlineLevel="1">
      <c r="A86" s="121">
        <v>2</v>
      </c>
      <c r="B86" s="90">
        <v>30</v>
      </c>
      <c r="C86" s="222" t="s">
        <v>394</v>
      </c>
      <c r="D86" s="224"/>
      <c r="E86" s="222">
        <v>25</v>
      </c>
      <c r="F86" s="222">
        <v>41.991</v>
      </c>
      <c r="G86" s="223">
        <v>475599.80009999999</v>
      </c>
      <c r="H86" s="223">
        <v>987</v>
      </c>
      <c r="I86" s="223">
        <v>430643.0001</v>
      </c>
      <c r="J86" s="223">
        <v>987</v>
      </c>
      <c r="K86" s="223">
        <v>2010.400000000003</v>
      </c>
      <c r="L86" s="223">
        <v>389</v>
      </c>
      <c r="M86" s="225" t="s">
        <v>1324</v>
      </c>
      <c r="N86" s="225">
        <v>43830</v>
      </c>
      <c r="O86" s="225" t="s">
        <v>1324</v>
      </c>
      <c r="P86" s="225">
        <v>43830</v>
      </c>
      <c r="Q86" s="223"/>
      <c r="R86" s="276">
        <v>0.12774229014793817</v>
      </c>
      <c r="S86" s="223">
        <v>24350198.559480008</v>
      </c>
      <c r="T86" s="223"/>
      <c r="U86" s="223"/>
      <c r="V86" s="223">
        <v>1516515.0879600025</v>
      </c>
      <c r="W86" s="223">
        <v>754335.00196975737</v>
      </c>
      <c r="X86" s="223">
        <v>88863.310783925685</v>
      </c>
      <c r="Y86" s="223">
        <v>571.20823007712067</v>
      </c>
      <c r="Z86" s="223">
        <v>0</v>
      </c>
      <c r="AA86" s="223">
        <v>-1065893.4496746536</v>
      </c>
      <c r="AB86" s="223">
        <v>-530189.73819869279</v>
      </c>
      <c r="AC86" s="223">
        <v>-18510000</v>
      </c>
      <c r="AD86" s="222"/>
      <c r="AE86" s="223">
        <v>-9207.12296060484</v>
      </c>
      <c r="AF86" s="354"/>
      <c r="AG86" s="355"/>
      <c r="AH86" s="355"/>
      <c r="AI86" s="355"/>
      <c r="AJ86" s="355"/>
      <c r="AK86" s="355"/>
      <c r="AL86" s="355"/>
      <c r="AM86" s="355"/>
      <c r="AN86" s="355"/>
      <c r="AO86" s="355"/>
      <c r="AP86" s="355"/>
      <c r="AQ86" s="355"/>
      <c r="AR86" s="355"/>
      <c r="AS86" s="355"/>
      <c r="AT86" s="355"/>
      <c r="AU86" s="355"/>
      <c r="AV86" s="355"/>
      <c r="AW86" s="355"/>
      <c r="AX86" s="355"/>
      <c r="AY86" s="355"/>
      <c r="AZ86" s="355"/>
      <c r="BA86" s="355"/>
      <c r="BB86" s="355"/>
      <c r="BC86" s="355"/>
      <c r="BD86" s="355"/>
      <c r="BE86" s="355"/>
      <c r="BF86" s="355"/>
      <c r="BG86" s="355"/>
      <c r="BH86" s="355"/>
      <c r="BI86" s="355"/>
      <c r="BJ86" s="355"/>
      <c r="BK86" s="355"/>
      <c r="BL86" s="355"/>
      <c r="BM86" s="355"/>
      <c r="BN86" s="355"/>
      <c r="BO86" s="355"/>
      <c r="BP86" s="355"/>
      <c r="BQ86" s="355"/>
      <c r="BR86" s="355"/>
      <c r="BS86" s="355"/>
      <c r="BT86" s="355"/>
      <c r="BU86" s="355"/>
      <c r="BV86" s="355"/>
      <c r="BW86" s="355"/>
      <c r="BX86" s="355"/>
      <c r="BY86" s="355"/>
      <c r="BZ86" s="355"/>
      <c r="CA86" s="355"/>
      <c r="CB86" s="355"/>
      <c r="CC86" s="355"/>
      <c r="CD86" s="355"/>
      <c r="CE86" s="355"/>
      <c r="CF86" s="355"/>
      <c r="CG86" s="355"/>
      <c r="CH86" s="355"/>
      <c r="CI86" s="355"/>
      <c r="CJ86" s="355"/>
      <c r="CK86" s="355"/>
      <c r="CL86" s="355"/>
      <c r="CM86" s="355"/>
      <c r="CN86" s="355"/>
      <c r="CO86" s="355"/>
      <c r="CP86" s="355"/>
      <c r="CQ86" s="355"/>
      <c r="CR86" s="355"/>
      <c r="CS86" s="355"/>
      <c r="CT86" s="355"/>
      <c r="CU86" s="355"/>
      <c r="CV86" s="355"/>
      <c r="CW86" s="355"/>
      <c r="CX86" s="355"/>
      <c r="CY86" s="355"/>
      <c r="CZ86" s="355"/>
      <c r="DA86" s="355"/>
      <c r="DB86" s="355"/>
      <c r="DC86" s="355"/>
      <c r="DD86" s="355"/>
      <c r="DE86" s="355"/>
      <c r="DF86" s="355"/>
      <c r="DG86" s="355"/>
      <c r="DH86" s="355"/>
      <c r="DI86" s="355"/>
      <c r="DJ86" s="355"/>
      <c r="DK86" s="355"/>
      <c r="DL86" s="355"/>
      <c r="DM86" s="355"/>
      <c r="DN86" s="355"/>
      <c r="DO86" s="355"/>
      <c r="DP86" s="355"/>
      <c r="DQ86" s="355"/>
      <c r="DR86" s="355"/>
      <c r="DS86" s="355"/>
      <c r="DT86" s="355"/>
      <c r="DU86" s="355"/>
      <c r="DV86" s="355"/>
      <c r="DW86" s="355"/>
      <c r="DX86" s="355"/>
      <c r="DY86" s="355"/>
      <c r="DZ86" s="355"/>
      <c r="EA86" s="355"/>
      <c r="EB86" s="355"/>
      <c r="EC86" s="355"/>
      <c r="ED86" s="355"/>
      <c r="EE86" s="355"/>
      <c r="EF86" s="355"/>
      <c r="EG86" s="355"/>
      <c r="EH86" s="355"/>
      <c r="EI86" s="355"/>
      <c r="EJ86" s="355"/>
      <c r="EK86" s="355"/>
      <c r="EL86" s="355"/>
      <c r="EM86" s="355"/>
    </row>
    <row r="87" spans="1:143" s="258" customFormat="1" ht="18" customHeight="1" outlineLevel="1">
      <c r="A87" s="121">
        <v>2</v>
      </c>
      <c r="B87" s="90">
        <v>31</v>
      </c>
      <c r="C87" s="222" t="s">
        <v>694</v>
      </c>
      <c r="D87" s="224"/>
      <c r="E87" s="222">
        <v>9</v>
      </c>
      <c r="F87" s="222">
        <v>7.9649999999999999</v>
      </c>
      <c r="G87" s="223">
        <v>155340.9</v>
      </c>
      <c r="H87" s="223">
        <v>259</v>
      </c>
      <c r="I87" s="223">
        <v>149586.30000000002</v>
      </c>
      <c r="J87" s="223">
        <v>259</v>
      </c>
      <c r="K87" s="223">
        <v>108946.80000000002</v>
      </c>
      <c r="L87" s="223">
        <v>259</v>
      </c>
      <c r="M87" s="225" t="s">
        <v>1324</v>
      </c>
      <c r="N87" s="225">
        <v>44196</v>
      </c>
      <c r="O87" s="225" t="s">
        <v>1324</v>
      </c>
      <c r="P87" s="225">
        <v>44561</v>
      </c>
      <c r="Q87" s="223"/>
      <c r="R87" s="276">
        <v>0.16395278205775116</v>
      </c>
      <c r="S87" s="223">
        <v>9002374.7449500002</v>
      </c>
      <c r="T87" s="223"/>
      <c r="U87" s="223"/>
      <c r="V87" s="223">
        <v>8460205.4799999986</v>
      </c>
      <c r="W87" s="223">
        <v>77654.465115083673</v>
      </c>
      <c r="X87" s="223">
        <v>117204.08566382856</v>
      </c>
      <c r="Y87" s="223">
        <v>687.4903474903474</v>
      </c>
      <c r="Z87" s="223">
        <v>0</v>
      </c>
      <c r="AA87" s="223">
        <v>4147275.01566057</v>
      </c>
      <c r="AB87" s="223">
        <v>38066.974116362937</v>
      </c>
      <c r="AC87" s="223">
        <v>72000000</v>
      </c>
      <c r="AD87" s="222"/>
      <c r="AE87" s="223">
        <v>660.87301325050385</v>
      </c>
      <c r="AF87" s="354"/>
      <c r="AG87" s="355"/>
      <c r="AH87" s="355"/>
      <c r="AI87" s="355"/>
      <c r="AJ87" s="355"/>
      <c r="AK87" s="355"/>
      <c r="AL87" s="355"/>
      <c r="AM87" s="355"/>
      <c r="AN87" s="355"/>
      <c r="AO87" s="355"/>
      <c r="AP87" s="355"/>
      <c r="AQ87" s="355"/>
      <c r="AR87" s="355"/>
      <c r="AS87" s="355"/>
      <c r="AT87" s="355"/>
      <c r="AU87" s="355"/>
      <c r="AV87" s="355"/>
      <c r="AW87" s="355"/>
      <c r="AX87" s="355"/>
      <c r="AY87" s="355"/>
      <c r="AZ87" s="355"/>
      <c r="BA87" s="355"/>
      <c r="BB87" s="355"/>
      <c r="BC87" s="355"/>
      <c r="BD87" s="355"/>
      <c r="BE87" s="355"/>
      <c r="BF87" s="355"/>
      <c r="BG87" s="355"/>
      <c r="BH87" s="355"/>
      <c r="BI87" s="355"/>
      <c r="BJ87" s="355"/>
      <c r="BK87" s="355"/>
      <c r="BL87" s="355"/>
      <c r="BM87" s="355"/>
      <c r="BN87" s="355"/>
      <c r="BO87" s="355"/>
      <c r="BP87" s="355"/>
      <c r="BQ87" s="355"/>
      <c r="BR87" s="355"/>
      <c r="BS87" s="355"/>
      <c r="BT87" s="355"/>
      <c r="BU87" s="355"/>
      <c r="BV87" s="355"/>
      <c r="BW87" s="355"/>
      <c r="BX87" s="355"/>
      <c r="BY87" s="355"/>
      <c r="BZ87" s="355"/>
      <c r="CA87" s="355"/>
      <c r="CB87" s="355"/>
      <c r="CC87" s="355"/>
      <c r="CD87" s="355"/>
      <c r="CE87" s="355"/>
      <c r="CF87" s="355"/>
      <c r="CG87" s="355"/>
      <c r="CH87" s="355"/>
      <c r="CI87" s="355"/>
      <c r="CJ87" s="355"/>
      <c r="CK87" s="355"/>
      <c r="CL87" s="355"/>
      <c r="CM87" s="355"/>
      <c r="CN87" s="355"/>
      <c r="CO87" s="355"/>
      <c r="CP87" s="355"/>
      <c r="CQ87" s="355"/>
      <c r="CR87" s="355"/>
      <c r="CS87" s="355"/>
      <c r="CT87" s="355"/>
      <c r="CU87" s="355"/>
      <c r="CV87" s="355"/>
      <c r="CW87" s="355"/>
      <c r="CX87" s="355"/>
      <c r="CY87" s="355"/>
      <c r="CZ87" s="355"/>
      <c r="DA87" s="355"/>
      <c r="DB87" s="355"/>
      <c r="DC87" s="355"/>
      <c r="DD87" s="355"/>
      <c r="DE87" s="355"/>
      <c r="DF87" s="355"/>
      <c r="DG87" s="355"/>
      <c r="DH87" s="355"/>
      <c r="DI87" s="355"/>
      <c r="DJ87" s="355"/>
      <c r="DK87" s="355"/>
      <c r="DL87" s="355"/>
      <c r="DM87" s="355"/>
      <c r="DN87" s="355"/>
      <c r="DO87" s="355"/>
      <c r="DP87" s="355"/>
      <c r="DQ87" s="355"/>
      <c r="DR87" s="355"/>
      <c r="DS87" s="355"/>
      <c r="DT87" s="355"/>
      <c r="DU87" s="355"/>
      <c r="DV87" s="355"/>
      <c r="DW87" s="355"/>
      <c r="DX87" s="355"/>
      <c r="DY87" s="355"/>
      <c r="DZ87" s="355"/>
      <c r="EA87" s="355"/>
      <c r="EB87" s="355"/>
      <c r="EC87" s="355"/>
      <c r="ED87" s="355"/>
      <c r="EE87" s="355"/>
      <c r="EF87" s="355"/>
      <c r="EG87" s="355"/>
      <c r="EH87" s="355"/>
      <c r="EI87" s="355"/>
      <c r="EJ87" s="355"/>
      <c r="EK87" s="355"/>
      <c r="EL87" s="355"/>
      <c r="EM87" s="355"/>
    </row>
    <row r="88" spans="1:143" s="258" customFormat="1" ht="18" customHeight="1" outlineLevel="1">
      <c r="A88" s="121">
        <v>2</v>
      </c>
      <c r="B88" s="90">
        <v>32</v>
      </c>
      <c r="C88" s="222" t="s">
        <v>1041</v>
      </c>
      <c r="D88" s="224"/>
      <c r="E88" s="222">
        <v>14</v>
      </c>
      <c r="F88" s="274">
        <v>215</v>
      </c>
      <c r="G88" s="223">
        <v>1456427.6017499999</v>
      </c>
      <c r="H88" s="223">
        <v>8000</v>
      </c>
      <c r="I88" s="223">
        <v>1444281.5017500001</v>
      </c>
      <c r="J88" s="223">
        <v>8000</v>
      </c>
      <c r="K88" s="223">
        <v>1347497.3019500002</v>
      </c>
      <c r="L88" s="223">
        <v>8000</v>
      </c>
      <c r="M88" s="225" t="s">
        <v>1324</v>
      </c>
      <c r="N88" s="225">
        <v>48944</v>
      </c>
      <c r="O88" s="225" t="s">
        <v>1324</v>
      </c>
      <c r="P88" s="225">
        <v>49309</v>
      </c>
      <c r="Q88" s="223"/>
      <c r="R88" s="276">
        <v>0.21696000742844335</v>
      </c>
      <c r="S88" s="223">
        <v>95861822.854030073</v>
      </c>
      <c r="T88" s="223"/>
      <c r="U88" s="223"/>
      <c r="V88" s="223">
        <v>93695402.838540033</v>
      </c>
      <c r="W88" s="223">
        <v>69532.905708197606</v>
      </c>
      <c r="X88" s="223">
        <v>85234.170273859432</v>
      </c>
      <c r="Y88" s="223">
        <v>250</v>
      </c>
      <c r="Z88" s="223">
        <v>0</v>
      </c>
      <c r="AA88" s="223">
        <v>5748964.4949550554</v>
      </c>
      <c r="AB88" s="223">
        <v>4266.4014886230725</v>
      </c>
      <c r="AC88" s="223">
        <v>99810000</v>
      </c>
      <c r="AD88" s="222"/>
      <c r="AE88" s="223">
        <v>74.070649236597518</v>
      </c>
      <c r="AF88" s="354"/>
      <c r="AG88" s="355"/>
      <c r="AH88" s="355"/>
      <c r="AI88" s="355"/>
      <c r="AJ88" s="355"/>
      <c r="AK88" s="355"/>
      <c r="AL88" s="355"/>
      <c r="AM88" s="355"/>
      <c r="AN88" s="355"/>
      <c r="AO88" s="355"/>
      <c r="AP88" s="355"/>
      <c r="AQ88" s="355"/>
      <c r="AR88" s="355"/>
      <c r="AS88" s="355"/>
      <c r="AT88" s="355"/>
      <c r="AU88" s="355"/>
      <c r="AV88" s="355"/>
      <c r="AW88" s="355"/>
      <c r="AX88" s="355"/>
      <c r="AY88" s="355"/>
      <c r="AZ88" s="355"/>
      <c r="BA88" s="355"/>
      <c r="BB88" s="355"/>
      <c r="BC88" s="355"/>
      <c r="BD88" s="355"/>
      <c r="BE88" s="355"/>
      <c r="BF88" s="355"/>
      <c r="BG88" s="355"/>
      <c r="BH88" s="355"/>
      <c r="BI88" s="355"/>
      <c r="BJ88" s="355"/>
      <c r="BK88" s="355"/>
      <c r="BL88" s="355"/>
      <c r="BM88" s="355"/>
      <c r="BN88" s="355"/>
      <c r="BO88" s="355"/>
      <c r="BP88" s="355"/>
      <c r="BQ88" s="355"/>
      <c r="BR88" s="355"/>
      <c r="BS88" s="355"/>
      <c r="BT88" s="355"/>
      <c r="BU88" s="355"/>
      <c r="BV88" s="355"/>
      <c r="BW88" s="355"/>
      <c r="BX88" s="355"/>
      <c r="BY88" s="355"/>
      <c r="BZ88" s="355"/>
      <c r="CA88" s="355"/>
      <c r="CB88" s="355"/>
      <c r="CC88" s="355"/>
      <c r="CD88" s="355"/>
      <c r="CE88" s="355"/>
      <c r="CF88" s="355"/>
      <c r="CG88" s="355"/>
      <c r="CH88" s="355"/>
      <c r="CI88" s="355"/>
      <c r="CJ88" s="355"/>
      <c r="CK88" s="355"/>
      <c r="CL88" s="355"/>
      <c r="CM88" s="355"/>
      <c r="CN88" s="355"/>
      <c r="CO88" s="355"/>
      <c r="CP88" s="355"/>
      <c r="CQ88" s="355"/>
      <c r="CR88" s="355"/>
      <c r="CS88" s="355"/>
      <c r="CT88" s="355"/>
      <c r="CU88" s="355"/>
      <c r="CV88" s="355"/>
      <c r="CW88" s="355"/>
      <c r="CX88" s="355"/>
      <c r="CY88" s="355"/>
      <c r="CZ88" s="355"/>
      <c r="DA88" s="355"/>
      <c r="DB88" s="355"/>
      <c r="DC88" s="355"/>
      <c r="DD88" s="355"/>
      <c r="DE88" s="355"/>
      <c r="DF88" s="355"/>
      <c r="DG88" s="355"/>
      <c r="DH88" s="355"/>
      <c r="DI88" s="355"/>
      <c r="DJ88" s="355"/>
      <c r="DK88" s="355"/>
      <c r="DL88" s="355"/>
      <c r="DM88" s="355"/>
      <c r="DN88" s="355"/>
      <c r="DO88" s="355"/>
      <c r="DP88" s="355"/>
      <c r="DQ88" s="355"/>
      <c r="DR88" s="355"/>
      <c r="DS88" s="355"/>
      <c r="DT88" s="355"/>
      <c r="DU88" s="355"/>
      <c r="DV88" s="355"/>
      <c r="DW88" s="355"/>
      <c r="DX88" s="355"/>
      <c r="DY88" s="355"/>
      <c r="DZ88" s="355"/>
      <c r="EA88" s="355"/>
      <c r="EB88" s="355"/>
      <c r="EC88" s="355"/>
      <c r="ED88" s="355"/>
      <c r="EE88" s="355"/>
      <c r="EF88" s="355"/>
      <c r="EG88" s="355"/>
      <c r="EH88" s="355"/>
      <c r="EI88" s="355"/>
      <c r="EJ88" s="355"/>
      <c r="EK88" s="355"/>
      <c r="EL88" s="355"/>
      <c r="EM88" s="355"/>
    </row>
    <row r="89" spans="1:143" s="258" customFormat="1" ht="18" customHeight="1" outlineLevel="1">
      <c r="A89" s="121">
        <v>2</v>
      </c>
      <c r="B89" s="90">
        <v>33</v>
      </c>
      <c r="C89" s="222" t="s">
        <v>1056</v>
      </c>
      <c r="D89" s="224"/>
      <c r="E89" s="222">
        <v>46</v>
      </c>
      <c r="F89" s="222">
        <v>148.86000000000001</v>
      </c>
      <c r="G89" s="223">
        <v>1159341.4556000002</v>
      </c>
      <c r="H89" s="223">
        <v>0</v>
      </c>
      <c r="I89" s="223">
        <v>860313.64999999967</v>
      </c>
      <c r="J89" s="223">
        <v>0</v>
      </c>
      <c r="K89" s="223">
        <v>770263.9</v>
      </c>
      <c r="L89" s="223">
        <v>0</v>
      </c>
      <c r="M89" s="225" t="s">
        <v>1324</v>
      </c>
      <c r="N89" s="225">
        <v>46022</v>
      </c>
      <c r="O89" s="225" t="s">
        <v>1324</v>
      </c>
      <c r="P89" s="225">
        <v>46387</v>
      </c>
      <c r="Q89" s="223"/>
      <c r="R89" s="276">
        <v>0.19628639279628665</v>
      </c>
      <c r="S89" s="223">
        <v>59304268.22970999</v>
      </c>
      <c r="T89" s="223"/>
      <c r="U89" s="223"/>
      <c r="V89" s="223">
        <v>53585971.019709989</v>
      </c>
      <c r="W89" s="223">
        <v>69568.327192420649</v>
      </c>
      <c r="X89" s="223">
        <v>83214.539694219973</v>
      </c>
      <c r="Y89" s="223">
        <v>250</v>
      </c>
      <c r="Z89" s="223">
        <v>0</v>
      </c>
      <c r="AA89" s="223">
        <v>6187223.1203172663</v>
      </c>
      <c r="AB89" s="223">
        <v>8032.6017100337504</v>
      </c>
      <c r="AC89" s="223">
        <v>107420000</v>
      </c>
      <c r="AD89" s="222"/>
      <c r="AE89" s="223">
        <v>139.45869720754146</v>
      </c>
      <c r="AF89" s="354"/>
      <c r="AG89" s="355"/>
      <c r="AH89" s="355"/>
      <c r="AI89" s="355"/>
      <c r="AJ89" s="355"/>
      <c r="AK89" s="355"/>
      <c r="AL89" s="355"/>
      <c r="AM89" s="355"/>
      <c r="AN89" s="355"/>
      <c r="AO89" s="355"/>
      <c r="AP89" s="355"/>
      <c r="AQ89" s="355"/>
      <c r="AR89" s="355"/>
      <c r="AS89" s="355"/>
      <c r="AT89" s="355"/>
      <c r="AU89" s="355"/>
      <c r="AV89" s="355"/>
      <c r="AW89" s="355"/>
      <c r="AX89" s="355"/>
      <c r="AY89" s="355"/>
      <c r="AZ89" s="355"/>
      <c r="BA89" s="355"/>
      <c r="BB89" s="355"/>
      <c r="BC89" s="355"/>
      <c r="BD89" s="355"/>
      <c r="BE89" s="355"/>
      <c r="BF89" s="355"/>
      <c r="BG89" s="355"/>
      <c r="BH89" s="355"/>
      <c r="BI89" s="355"/>
      <c r="BJ89" s="355"/>
      <c r="BK89" s="355"/>
      <c r="BL89" s="355"/>
      <c r="BM89" s="355"/>
      <c r="BN89" s="355"/>
      <c r="BO89" s="355"/>
      <c r="BP89" s="355"/>
      <c r="BQ89" s="355"/>
      <c r="BR89" s="355"/>
      <c r="BS89" s="355"/>
      <c r="BT89" s="355"/>
      <c r="BU89" s="355"/>
      <c r="BV89" s="355"/>
      <c r="BW89" s="355"/>
      <c r="BX89" s="355"/>
      <c r="BY89" s="355"/>
      <c r="BZ89" s="355"/>
      <c r="CA89" s="355"/>
      <c r="CB89" s="355"/>
      <c r="CC89" s="355"/>
      <c r="CD89" s="355"/>
      <c r="CE89" s="355"/>
      <c r="CF89" s="355"/>
      <c r="CG89" s="355"/>
      <c r="CH89" s="355"/>
      <c r="CI89" s="355"/>
      <c r="CJ89" s="355"/>
      <c r="CK89" s="355"/>
      <c r="CL89" s="355"/>
      <c r="CM89" s="355"/>
      <c r="CN89" s="355"/>
      <c r="CO89" s="355"/>
      <c r="CP89" s="355"/>
      <c r="CQ89" s="355"/>
      <c r="CR89" s="355"/>
      <c r="CS89" s="355"/>
      <c r="CT89" s="355"/>
      <c r="CU89" s="355"/>
      <c r="CV89" s="355"/>
      <c r="CW89" s="355"/>
      <c r="CX89" s="355"/>
      <c r="CY89" s="355"/>
      <c r="CZ89" s="355"/>
      <c r="DA89" s="355"/>
      <c r="DB89" s="355"/>
      <c r="DC89" s="355"/>
      <c r="DD89" s="355"/>
      <c r="DE89" s="355"/>
      <c r="DF89" s="355"/>
      <c r="DG89" s="355"/>
      <c r="DH89" s="355"/>
      <c r="DI89" s="355"/>
      <c r="DJ89" s="355"/>
      <c r="DK89" s="355"/>
      <c r="DL89" s="355"/>
      <c r="DM89" s="355"/>
      <c r="DN89" s="355"/>
      <c r="DO89" s="355"/>
      <c r="DP89" s="355"/>
      <c r="DQ89" s="355"/>
      <c r="DR89" s="355"/>
      <c r="DS89" s="355"/>
      <c r="DT89" s="355"/>
      <c r="DU89" s="355"/>
      <c r="DV89" s="355"/>
      <c r="DW89" s="355"/>
      <c r="DX89" s="355"/>
      <c r="DY89" s="355"/>
      <c r="DZ89" s="355"/>
      <c r="EA89" s="355"/>
      <c r="EB89" s="355"/>
      <c r="EC89" s="355"/>
      <c r="ED89" s="355"/>
      <c r="EE89" s="355"/>
      <c r="EF89" s="355"/>
      <c r="EG89" s="355"/>
      <c r="EH89" s="355"/>
      <c r="EI89" s="355"/>
      <c r="EJ89" s="355"/>
      <c r="EK89" s="355"/>
      <c r="EL89" s="355"/>
      <c r="EM89" s="355"/>
    </row>
    <row r="90" spans="1:143" s="258" customFormat="1" ht="18" customHeight="1" outlineLevel="1">
      <c r="A90" s="121">
        <v>2</v>
      </c>
      <c r="B90" s="90">
        <v>34</v>
      </c>
      <c r="C90" s="222" t="s">
        <v>1103</v>
      </c>
      <c r="D90" s="224"/>
      <c r="E90" s="222">
        <v>14</v>
      </c>
      <c r="F90" s="222">
        <v>29.653099999999998</v>
      </c>
      <c r="G90" s="223">
        <v>198312.27060000002</v>
      </c>
      <c r="H90" s="223">
        <v>779</v>
      </c>
      <c r="I90" s="223">
        <v>43403.410599999996</v>
      </c>
      <c r="J90" s="223">
        <v>467</v>
      </c>
      <c r="K90" s="223">
        <v>22768.700599999996</v>
      </c>
      <c r="L90" s="223">
        <v>411</v>
      </c>
      <c r="M90" s="225" t="s">
        <v>1324</v>
      </c>
      <c r="N90" s="225">
        <v>44196</v>
      </c>
      <c r="O90" s="225" t="s">
        <v>1324</v>
      </c>
      <c r="P90" s="225">
        <v>44561</v>
      </c>
      <c r="Q90" s="223"/>
      <c r="R90" s="276">
        <v>0.14876070803868083</v>
      </c>
      <c r="S90" s="223">
        <v>3021078.4194899993</v>
      </c>
      <c r="T90" s="223"/>
      <c r="U90" s="223"/>
      <c r="V90" s="223">
        <v>2160951.0494899997</v>
      </c>
      <c r="W90" s="223">
        <v>94908.843831430582</v>
      </c>
      <c r="X90" s="223">
        <v>91314.810816647252</v>
      </c>
      <c r="Y90" s="223">
        <v>304.64220924574209</v>
      </c>
      <c r="Z90" s="223">
        <v>0</v>
      </c>
      <c r="AA90" s="223">
        <v>334075.23152690206</v>
      </c>
      <c r="AB90" s="223">
        <v>14672.564648985815</v>
      </c>
      <c r="AC90" s="223">
        <v>5800000</v>
      </c>
      <c r="AD90" s="222"/>
      <c r="AE90" s="223">
        <v>254.7356611119038</v>
      </c>
      <c r="AF90" s="354"/>
      <c r="AG90" s="355"/>
      <c r="AH90" s="355"/>
      <c r="AI90" s="355"/>
      <c r="AJ90" s="355"/>
      <c r="AK90" s="355"/>
      <c r="AL90" s="355"/>
      <c r="AM90" s="355"/>
      <c r="AN90" s="355"/>
      <c r="AO90" s="355"/>
      <c r="AP90" s="355"/>
      <c r="AQ90" s="355"/>
      <c r="AR90" s="355"/>
      <c r="AS90" s="355"/>
      <c r="AT90" s="355"/>
      <c r="AU90" s="355"/>
      <c r="AV90" s="355"/>
      <c r="AW90" s="355"/>
      <c r="AX90" s="355"/>
      <c r="AY90" s="355"/>
      <c r="AZ90" s="355"/>
      <c r="BA90" s="355"/>
      <c r="BB90" s="355"/>
      <c r="BC90" s="355"/>
      <c r="BD90" s="355"/>
      <c r="BE90" s="355"/>
      <c r="BF90" s="355"/>
      <c r="BG90" s="355"/>
      <c r="BH90" s="355"/>
      <c r="BI90" s="355"/>
      <c r="BJ90" s="355"/>
      <c r="BK90" s="355"/>
      <c r="BL90" s="355"/>
      <c r="BM90" s="355"/>
      <c r="BN90" s="355"/>
      <c r="BO90" s="355"/>
      <c r="BP90" s="355"/>
      <c r="BQ90" s="355"/>
      <c r="BR90" s="355"/>
      <c r="BS90" s="355"/>
      <c r="BT90" s="355"/>
      <c r="BU90" s="355"/>
      <c r="BV90" s="355"/>
      <c r="BW90" s="355"/>
      <c r="BX90" s="355"/>
      <c r="BY90" s="355"/>
      <c r="BZ90" s="355"/>
      <c r="CA90" s="355"/>
      <c r="CB90" s="355"/>
      <c r="CC90" s="355"/>
      <c r="CD90" s="355"/>
      <c r="CE90" s="355"/>
      <c r="CF90" s="355"/>
      <c r="CG90" s="355"/>
      <c r="CH90" s="355"/>
      <c r="CI90" s="355"/>
      <c r="CJ90" s="355"/>
      <c r="CK90" s="355"/>
      <c r="CL90" s="355"/>
      <c r="CM90" s="355"/>
      <c r="CN90" s="355"/>
      <c r="CO90" s="355"/>
      <c r="CP90" s="355"/>
      <c r="CQ90" s="355"/>
      <c r="CR90" s="355"/>
      <c r="CS90" s="355"/>
      <c r="CT90" s="355"/>
      <c r="CU90" s="355"/>
      <c r="CV90" s="355"/>
      <c r="CW90" s="355"/>
      <c r="CX90" s="355"/>
      <c r="CY90" s="355"/>
      <c r="CZ90" s="355"/>
      <c r="DA90" s="355"/>
      <c r="DB90" s="355"/>
      <c r="DC90" s="355"/>
      <c r="DD90" s="355"/>
      <c r="DE90" s="355"/>
      <c r="DF90" s="355"/>
      <c r="DG90" s="355"/>
      <c r="DH90" s="355"/>
      <c r="DI90" s="355"/>
      <c r="DJ90" s="355"/>
      <c r="DK90" s="355"/>
      <c r="DL90" s="355"/>
      <c r="DM90" s="355"/>
      <c r="DN90" s="355"/>
      <c r="DO90" s="355"/>
      <c r="DP90" s="355"/>
      <c r="DQ90" s="355"/>
      <c r="DR90" s="355"/>
      <c r="DS90" s="355"/>
      <c r="DT90" s="355"/>
      <c r="DU90" s="355"/>
      <c r="DV90" s="355"/>
      <c r="DW90" s="355"/>
      <c r="DX90" s="355"/>
      <c r="DY90" s="355"/>
      <c r="DZ90" s="355"/>
      <c r="EA90" s="355"/>
      <c r="EB90" s="355"/>
      <c r="EC90" s="355"/>
      <c r="ED90" s="355"/>
      <c r="EE90" s="355"/>
      <c r="EF90" s="355"/>
      <c r="EG90" s="355"/>
      <c r="EH90" s="355"/>
      <c r="EI90" s="355"/>
      <c r="EJ90" s="355"/>
      <c r="EK90" s="355"/>
      <c r="EL90" s="355"/>
      <c r="EM90" s="355"/>
    </row>
    <row r="91" spans="1:143" s="258" customFormat="1" ht="18" customHeight="1" outlineLevel="1">
      <c r="A91" s="121">
        <v>2</v>
      </c>
      <c r="B91" s="90">
        <v>35</v>
      </c>
      <c r="C91" s="222" t="s">
        <v>1118</v>
      </c>
      <c r="D91" s="224"/>
      <c r="E91" s="222">
        <v>51</v>
      </c>
      <c r="F91" s="222">
        <v>116.4144</v>
      </c>
      <c r="G91" s="223">
        <v>1075889.5949999997</v>
      </c>
      <c r="H91" s="223">
        <v>2625</v>
      </c>
      <c r="I91" s="223">
        <v>556147.45499999996</v>
      </c>
      <c r="J91" s="223">
        <v>2625</v>
      </c>
      <c r="K91" s="223">
        <v>452804.79459999991</v>
      </c>
      <c r="L91" s="223">
        <v>2625</v>
      </c>
      <c r="M91" s="225" t="s">
        <v>1324</v>
      </c>
      <c r="N91" s="225">
        <v>47848</v>
      </c>
      <c r="O91" s="225" t="s">
        <v>1324</v>
      </c>
      <c r="P91" s="225">
        <v>45657</v>
      </c>
      <c r="Q91" s="223"/>
      <c r="R91" s="276">
        <v>0.18867459094144751</v>
      </c>
      <c r="S91" s="223">
        <v>39717949.317059994</v>
      </c>
      <c r="T91" s="223"/>
      <c r="U91" s="223"/>
      <c r="V91" s="223">
        <v>34758259.397059999</v>
      </c>
      <c r="W91" s="223">
        <v>76762.127547180367</v>
      </c>
      <c r="X91" s="223">
        <v>86169.500030431023</v>
      </c>
      <c r="Y91" s="223">
        <v>180</v>
      </c>
      <c r="Z91" s="223">
        <v>0</v>
      </c>
      <c r="AA91" s="223">
        <v>4990883.104616507</v>
      </c>
      <c r="AB91" s="223">
        <v>11022.151629435302</v>
      </c>
      <c r="AC91" s="223">
        <v>86650000</v>
      </c>
      <c r="AD91" s="222"/>
      <c r="AE91" s="223">
        <v>191.36281469047859</v>
      </c>
      <c r="AF91" s="354"/>
      <c r="AG91" s="355"/>
      <c r="AH91" s="355"/>
      <c r="AI91" s="355"/>
      <c r="AJ91" s="355"/>
      <c r="AK91" s="355"/>
      <c r="AL91" s="355"/>
      <c r="AM91" s="355"/>
      <c r="AN91" s="355"/>
      <c r="AO91" s="355"/>
      <c r="AP91" s="355"/>
      <c r="AQ91" s="355"/>
      <c r="AR91" s="355"/>
      <c r="AS91" s="355"/>
      <c r="AT91" s="355"/>
      <c r="AU91" s="355"/>
      <c r="AV91" s="355"/>
      <c r="AW91" s="355"/>
      <c r="AX91" s="355"/>
      <c r="AY91" s="355"/>
      <c r="AZ91" s="355"/>
      <c r="BA91" s="355"/>
      <c r="BB91" s="355"/>
      <c r="BC91" s="355"/>
      <c r="BD91" s="355"/>
      <c r="BE91" s="355"/>
      <c r="BF91" s="355"/>
      <c r="BG91" s="355"/>
      <c r="BH91" s="355"/>
      <c r="BI91" s="355"/>
      <c r="BJ91" s="355"/>
      <c r="BK91" s="355"/>
      <c r="BL91" s="355"/>
      <c r="BM91" s="355"/>
      <c r="BN91" s="355"/>
      <c r="BO91" s="355"/>
      <c r="BP91" s="355"/>
      <c r="BQ91" s="355"/>
      <c r="BR91" s="355"/>
      <c r="BS91" s="355"/>
      <c r="BT91" s="355"/>
      <c r="BU91" s="355"/>
      <c r="BV91" s="355"/>
      <c r="BW91" s="355"/>
      <c r="BX91" s="355"/>
      <c r="BY91" s="355"/>
      <c r="BZ91" s="355"/>
      <c r="CA91" s="355"/>
      <c r="CB91" s="355"/>
      <c r="CC91" s="355"/>
      <c r="CD91" s="355"/>
      <c r="CE91" s="355"/>
      <c r="CF91" s="355"/>
      <c r="CG91" s="355"/>
      <c r="CH91" s="355"/>
      <c r="CI91" s="355"/>
      <c r="CJ91" s="355"/>
      <c r="CK91" s="355"/>
      <c r="CL91" s="355"/>
      <c r="CM91" s="355"/>
      <c r="CN91" s="355"/>
      <c r="CO91" s="355"/>
      <c r="CP91" s="355"/>
      <c r="CQ91" s="355"/>
      <c r="CR91" s="355"/>
      <c r="CS91" s="355"/>
      <c r="CT91" s="355"/>
      <c r="CU91" s="355"/>
      <c r="CV91" s="355"/>
      <c r="CW91" s="355"/>
      <c r="CX91" s="355"/>
      <c r="CY91" s="355"/>
      <c r="CZ91" s="355"/>
      <c r="DA91" s="355"/>
      <c r="DB91" s="355"/>
      <c r="DC91" s="355"/>
      <c r="DD91" s="355"/>
      <c r="DE91" s="355"/>
      <c r="DF91" s="355"/>
      <c r="DG91" s="355"/>
      <c r="DH91" s="355"/>
      <c r="DI91" s="355"/>
      <c r="DJ91" s="355"/>
      <c r="DK91" s="355"/>
      <c r="DL91" s="355"/>
      <c r="DM91" s="355"/>
      <c r="DN91" s="355"/>
      <c r="DO91" s="355"/>
      <c r="DP91" s="355"/>
      <c r="DQ91" s="355"/>
      <c r="DR91" s="355"/>
      <c r="DS91" s="355"/>
      <c r="DT91" s="355"/>
      <c r="DU91" s="355"/>
      <c r="DV91" s="355"/>
      <c r="DW91" s="355"/>
      <c r="DX91" s="355"/>
      <c r="DY91" s="355"/>
      <c r="DZ91" s="355"/>
      <c r="EA91" s="355"/>
      <c r="EB91" s="355"/>
      <c r="EC91" s="355"/>
      <c r="ED91" s="355"/>
      <c r="EE91" s="355"/>
      <c r="EF91" s="355"/>
      <c r="EG91" s="355"/>
      <c r="EH91" s="355"/>
      <c r="EI91" s="355"/>
      <c r="EJ91" s="355"/>
      <c r="EK91" s="355"/>
      <c r="EL91" s="355"/>
      <c r="EM91" s="355"/>
    </row>
    <row r="92" spans="1:143" s="258" customFormat="1" ht="18" customHeight="1" outlineLevel="1">
      <c r="A92" s="121">
        <v>2</v>
      </c>
      <c r="B92" s="90">
        <v>36</v>
      </c>
      <c r="C92" s="222" t="s">
        <v>702</v>
      </c>
      <c r="D92" s="224"/>
      <c r="E92" s="222">
        <v>27</v>
      </c>
      <c r="F92" s="222">
        <v>59.43</v>
      </c>
      <c r="G92" s="223">
        <v>759786.35159999994</v>
      </c>
      <c r="H92" s="223">
        <v>8230</v>
      </c>
      <c r="I92" s="223">
        <v>656799.79159999988</v>
      </c>
      <c r="J92" s="223">
        <v>8230</v>
      </c>
      <c r="K92" s="223">
        <v>554818.18929999997</v>
      </c>
      <c r="L92" s="223">
        <v>8230</v>
      </c>
      <c r="M92" s="225" t="s">
        <v>1324</v>
      </c>
      <c r="N92" s="225">
        <v>48213</v>
      </c>
      <c r="O92" s="225" t="s">
        <v>1324</v>
      </c>
      <c r="P92" s="225">
        <v>45291</v>
      </c>
      <c r="Q92" s="223"/>
      <c r="R92" s="276">
        <v>0.20991608836001024</v>
      </c>
      <c r="S92" s="223">
        <v>41190700.861879997</v>
      </c>
      <c r="T92" s="223"/>
      <c r="U92" s="223"/>
      <c r="V92" s="223">
        <v>35597310.258140005</v>
      </c>
      <c r="W92" s="223">
        <v>64160.315837972492</v>
      </c>
      <c r="X92" s="223">
        <v>80974.042478026575</v>
      </c>
      <c r="Y92" s="223">
        <v>450</v>
      </c>
      <c r="Z92" s="223">
        <v>0</v>
      </c>
      <c r="AA92" s="223">
        <v>3685028.8243133985</v>
      </c>
      <c r="AB92" s="223">
        <v>6641.8673637263155</v>
      </c>
      <c r="AC92" s="223">
        <v>63980000</v>
      </c>
      <c r="AD92" s="222"/>
      <c r="AE92" s="223">
        <v>115.31705562992076</v>
      </c>
      <c r="AF92" s="354"/>
      <c r="AG92" s="355"/>
      <c r="AH92" s="355"/>
      <c r="AI92" s="355"/>
      <c r="AJ92" s="355"/>
      <c r="AK92" s="355"/>
      <c r="AL92" s="355"/>
      <c r="AM92" s="355"/>
      <c r="AN92" s="355"/>
      <c r="AO92" s="355"/>
      <c r="AP92" s="355"/>
      <c r="AQ92" s="355"/>
      <c r="AR92" s="355"/>
      <c r="AS92" s="355"/>
      <c r="AT92" s="355"/>
      <c r="AU92" s="355"/>
      <c r="AV92" s="355"/>
      <c r="AW92" s="355"/>
      <c r="AX92" s="355"/>
      <c r="AY92" s="355"/>
      <c r="AZ92" s="355"/>
      <c r="BA92" s="355"/>
      <c r="BB92" s="355"/>
      <c r="BC92" s="355"/>
      <c r="BD92" s="355"/>
      <c r="BE92" s="355"/>
      <c r="BF92" s="355"/>
      <c r="BG92" s="355"/>
      <c r="BH92" s="355"/>
      <c r="BI92" s="355"/>
      <c r="BJ92" s="355"/>
      <c r="BK92" s="355"/>
      <c r="BL92" s="355"/>
      <c r="BM92" s="355"/>
      <c r="BN92" s="355"/>
      <c r="BO92" s="355"/>
      <c r="BP92" s="355"/>
      <c r="BQ92" s="355"/>
      <c r="BR92" s="355"/>
      <c r="BS92" s="355"/>
      <c r="BT92" s="355"/>
      <c r="BU92" s="355"/>
      <c r="BV92" s="355"/>
      <c r="BW92" s="355"/>
      <c r="BX92" s="355"/>
      <c r="BY92" s="355"/>
      <c r="BZ92" s="355"/>
      <c r="CA92" s="355"/>
      <c r="CB92" s="355"/>
      <c r="CC92" s="355"/>
      <c r="CD92" s="355"/>
      <c r="CE92" s="355"/>
      <c r="CF92" s="355"/>
      <c r="CG92" s="355"/>
      <c r="CH92" s="355"/>
      <c r="CI92" s="355"/>
      <c r="CJ92" s="355"/>
      <c r="CK92" s="355"/>
      <c r="CL92" s="355"/>
      <c r="CM92" s="355"/>
      <c r="CN92" s="355"/>
      <c r="CO92" s="355"/>
      <c r="CP92" s="355"/>
      <c r="CQ92" s="355"/>
      <c r="CR92" s="355"/>
      <c r="CS92" s="355"/>
      <c r="CT92" s="355"/>
      <c r="CU92" s="355"/>
      <c r="CV92" s="355"/>
      <c r="CW92" s="355"/>
      <c r="CX92" s="355"/>
      <c r="CY92" s="355"/>
      <c r="CZ92" s="355"/>
      <c r="DA92" s="355"/>
      <c r="DB92" s="355"/>
      <c r="DC92" s="355"/>
      <c r="DD92" s="355"/>
      <c r="DE92" s="355"/>
      <c r="DF92" s="355"/>
      <c r="DG92" s="355"/>
      <c r="DH92" s="355"/>
      <c r="DI92" s="355"/>
      <c r="DJ92" s="355"/>
      <c r="DK92" s="355"/>
      <c r="DL92" s="355"/>
      <c r="DM92" s="355"/>
      <c r="DN92" s="355"/>
      <c r="DO92" s="355"/>
      <c r="DP92" s="355"/>
      <c r="DQ92" s="355"/>
      <c r="DR92" s="355"/>
      <c r="DS92" s="355"/>
      <c r="DT92" s="355"/>
      <c r="DU92" s="355"/>
      <c r="DV92" s="355"/>
      <c r="DW92" s="355"/>
      <c r="DX92" s="355"/>
      <c r="DY92" s="355"/>
      <c r="DZ92" s="355"/>
      <c r="EA92" s="355"/>
      <c r="EB92" s="355"/>
      <c r="EC92" s="355"/>
      <c r="ED92" s="355"/>
      <c r="EE92" s="355"/>
      <c r="EF92" s="355"/>
      <c r="EG92" s="355"/>
      <c r="EH92" s="355"/>
      <c r="EI92" s="355"/>
      <c r="EJ92" s="355"/>
      <c r="EK92" s="355"/>
      <c r="EL92" s="355"/>
      <c r="EM92" s="355"/>
    </row>
    <row r="93" spans="1:143" s="258" customFormat="1" ht="18" customHeight="1" outlineLevel="1">
      <c r="A93" s="121">
        <v>2</v>
      </c>
      <c r="B93" s="90">
        <v>37</v>
      </c>
      <c r="C93" s="222" t="s">
        <v>1210</v>
      </c>
      <c r="D93" s="224"/>
      <c r="E93" s="222">
        <v>38</v>
      </c>
      <c r="F93" s="222">
        <v>57.564999999999998</v>
      </c>
      <c r="G93" s="223">
        <v>639147.61329999985</v>
      </c>
      <c r="H93" s="223">
        <v>0</v>
      </c>
      <c r="I93" s="223">
        <v>165737.6433</v>
      </c>
      <c r="J93" s="223">
        <v>0</v>
      </c>
      <c r="K93" s="223">
        <v>110248.57330000002</v>
      </c>
      <c r="L93" s="223">
        <v>0</v>
      </c>
      <c r="M93" s="225" t="s">
        <v>1324</v>
      </c>
      <c r="N93" s="225">
        <v>44561</v>
      </c>
      <c r="O93" s="225" t="s">
        <v>1324</v>
      </c>
      <c r="P93" s="225">
        <v>44196</v>
      </c>
      <c r="Q93" s="223"/>
      <c r="R93" s="276">
        <v>0.14226069970254065</v>
      </c>
      <c r="S93" s="223">
        <v>11754924.490539998</v>
      </c>
      <c r="T93" s="223"/>
      <c r="U93" s="223"/>
      <c r="V93" s="223">
        <v>6948242.9405399999</v>
      </c>
      <c r="W93" s="223">
        <v>63023.427265883714</v>
      </c>
      <c r="X93" s="223">
        <v>93091.024895920316</v>
      </c>
      <c r="Y93" s="223">
        <v>450</v>
      </c>
      <c r="Z93" s="223">
        <v>0</v>
      </c>
      <c r="AA93" s="223">
        <v>3377851.7866941667</v>
      </c>
      <c r="AB93" s="223">
        <v>30638.507924294074</v>
      </c>
      <c r="AC93" s="223">
        <v>58640000</v>
      </c>
      <c r="AD93" s="222"/>
      <c r="AE93" s="223">
        <v>531.88896912464622</v>
      </c>
      <c r="AF93" s="354"/>
      <c r="AG93" s="355"/>
      <c r="AH93" s="355"/>
      <c r="AI93" s="355"/>
      <c r="AJ93" s="355"/>
      <c r="AK93" s="355"/>
      <c r="AL93" s="355"/>
      <c r="AM93" s="355"/>
      <c r="AN93" s="355"/>
      <c r="AO93" s="355"/>
      <c r="AP93" s="355"/>
      <c r="AQ93" s="355"/>
      <c r="AR93" s="355"/>
      <c r="AS93" s="355"/>
      <c r="AT93" s="355"/>
      <c r="AU93" s="355"/>
      <c r="AV93" s="355"/>
      <c r="AW93" s="355"/>
      <c r="AX93" s="355"/>
      <c r="AY93" s="355"/>
      <c r="AZ93" s="355"/>
      <c r="BA93" s="355"/>
      <c r="BB93" s="355"/>
      <c r="BC93" s="355"/>
      <c r="BD93" s="355"/>
      <c r="BE93" s="355"/>
      <c r="BF93" s="355"/>
      <c r="BG93" s="355"/>
      <c r="BH93" s="355"/>
      <c r="BI93" s="355"/>
      <c r="BJ93" s="355"/>
      <c r="BK93" s="355"/>
      <c r="BL93" s="355"/>
      <c r="BM93" s="355"/>
      <c r="BN93" s="355"/>
      <c r="BO93" s="355"/>
      <c r="BP93" s="355"/>
      <c r="BQ93" s="355"/>
      <c r="BR93" s="355"/>
      <c r="BS93" s="355"/>
      <c r="BT93" s="355"/>
      <c r="BU93" s="355"/>
      <c r="BV93" s="355"/>
      <c r="BW93" s="355"/>
      <c r="BX93" s="355"/>
      <c r="BY93" s="355"/>
      <c r="BZ93" s="355"/>
      <c r="CA93" s="355"/>
      <c r="CB93" s="355"/>
      <c r="CC93" s="355"/>
      <c r="CD93" s="355"/>
      <c r="CE93" s="355"/>
      <c r="CF93" s="355"/>
      <c r="CG93" s="355"/>
      <c r="CH93" s="355"/>
      <c r="CI93" s="355"/>
      <c r="CJ93" s="355"/>
      <c r="CK93" s="355"/>
      <c r="CL93" s="355"/>
      <c r="CM93" s="355"/>
      <c r="CN93" s="355"/>
      <c r="CO93" s="355"/>
      <c r="CP93" s="355"/>
      <c r="CQ93" s="355"/>
      <c r="CR93" s="355"/>
      <c r="CS93" s="355"/>
      <c r="CT93" s="355"/>
      <c r="CU93" s="355"/>
      <c r="CV93" s="355"/>
      <c r="CW93" s="355"/>
      <c r="CX93" s="355"/>
      <c r="CY93" s="355"/>
      <c r="CZ93" s="355"/>
      <c r="DA93" s="355"/>
      <c r="DB93" s="355"/>
      <c r="DC93" s="355"/>
      <c r="DD93" s="355"/>
      <c r="DE93" s="355"/>
      <c r="DF93" s="355"/>
      <c r="DG93" s="355"/>
      <c r="DH93" s="355"/>
      <c r="DI93" s="355"/>
      <c r="DJ93" s="355"/>
      <c r="DK93" s="355"/>
      <c r="DL93" s="355"/>
      <c r="DM93" s="355"/>
      <c r="DN93" s="355"/>
      <c r="DO93" s="355"/>
      <c r="DP93" s="355"/>
      <c r="DQ93" s="355"/>
      <c r="DR93" s="355"/>
      <c r="DS93" s="355"/>
      <c r="DT93" s="355"/>
      <c r="DU93" s="355"/>
      <c r="DV93" s="355"/>
      <c r="DW93" s="355"/>
      <c r="DX93" s="355"/>
      <c r="DY93" s="355"/>
      <c r="DZ93" s="355"/>
      <c r="EA93" s="355"/>
      <c r="EB93" s="355"/>
      <c r="EC93" s="355"/>
      <c r="ED93" s="355"/>
      <c r="EE93" s="355"/>
      <c r="EF93" s="355"/>
      <c r="EG93" s="355"/>
      <c r="EH93" s="355"/>
      <c r="EI93" s="355"/>
      <c r="EJ93" s="355"/>
      <c r="EK93" s="355"/>
      <c r="EL93" s="355"/>
      <c r="EM93" s="355"/>
    </row>
    <row r="94" spans="1:143" s="258" customFormat="1" ht="18" customHeight="1" outlineLevel="1">
      <c r="A94" s="121">
        <v>2</v>
      </c>
      <c r="B94" s="90">
        <v>38</v>
      </c>
      <c r="C94" s="222" t="s">
        <v>1306</v>
      </c>
      <c r="D94" s="224"/>
      <c r="E94" s="222">
        <v>11</v>
      </c>
      <c r="F94" s="222">
        <v>22</v>
      </c>
      <c r="G94" s="223">
        <v>332415.69199999998</v>
      </c>
      <c r="H94" s="223">
        <v>2950</v>
      </c>
      <c r="I94" s="223">
        <v>301615.69199999998</v>
      </c>
      <c r="J94" s="223">
        <v>2950</v>
      </c>
      <c r="K94" s="223">
        <v>294708.17</v>
      </c>
      <c r="L94" s="223">
        <v>2950</v>
      </c>
      <c r="M94" s="225" t="s">
        <v>1324</v>
      </c>
      <c r="N94" s="225">
        <v>49309</v>
      </c>
      <c r="O94" s="225" t="s">
        <v>1324</v>
      </c>
      <c r="P94" s="225">
        <v>47848</v>
      </c>
      <c r="Q94" s="223"/>
      <c r="R94" s="276">
        <v>0.22765788741978771</v>
      </c>
      <c r="S94" s="223">
        <v>15399311.365640003</v>
      </c>
      <c r="T94" s="223"/>
      <c r="U94" s="223"/>
      <c r="V94" s="223">
        <v>14889880.133510003</v>
      </c>
      <c r="W94" s="223">
        <v>50524.151174736704</v>
      </c>
      <c r="X94" s="223">
        <v>60161.032522444133</v>
      </c>
      <c r="Y94" s="223">
        <v>300</v>
      </c>
      <c r="Z94" s="223">
        <v>0</v>
      </c>
      <c r="AA94" s="223">
        <v>1448374.59606026</v>
      </c>
      <c r="AB94" s="223">
        <v>4914.6061884211085</v>
      </c>
      <c r="AC94" s="223">
        <v>25150000</v>
      </c>
      <c r="AD94" s="222"/>
      <c r="AE94" s="223">
        <v>85.338658918074785</v>
      </c>
      <c r="AF94" s="354"/>
      <c r="AG94" s="355"/>
      <c r="AH94" s="355"/>
      <c r="AI94" s="355"/>
      <c r="AJ94" s="355"/>
      <c r="AK94" s="355"/>
      <c r="AL94" s="355"/>
      <c r="AM94" s="355"/>
      <c r="AN94" s="355"/>
      <c r="AO94" s="355"/>
      <c r="AP94" s="355"/>
      <c r="AQ94" s="355"/>
      <c r="AR94" s="355"/>
      <c r="AS94" s="355"/>
      <c r="AT94" s="355"/>
      <c r="AU94" s="355"/>
      <c r="AV94" s="355"/>
      <c r="AW94" s="355"/>
      <c r="AX94" s="355"/>
      <c r="AY94" s="355"/>
      <c r="AZ94" s="355"/>
      <c r="BA94" s="355"/>
      <c r="BB94" s="355"/>
      <c r="BC94" s="355"/>
      <c r="BD94" s="355"/>
      <c r="BE94" s="355"/>
      <c r="BF94" s="355"/>
      <c r="BG94" s="355"/>
      <c r="BH94" s="355"/>
      <c r="BI94" s="355"/>
      <c r="BJ94" s="355"/>
      <c r="BK94" s="355"/>
      <c r="BL94" s="355"/>
      <c r="BM94" s="355"/>
      <c r="BN94" s="355"/>
      <c r="BO94" s="355"/>
      <c r="BP94" s="355"/>
      <c r="BQ94" s="355"/>
      <c r="BR94" s="355"/>
      <c r="BS94" s="355"/>
      <c r="BT94" s="355"/>
      <c r="BU94" s="355"/>
      <c r="BV94" s="355"/>
      <c r="BW94" s="355"/>
      <c r="BX94" s="355"/>
      <c r="BY94" s="355"/>
      <c r="BZ94" s="355"/>
      <c r="CA94" s="355"/>
      <c r="CB94" s="355"/>
      <c r="CC94" s="355"/>
      <c r="CD94" s="355"/>
      <c r="CE94" s="355"/>
      <c r="CF94" s="355"/>
      <c r="CG94" s="355"/>
      <c r="CH94" s="355"/>
      <c r="CI94" s="355"/>
      <c r="CJ94" s="355"/>
      <c r="CK94" s="355"/>
      <c r="CL94" s="355"/>
      <c r="CM94" s="355"/>
      <c r="CN94" s="355"/>
      <c r="CO94" s="355"/>
      <c r="CP94" s="355"/>
      <c r="CQ94" s="355"/>
      <c r="CR94" s="355"/>
      <c r="CS94" s="355"/>
      <c r="CT94" s="355"/>
      <c r="CU94" s="355"/>
      <c r="CV94" s="355"/>
      <c r="CW94" s="355"/>
      <c r="CX94" s="355"/>
      <c r="CY94" s="355"/>
      <c r="CZ94" s="355"/>
      <c r="DA94" s="355"/>
      <c r="DB94" s="355"/>
      <c r="DC94" s="355"/>
      <c r="DD94" s="355"/>
      <c r="DE94" s="355"/>
      <c r="DF94" s="355"/>
      <c r="DG94" s="355"/>
      <c r="DH94" s="355"/>
      <c r="DI94" s="355"/>
      <c r="DJ94" s="355"/>
      <c r="DK94" s="355"/>
      <c r="DL94" s="355"/>
      <c r="DM94" s="355"/>
      <c r="DN94" s="355"/>
      <c r="DO94" s="355"/>
      <c r="DP94" s="355"/>
      <c r="DQ94" s="355"/>
      <c r="DR94" s="355"/>
      <c r="DS94" s="355"/>
      <c r="DT94" s="355"/>
      <c r="DU94" s="355"/>
      <c r="DV94" s="355"/>
      <c r="DW94" s="355"/>
      <c r="DX94" s="355"/>
      <c r="DY94" s="355"/>
      <c r="DZ94" s="355"/>
      <c r="EA94" s="355"/>
      <c r="EB94" s="355"/>
      <c r="EC94" s="355"/>
      <c r="ED94" s="355"/>
      <c r="EE94" s="355"/>
      <c r="EF94" s="355"/>
      <c r="EG94" s="355"/>
      <c r="EH94" s="355"/>
      <c r="EI94" s="355"/>
      <c r="EJ94" s="355"/>
      <c r="EK94" s="355"/>
      <c r="EL94" s="355"/>
      <c r="EM94" s="355"/>
    </row>
    <row r="95" spans="1:143" s="258" customFormat="1" ht="18" customHeight="1" outlineLevel="1">
      <c r="A95" s="121">
        <v>2</v>
      </c>
      <c r="B95" s="90">
        <v>39</v>
      </c>
      <c r="C95" s="222" t="s">
        <v>1303</v>
      </c>
      <c r="D95" s="224"/>
      <c r="E95" s="222">
        <v>5</v>
      </c>
      <c r="F95" s="222">
        <v>7.3883999999999999</v>
      </c>
      <c r="G95" s="223">
        <v>69526.089800000002</v>
      </c>
      <c r="H95" s="223">
        <v>100</v>
      </c>
      <c r="I95" s="223">
        <v>69526.089799999987</v>
      </c>
      <c r="J95" s="223">
        <v>100</v>
      </c>
      <c r="K95" s="223">
        <v>55440.6898</v>
      </c>
      <c r="L95" s="223">
        <v>100</v>
      </c>
      <c r="M95" s="225" t="s">
        <v>1324</v>
      </c>
      <c r="N95" s="225">
        <v>44926</v>
      </c>
      <c r="O95" s="225" t="s">
        <v>1324</v>
      </c>
      <c r="P95" s="225">
        <v>44196</v>
      </c>
      <c r="Q95" s="223"/>
      <c r="R95" s="276">
        <v>0.20303197646717552</v>
      </c>
      <c r="S95" s="223">
        <v>2771283.44325</v>
      </c>
      <c r="T95" s="223"/>
      <c r="U95" s="223"/>
      <c r="V95" s="223">
        <v>1729920.4417000003</v>
      </c>
      <c r="W95" s="223">
        <v>31203.08293314201</v>
      </c>
      <c r="X95" s="223">
        <v>46231.010997990859</v>
      </c>
      <c r="Y95" s="223">
        <v>250</v>
      </c>
      <c r="Z95" s="223">
        <v>0</v>
      </c>
      <c r="AA95" s="223">
        <v>579260.93077439896</v>
      </c>
      <c r="AB95" s="223">
        <v>10448.299486605576</v>
      </c>
      <c r="AC95" s="223">
        <v>10060000</v>
      </c>
      <c r="AD95" s="222"/>
      <c r="AE95" s="223">
        <v>181.45517374136278</v>
      </c>
      <c r="AF95" s="354"/>
      <c r="AG95" s="355"/>
      <c r="AH95" s="355"/>
      <c r="AI95" s="355"/>
      <c r="AJ95" s="355"/>
      <c r="AK95" s="355"/>
      <c r="AL95" s="355"/>
      <c r="AM95" s="355"/>
      <c r="AN95" s="355"/>
      <c r="AO95" s="355"/>
      <c r="AP95" s="355"/>
      <c r="AQ95" s="355"/>
      <c r="AR95" s="355"/>
      <c r="AS95" s="355"/>
      <c r="AT95" s="355"/>
      <c r="AU95" s="355"/>
      <c r="AV95" s="355"/>
      <c r="AW95" s="355"/>
      <c r="AX95" s="355"/>
      <c r="AY95" s="355"/>
      <c r="AZ95" s="355"/>
      <c r="BA95" s="355"/>
      <c r="BB95" s="355"/>
      <c r="BC95" s="355"/>
      <c r="BD95" s="355"/>
      <c r="BE95" s="355"/>
      <c r="BF95" s="355"/>
      <c r="BG95" s="355"/>
      <c r="BH95" s="355"/>
      <c r="BI95" s="355"/>
      <c r="BJ95" s="355"/>
      <c r="BK95" s="355"/>
      <c r="BL95" s="355"/>
      <c r="BM95" s="355"/>
      <c r="BN95" s="355"/>
      <c r="BO95" s="355"/>
      <c r="BP95" s="355"/>
      <c r="BQ95" s="355"/>
      <c r="BR95" s="355"/>
      <c r="BS95" s="355"/>
      <c r="BT95" s="355"/>
      <c r="BU95" s="355"/>
      <c r="BV95" s="355"/>
      <c r="BW95" s="355"/>
      <c r="BX95" s="355"/>
      <c r="BY95" s="355"/>
      <c r="BZ95" s="355"/>
      <c r="CA95" s="355"/>
      <c r="CB95" s="355"/>
      <c r="CC95" s="355"/>
      <c r="CD95" s="355"/>
      <c r="CE95" s="355"/>
      <c r="CF95" s="355"/>
      <c r="CG95" s="355"/>
      <c r="CH95" s="355"/>
      <c r="CI95" s="355"/>
      <c r="CJ95" s="355"/>
      <c r="CK95" s="355"/>
      <c r="CL95" s="355"/>
      <c r="CM95" s="355"/>
      <c r="CN95" s="355"/>
      <c r="CO95" s="355"/>
      <c r="CP95" s="355"/>
      <c r="CQ95" s="355"/>
      <c r="CR95" s="355"/>
      <c r="CS95" s="355"/>
      <c r="CT95" s="355"/>
      <c r="CU95" s="355"/>
      <c r="CV95" s="355"/>
      <c r="CW95" s="355"/>
      <c r="CX95" s="355"/>
      <c r="CY95" s="355"/>
      <c r="CZ95" s="355"/>
      <c r="DA95" s="355"/>
      <c r="DB95" s="355"/>
      <c r="DC95" s="355"/>
      <c r="DD95" s="355"/>
      <c r="DE95" s="355"/>
      <c r="DF95" s="355"/>
      <c r="DG95" s="355"/>
      <c r="DH95" s="355"/>
      <c r="DI95" s="355"/>
      <c r="DJ95" s="355"/>
      <c r="DK95" s="355"/>
      <c r="DL95" s="355"/>
      <c r="DM95" s="355"/>
      <c r="DN95" s="355"/>
      <c r="DO95" s="355"/>
      <c r="DP95" s="355"/>
      <c r="DQ95" s="355"/>
      <c r="DR95" s="355"/>
      <c r="DS95" s="355"/>
      <c r="DT95" s="355"/>
      <c r="DU95" s="355"/>
      <c r="DV95" s="355"/>
      <c r="DW95" s="355"/>
      <c r="DX95" s="355"/>
      <c r="DY95" s="355"/>
      <c r="DZ95" s="355"/>
      <c r="EA95" s="355"/>
      <c r="EB95" s="355"/>
      <c r="EC95" s="355"/>
      <c r="ED95" s="355"/>
      <c r="EE95" s="355"/>
      <c r="EF95" s="355"/>
      <c r="EG95" s="355"/>
      <c r="EH95" s="355"/>
      <c r="EI95" s="355"/>
      <c r="EJ95" s="355"/>
      <c r="EK95" s="355"/>
      <c r="EL95" s="355"/>
      <c r="EM95" s="355"/>
    </row>
    <row r="96" spans="1:143" s="258" customFormat="1" outlineLevel="1">
      <c r="A96" s="121">
        <v>2</v>
      </c>
      <c r="B96" s="90">
        <v>40</v>
      </c>
      <c r="C96" s="222" t="s">
        <v>753</v>
      </c>
      <c r="D96" s="224"/>
      <c r="E96" s="222">
        <v>2</v>
      </c>
      <c r="F96" s="222">
        <v>2.5874000000000001</v>
      </c>
      <c r="G96" s="223">
        <v>19942.03</v>
      </c>
      <c r="H96" s="223">
        <v>0</v>
      </c>
      <c r="I96" s="223">
        <v>19942.03</v>
      </c>
      <c r="J96" s="223">
        <v>0</v>
      </c>
      <c r="K96" s="223">
        <v>12696.68</v>
      </c>
      <c r="L96" s="223">
        <v>0</v>
      </c>
      <c r="M96" s="225" t="s">
        <v>1324</v>
      </c>
      <c r="N96" s="225">
        <v>44196</v>
      </c>
      <c r="O96" s="225" t="s">
        <v>1324</v>
      </c>
      <c r="P96" s="225">
        <v>43830</v>
      </c>
      <c r="Q96" s="223"/>
      <c r="R96" s="276">
        <v>0.19429678210536963</v>
      </c>
      <c r="S96" s="223">
        <v>745016.44475999998</v>
      </c>
      <c r="T96" s="223"/>
      <c r="U96" s="223"/>
      <c r="V96" s="223">
        <v>343398.13545999996</v>
      </c>
      <c r="W96" s="223">
        <v>27046.293634241389</v>
      </c>
      <c r="X96" s="223">
        <v>43104.332786208688</v>
      </c>
      <c r="Y96" s="223">
        <v>250</v>
      </c>
      <c r="Z96" s="223">
        <v>0</v>
      </c>
      <c r="AA96" s="223">
        <v>146544.91824529399</v>
      </c>
      <c r="AB96" s="223">
        <v>11541.98721597252</v>
      </c>
      <c r="AC96" s="223">
        <v>2540000</v>
      </c>
      <c r="AD96" s="222"/>
      <c r="AE96" s="223">
        <v>200.0522971359442</v>
      </c>
      <c r="AF96" s="354"/>
      <c r="AG96" s="355"/>
      <c r="AH96" s="355"/>
      <c r="AI96" s="355"/>
      <c r="AJ96" s="355"/>
      <c r="AK96" s="355"/>
      <c r="AL96" s="355"/>
      <c r="AM96" s="355"/>
      <c r="AN96" s="355"/>
      <c r="AO96" s="355"/>
      <c r="AP96" s="355"/>
      <c r="AQ96" s="355"/>
      <c r="AR96" s="355"/>
      <c r="AS96" s="355"/>
      <c r="AT96" s="355"/>
      <c r="AU96" s="355"/>
      <c r="AV96" s="355"/>
      <c r="AW96" s="355"/>
      <c r="AX96" s="355"/>
      <c r="AY96" s="355"/>
      <c r="AZ96" s="355"/>
      <c r="BA96" s="355"/>
      <c r="BB96" s="355"/>
      <c r="BC96" s="355"/>
      <c r="BD96" s="355"/>
      <c r="BE96" s="355"/>
      <c r="BF96" s="355"/>
      <c r="BG96" s="355"/>
      <c r="BH96" s="355"/>
      <c r="BI96" s="355"/>
      <c r="BJ96" s="355"/>
      <c r="BK96" s="355"/>
      <c r="BL96" s="355"/>
      <c r="BM96" s="355"/>
      <c r="BN96" s="355"/>
      <c r="BO96" s="355"/>
      <c r="BP96" s="355"/>
      <c r="BQ96" s="355"/>
      <c r="BR96" s="355"/>
      <c r="BS96" s="355"/>
      <c r="BT96" s="355"/>
      <c r="BU96" s="355"/>
      <c r="BV96" s="355"/>
      <c r="BW96" s="355"/>
      <c r="BX96" s="355"/>
      <c r="BY96" s="355"/>
      <c r="BZ96" s="355"/>
      <c r="CA96" s="355"/>
      <c r="CB96" s="355"/>
      <c r="CC96" s="355"/>
      <c r="CD96" s="355"/>
      <c r="CE96" s="355"/>
      <c r="CF96" s="355"/>
      <c r="CG96" s="355"/>
      <c r="CH96" s="355"/>
      <c r="CI96" s="355"/>
      <c r="CJ96" s="355"/>
      <c r="CK96" s="355"/>
      <c r="CL96" s="355"/>
      <c r="CM96" s="355"/>
      <c r="CN96" s="355"/>
      <c r="CO96" s="355"/>
      <c r="CP96" s="355"/>
      <c r="CQ96" s="355"/>
      <c r="CR96" s="355"/>
      <c r="CS96" s="355"/>
      <c r="CT96" s="355"/>
      <c r="CU96" s="355"/>
      <c r="CV96" s="355"/>
      <c r="CW96" s="355"/>
      <c r="CX96" s="355"/>
      <c r="CY96" s="355"/>
      <c r="CZ96" s="355"/>
      <c r="DA96" s="355"/>
      <c r="DB96" s="355"/>
      <c r="DC96" s="355"/>
      <c r="DD96" s="355"/>
      <c r="DE96" s="355"/>
      <c r="DF96" s="355"/>
      <c r="DG96" s="355"/>
      <c r="DH96" s="355"/>
      <c r="DI96" s="355"/>
      <c r="DJ96" s="355"/>
      <c r="DK96" s="355"/>
      <c r="DL96" s="355"/>
      <c r="DM96" s="355"/>
      <c r="DN96" s="355"/>
      <c r="DO96" s="355"/>
      <c r="DP96" s="355"/>
      <c r="DQ96" s="355"/>
      <c r="DR96" s="355"/>
      <c r="DS96" s="355"/>
      <c r="DT96" s="355"/>
      <c r="DU96" s="355"/>
      <c r="DV96" s="355"/>
      <c r="DW96" s="355"/>
      <c r="DX96" s="355"/>
      <c r="DY96" s="355"/>
      <c r="DZ96" s="355"/>
      <c r="EA96" s="355"/>
      <c r="EB96" s="355"/>
      <c r="EC96" s="355"/>
      <c r="ED96" s="355"/>
      <c r="EE96" s="355"/>
      <c r="EF96" s="355"/>
      <c r="EG96" s="355"/>
      <c r="EH96" s="355"/>
      <c r="EI96" s="355"/>
      <c r="EJ96" s="355"/>
      <c r="EK96" s="355"/>
      <c r="EL96" s="355"/>
      <c r="EM96" s="355"/>
    </row>
    <row r="97" spans="1:143" s="258" customFormat="1" ht="18" customHeight="1" outlineLevel="1">
      <c r="A97" s="121">
        <v>2</v>
      </c>
      <c r="B97" s="90">
        <v>41</v>
      </c>
      <c r="C97" s="222" t="s">
        <v>754</v>
      </c>
      <c r="D97" s="224"/>
      <c r="E97" s="222">
        <v>2</v>
      </c>
      <c r="F97" s="222">
        <v>1.5914999999999999</v>
      </c>
      <c r="G97" s="223">
        <v>19646.5982</v>
      </c>
      <c r="H97" s="223">
        <v>86</v>
      </c>
      <c r="I97" s="223">
        <v>19646.5982</v>
      </c>
      <c r="J97" s="223">
        <v>86</v>
      </c>
      <c r="K97" s="223">
        <v>7966.3482000000004</v>
      </c>
      <c r="L97" s="223">
        <v>58</v>
      </c>
      <c r="M97" s="225" t="s">
        <v>1324</v>
      </c>
      <c r="N97" s="225">
        <v>43830</v>
      </c>
      <c r="O97" s="225" t="s">
        <v>1324</v>
      </c>
      <c r="P97" s="225">
        <v>43190</v>
      </c>
      <c r="Q97" s="223"/>
      <c r="R97" s="276">
        <v>0.17313835675323033</v>
      </c>
      <c r="S97" s="223">
        <v>1006080.01856</v>
      </c>
      <c r="T97" s="223"/>
      <c r="U97" s="223"/>
      <c r="V97" s="223">
        <v>9271.2095999999874</v>
      </c>
      <c r="W97" s="223">
        <v>1163.796681646427</v>
      </c>
      <c r="X97" s="223">
        <v>58456.396884585076</v>
      </c>
      <c r="Y97" s="223">
        <v>593.9655172413793</v>
      </c>
      <c r="Z97" s="223">
        <v>0</v>
      </c>
      <c r="AA97" s="223">
        <v>447154.63133520854</v>
      </c>
      <c r="AB97" s="223">
        <v>56130.440210385044</v>
      </c>
      <c r="AC97" s="223">
        <v>7760000</v>
      </c>
      <c r="AD97" s="222"/>
      <c r="AE97" s="223">
        <v>974.09751685220078</v>
      </c>
      <c r="AF97" s="354"/>
      <c r="AG97" s="355"/>
      <c r="AH97" s="355"/>
      <c r="AI97" s="355"/>
      <c r="AJ97" s="355"/>
      <c r="AK97" s="355"/>
      <c r="AL97" s="355"/>
      <c r="AM97" s="355"/>
      <c r="AN97" s="355"/>
      <c r="AO97" s="355"/>
      <c r="AP97" s="355"/>
      <c r="AQ97" s="355"/>
      <c r="AR97" s="355"/>
      <c r="AS97" s="355"/>
      <c r="AT97" s="355"/>
      <c r="AU97" s="355"/>
      <c r="AV97" s="355"/>
      <c r="AW97" s="355"/>
      <c r="AX97" s="355"/>
      <c r="AY97" s="355"/>
      <c r="AZ97" s="355"/>
      <c r="BA97" s="355"/>
      <c r="BB97" s="355"/>
      <c r="BC97" s="355"/>
      <c r="BD97" s="355"/>
      <c r="BE97" s="355"/>
      <c r="BF97" s="355"/>
      <c r="BG97" s="355"/>
      <c r="BH97" s="355"/>
      <c r="BI97" s="355"/>
      <c r="BJ97" s="355"/>
      <c r="BK97" s="355"/>
      <c r="BL97" s="355"/>
      <c r="BM97" s="355"/>
      <c r="BN97" s="355"/>
      <c r="BO97" s="355"/>
      <c r="BP97" s="355"/>
      <c r="BQ97" s="355"/>
      <c r="BR97" s="355"/>
      <c r="BS97" s="355"/>
      <c r="BT97" s="355"/>
      <c r="BU97" s="355"/>
      <c r="BV97" s="355"/>
      <c r="BW97" s="355"/>
      <c r="BX97" s="355"/>
      <c r="BY97" s="355"/>
      <c r="BZ97" s="355"/>
      <c r="CA97" s="355"/>
      <c r="CB97" s="355"/>
      <c r="CC97" s="355"/>
      <c r="CD97" s="355"/>
      <c r="CE97" s="355"/>
      <c r="CF97" s="355"/>
      <c r="CG97" s="355"/>
      <c r="CH97" s="355"/>
      <c r="CI97" s="355"/>
      <c r="CJ97" s="355"/>
      <c r="CK97" s="355"/>
      <c r="CL97" s="355"/>
      <c r="CM97" s="355"/>
      <c r="CN97" s="355"/>
      <c r="CO97" s="355"/>
      <c r="CP97" s="355"/>
      <c r="CQ97" s="355"/>
      <c r="CR97" s="355"/>
      <c r="CS97" s="355"/>
      <c r="CT97" s="355"/>
      <c r="CU97" s="355"/>
      <c r="CV97" s="355"/>
      <c r="CW97" s="355"/>
      <c r="CX97" s="355"/>
      <c r="CY97" s="355"/>
      <c r="CZ97" s="355"/>
      <c r="DA97" s="355"/>
      <c r="DB97" s="355"/>
      <c r="DC97" s="355"/>
      <c r="DD97" s="355"/>
      <c r="DE97" s="355"/>
      <c r="DF97" s="355"/>
      <c r="DG97" s="355"/>
      <c r="DH97" s="355"/>
      <c r="DI97" s="355"/>
      <c r="DJ97" s="355"/>
      <c r="DK97" s="355"/>
      <c r="DL97" s="355"/>
      <c r="DM97" s="355"/>
      <c r="DN97" s="355"/>
      <c r="DO97" s="355"/>
      <c r="DP97" s="355"/>
      <c r="DQ97" s="355"/>
      <c r="DR97" s="355"/>
      <c r="DS97" s="355"/>
      <c r="DT97" s="355"/>
      <c r="DU97" s="355"/>
      <c r="DV97" s="355"/>
      <c r="DW97" s="355"/>
      <c r="DX97" s="355"/>
      <c r="DY97" s="355"/>
      <c r="DZ97" s="355"/>
      <c r="EA97" s="355"/>
      <c r="EB97" s="355"/>
      <c r="EC97" s="355"/>
      <c r="ED97" s="355"/>
      <c r="EE97" s="355"/>
      <c r="EF97" s="355"/>
      <c r="EG97" s="355"/>
      <c r="EH97" s="355"/>
      <c r="EI97" s="355"/>
      <c r="EJ97" s="355"/>
      <c r="EK97" s="355"/>
      <c r="EL97" s="355"/>
      <c r="EM97" s="355"/>
    </row>
    <row r="98" spans="1:143" s="258" customFormat="1" ht="18" customHeight="1" outlineLevel="1">
      <c r="A98" s="121">
        <v>2</v>
      </c>
      <c r="B98" s="90">
        <v>42</v>
      </c>
      <c r="C98" s="222" t="s">
        <v>748</v>
      </c>
      <c r="D98" s="224"/>
      <c r="E98" s="222">
        <v>20</v>
      </c>
      <c r="F98" s="222">
        <v>15.51</v>
      </c>
      <c r="G98" s="223">
        <v>173814.0589</v>
      </c>
      <c r="H98" s="223">
        <v>174</v>
      </c>
      <c r="I98" s="223">
        <v>157448.50090000001</v>
      </c>
      <c r="J98" s="223">
        <v>106</v>
      </c>
      <c r="K98" s="223">
        <v>40657.780899999998</v>
      </c>
      <c r="L98" s="223">
        <v>106</v>
      </c>
      <c r="M98" s="225" t="s">
        <v>1324</v>
      </c>
      <c r="N98" s="225">
        <v>45657</v>
      </c>
      <c r="O98" s="225" t="s">
        <v>1324</v>
      </c>
      <c r="P98" s="225">
        <v>45291</v>
      </c>
      <c r="Q98" s="223"/>
      <c r="R98" s="276">
        <v>0.20917754167392039</v>
      </c>
      <c r="S98" s="223">
        <v>6488355.5195500003</v>
      </c>
      <c r="T98" s="223"/>
      <c r="U98" s="223"/>
      <c r="V98" s="223">
        <v>1730074.1553600002</v>
      </c>
      <c r="W98" s="223">
        <v>42552.10483855995</v>
      </c>
      <c r="X98" s="223">
        <v>50646.568008585054</v>
      </c>
      <c r="Y98" s="223">
        <v>380.18880117924539</v>
      </c>
      <c r="Z98" s="223">
        <v>0</v>
      </c>
      <c r="AA98" s="223">
        <v>571639.02108148462</v>
      </c>
      <c r="AB98" s="223">
        <v>14059.769333881295</v>
      </c>
      <c r="AC98" s="223">
        <v>9920000</v>
      </c>
      <c r="AD98" s="222"/>
      <c r="AE98" s="223">
        <v>243.98773815026388</v>
      </c>
      <c r="AF98" s="354"/>
      <c r="AG98" s="355"/>
      <c r="AH98" s="355"/>
      <c r="AI98" s="355"/>
      <c r="AJ98" s="355"/>
      <c r="AK98" s="355"/>
      <c r="AL98" s="355"/>
      <c r="AM98" s="355"/>
      <c r="AN98" s="355"/>
      <c r="AO98" s="355"/>
      <c r="AP98" s="355"/>
      <c r="AQ98" s="355"/>
      <c r="AR98" s="355"/>
      <c r="AS98" s="355"/>
      <c r="AT98" s="355"/>
      <c r="AU98" s="355"/>
      <c r="AV98" s="355"/>
      <c r="AW98" s="355"/>
      <c r="AX98" s="355"/>
      <c r="AY98" s="355"/>
      <c r="AZ98" s="355"/>
      <c r="BA98" s="355"/>
      <c r="BB98" s="355"/>
      <c r="BC98" s="355"/>
      <c r="BD98" s="355"/>
      <c r="BE98" s="355"/>
      <c r="BF98" s="355"/>
      <c r="BG98" s="355"/>
      <c r="BH98" s="355"/>
      <c r="BI98" s="355"/>
      <c r="BJ98" s="355"/>
      <c r="BK98" s="355"/>
      <c r="BL98" s="355"/>
      <c r="BM98" s="355"/>
      <c r="BN98" s="355"/>
      <c r="BO98" s="355"/>
      <c r="BP98" s="355"/>
      <c r="BQ98" s="355"/>
      <c r="BR98" s="355"/>
      <c r="BS98" s="355"/>
      <c r="BT98" s="355"/>
      <c r="BU98" s="355"/>
      <c r="BV98" s="355"/>
      <c r="BW98" s="355"/>
      <c r="BX98" s="355"/>
      <c r="BY98" s="355"/>
      <c r="BZ98" s="355"/>
      <c r="CA98" s="355"/>
      <c r="CB98" s="355"/>
      <c r="CC98" s="355"/>
      <c r="CD98" s="355"/>
      <c r="CE98" s="355"/>
      <c r="CF98" s="355"/>
      <c r="CG98" s="355"/>
      <c r="CH98" s="355"/>
      <c r="CI98" s="355"/>
      <c r="CJ98" s="355"/>
      <c r="CK98" s="355"/>
      <c r="CL98" s="355"/>
      <c r="CM98" s="355"/>
      <c r="CN98" s="355"/>
      <c r="CO98" s="355"/>
      <c r="CP98" s="355"/>
      <c r="CQ98" s="355"/>
      <c r="CR98" s="355"/>
      <c r="CS98" s="355"/>
      <c r="CT98" s="355"/>
      <c r="CU98" s="355"/>
      <c r="CV98" s="355"/>
      <c r="CW98" s="355"/>
      <c r="CX98" s="355"/>
      <c r="CY98" s="355"/>
      <c r="CZ98" s="355"/>
      <c r="DA98" s="355"/>
      <c r="DB98" s="355"/>
      <c r="DC98" s="355"/>
      <c r="DD98" s="355"/>
      <c r="DE98" s="355"/>
      <c r="DF98" s="355"/>
      <c r="DG98" s="355"/>
      <c r="DH98" s="355"/>
      <c r="DI98" s="355"/>
      <c r="DJ98" s="355"/>
      <c r="DK98" s="355"/>
      <c r="DL98" s="355"/>
      <c r="DM98" s="355"/>
      <c r="DN98" s="355"/>
      <c r="DO98" s="355"/>
      <c r="DP98" s="355"/>
      <c r="DQ98" s="355"/>
      <c r="DR98" s="355"/>
      <c r="DS98" s="355"/>
      <c r="DT98" s="355"/>
      <c r="DU98" s="355"/>
      <c r="DV98" s="355"/>
      <c r="DW98" s="355"/>
      <c r="DX98" s="355"/>
      <c r="DY98" s="355"/>
      <c r="DZ98" s="355"/>
      <c r="EA98" s="355"/>
      <c r="EB98" s="355"/>
      <c r="EC98" s="355"/>
      <c r="ED98" s="355"/>
      <c r="EE98" s="355"/>
      <c r="EF98" s="355"/>
      <c r="EG98" s="355"/>
      <c r="EH98" s="355"/>
      <c r="EI98" s="355"/>
      <c r="EJ98" s="355"/>
      <c r="EK98" s="355"/>
      <c r="EL98" s="355"/>
      <c r="EM98" s="355"/>
    </row>
    <row r="99" spans="1:143" s="258" customFormat="1" ht="18" customHeight="1" outlineLevel="1">
      <c r="A99" s="121">
        <v>2</v>
      </c>
      <c r="B99" s="90">
        <v>43</v>
      </c>
      <c r="C99" s="222" t="s">
        <v>758</v>
      </c>
      <c r="D99" s="224"/>
      <c r="E99" s="222">
        <v>14</v>
      </c>
      <c r="F99" s="222">
        <v>31.687100000000001</v>
      </c>
      <c r="G99" s="223">
        <v>295817.59999999998</v>
      </c>
      <c r="H99" s="223">
        <v>0</v>
      </c>
      <c r="I99" s="223">
        <v>295817.59999999998</v>
      </c>
      <c r="J99" s="223">
        <v>0</v>
      </c>
      <c r="K99" s="223">
        <v>293400.5</v>
      </c>
      <c r="L99" s="223">
        <v>0</v>
      </c>
      <c r="M99" s="225" t="s">
        <v>1324</v>
      </c>
      <c r="N99" s="225">
        <v>47483</v>
      </c>
      <c r="O99" s="225" t="s">
        <v>1324</v>
      </c>
      <c r="P99" s="225">
        <v>47483</v>
      </c>
      <c r="Q99" s="223"/>
      <c r="R99" s="276">
        <v>0.23435290610502027</v>
      </c>
      <c r="S99" s="223">
        <v>12514416.384470001</v>
      </c>
      <c r="T99" s="223"/>
      <c r="U99" s="223"/>
      <c r="V99" s="223">
        <v>11307790.73371</v>
      </c>
      <c r="W99" s="223">
        <v>38540.46170238292</v>
      </c>
      <c r="X99" s="223">
        <v>50409.169582192269</v>
      </c>
      <c r="Y99" s="223">
        <v>380.18880117924539</v>
      </c>
      <c r="Z99" s="223">
        <v>0</v>
      </c>
      <c r="AA99" s="223">
        <v>1115798.8443632736</v>
      </c>
      <c r="AB99" s="223">
        <v>3802.9888986667497</v>
      </c>
      <c r="AC99" s="223">
        <v>19370000</v>
      </c>
      <c r="AD99" s="222"/>
      <c r="AE99" s="223">
        <v>66.018974064461375</v>
      </c>
      <c r="AF99" s="354"/>
      <c r="AG99" s="355"/>
      <c r="AH99" s="355"/>
      <c r="AI99" s="355"/>
      <c r="AJ99" s="355"/>
      <c r="AK99" s="355"/>
      <c r="AL99" s="355"/>
      <c r="AM99" s="355"/>
      <c r="AN99" s="355"/>
      <c r="AO99" s="355"/>
      <c r="AP99" s="355"/>
      <c r="AQ99" s="355"/>
      <c r="AR99" s="355"/>
      <c r="AS99" s="355"/>
      <c r="AT99" s="355"/>
      <c r="AU99" s="355"/>
      <c r="AV99" s="355"/>
      <c r="AW99" s="355"/>
      <c r="AX99" s="355"/>
      <c r="AY99" s="355"/>
      <c r="AZ99" s="355"/>
      <c r="BA99" s="355"/>
      <c r="BB99" s="355"/>
      <c r="BC99" s="355"/>
      <c r="BD99" s="355"/>
      <c r="BE99" s="355"/>
      <c r="BF99" s="355"/>
      <c r="BG99" s="355"/>
      <c r="BH99" s="355"/>
      <c r="BI99" s="355"/>
      <c r="BJ99" s="355"/>
      <c r="BK99" s="355"/>
      <c r="BL99" s="355"/>
      <c r="BM99" s="355"/>
      <c r="BN99" s="355"/>
      <c r="BO99" s="355"/>
      <c r="BP99" s="355"/>
      <c r="BQ99" s="355"/>
      <c r="BR99" s="355"/>
      <c r="BS99" s="355"/>
      <c r="BT99" s="355"/>
      <c r="BU99" s="355"/>
      <c r="BV99" s="355"/>
      <c r="BW99" s="355"/>
      <c r="BX99" s="355"/>
      <c r="BY99" s="355"/>
      <c r="BZ99" s="355"/>
      <c r="CA99" s="355"/>
      <c r="CB99" s="355"/>
      <c r="CC99" s="355"/>
      <c r="CD99" s="355"/>
      <c r="CE99" s="355"/>
      <c r="CF99" s="355"/>
      <c r="CG99" s="355"/>
      <c r="CH99" s="355"/>
      <c r="CI99" s="355"/>
      <c r="CJ99" s="355"/>
      <c r="CK99" s="355"/>
      <c r="CL99" s="355"/>
      <c r="CM99" s="355"/>
      <c r="CN99" s="355"/>
      <c r="CO99" s="355"/>
      <c r="CP99" s="355"/>
      <c r="CQ99" s="355"/>
      <c r="CR99" s="355"/>
      <c r="CS99" s="355"/>
      <c r="CT99" s="355"/>
      <c r="CU99" s="355"/>
      <c r="CV99" s="355"/>
      <c r="CW99" s="355"/>
      <c r="CX99" s="355"/>
      <c r="CY99" s="355"/>
      <c r="CZ99" s="355"/>
      <c r="DA99" s="355"/>
      <c r="DB99" s="355"/>
      <c r="DC99" s="355"/>
      <c r="DD99" s="355"/>
      <c r="DE99" s="355"/>
      <c r="DF99" s="355"/>
      <c r="DG99" s="355"/>
      <c r="DH99" s="355"/>
      <c r="DI99" s="355"/>
      <c r="DJ99" s="355"/>
      <c r="DK99" s="355"/>
      <c r="DL99" s="355"/>
      <c r="DM99" s="355"/>
      <c r="DN99" s="355"/>
      <c r="DO99" s="355"/>
      <c r="DP99" s="355"/>
      <c r="DQ99" s="355"/>
      <c r="DR99" s="355"/>
      <c r="DS99" s="355"/>
      <c r="DT99" s="355"/>
      <c r="DU99" s="355"/>
      <c r="DV99" s="355"/>
      <c r="DW99" s="355"/>
      <c r="DX99" s="355"/>
      <c r="DY99" s="355"/>
      <c r="DZ99" s="355"/>
      <c r="EA99" s="355"/>
      <c r="EB99" s="355"/>
      <c r="EC99" s="355"/>
      <c r="ED99" s="355"/>
      <c r="EE99" s="355"/>
      <c r="EF99" s="355"/>
      <c r="EG99" s="355"/>
      <c r="EH99" s="355"/>
      <c r="EI99" s="355"/>
      <c r="EJ99" s="355"/>
      <c r="EK99" s="355"/>
      <c r="EL99" s="355"/>
      <c r="EM99" s="355"/>
    </row>
    <row r="100" spans="1:143" s="258" customFormat="1" ht="18" customHeight="1" outlineLevel="1">
      <c r="A100" s="121">
        <v>2</v>
      </c>
      <c r="B100" s="90">
        <v>44</v>
      </c>
      <c r="C100" s="222" t="s">
        <v>1304</v>
      </c>
      <c r="D100" s="224"/>
      <c r="E100" s="222">
        <v>6</v>
      </c>
      <c r="F100" s="222">
        <v>4.0460000000000003</v>
      </c>
      <c r="G100" s="223">
        <v>58421.2814</v>
      </c>
      <c r="H100" s="223">
        <v>0</v>
      </c>
      <c r="I100" s="223">
        <v>49698.346400000002</v>
      </c>
      <c r="J100" s="223">
        <v>0</v>
      </c>
      <c r="K100" s="223">
        <v>49367.446400000001</v>
      </c>
      <c r="L100" s="223">
        <v>0</v>
      </c>
      <c r="M100" s="225" t="s">
        <v>1324</v>
      </c>
      <c r="N100" s="225">
        <v>45291</v>
      </c>
      <c r="O100" s="225" t="s">
        <v>1324</v>
      </c>
      <c r="P100" s="225">
        <v>44926</v>
      </c>
      <c r="Q100" s="223"/>
      <c r="R100" s="276">
        <v>0.23113385591034286</v>
      </c>
      <c r="S100" s="223">
        <v>2364282.3725200002</v>
      </c>
      <c r="T100" s="223"/>
      <c r="U100" s="223"/>
      <c r="V100" s="223">
        <v>2133377.0568900001</v>
      </c>
      <c r="W100" s="223">
        <v>43214.247696838538</v>
      </c>
      <c r="X100" s="223">
        <v>57938.515741822943</v>
      </c>
      <c r="Y100" s="223" t="s">
        <v>607</v>
      </c>
      <c r="Z100" s="223">
        <v>0</v>
      </c>
      <c r="AA100" s="223">
        <v>333054.22824440157</v>
      </c>
      <c r="AB100" s="223">
        <v>6746.4341895634607</v>
      </c>
      <c r="AC100" s="223">
        <v>5780000</v>
      </c>
      <c r="AD100" s="222"/>
      <c r="AE100" s="223">
        <v>117.08120272552723</v>
      </c>
      <c r="AF100" s="354"/>
      <c r="AG100" s="355"/>
      <c r="AH100" s="355"/>
      <c r="AI100" s="355"/>
      <c r="AJ100" s="355"/>
      <c r="AK100" s="355"/>
      <c r="AL100" s="355"/>
      <c r="AM100" s="355"/>
      <c r="AN100" s="355"/>
      <c r="AO100" s="355"/>
      <c r="AP100" s="355"/>
      <c r="AQ100" s="355"/>
      <c r="AR100" s="355"/>
      <c r="AS100" s="355"/>
      <c r="AT100" s="355"/>
      <c r="AU100" s="355"/>
      <c r="AV100" s="355"/>
      <c r="AW100" s="355"/>
      <c r="AX100" s="355"/>
      <c r="AY100" s="355"/>
      <c r="AZ100" s="355"/>
      <c r="BA100" s="355"/>
      <c r="BB100" s="355"/>
      <c r="BC100" s="355"/>
      <c r="BD100" s="355"/>
      <c r="BE100" s="355"/>
      <c r="BF100" s="355"/>
      <c r="BG100" s="355"/>
      <c r="BH100" s="355"/>
      <c r="BI100" s="355"/>
      <c r="BJ100" s="355"/>
      <c r="BK100" s="355"/>
      <c r="BL100" s="355"/>
      <c r="BM100" s="355"/>
      <c r="BN100" s="355"/>
      <c r="BO100" s="355"/>
      <c r="BP100" s="355"/>
      <c r="BQ100" s="355"/>
      <c r="BR100" s="355"/>
      <c r="BS100" s="355"/>
      <c r="BT100" s="355"/>
      <c r="BU100" s="355"/>
      <c r="BV100" s="355"/>
      <c r="BW100" s="355"/>
      <c r="BX100" s="355"/>
      <c r="BY100" s="355"/>
      <c r="BZ100" s="355"/>
      <c r="CA100" s="355"/>
      <c r="CB100" s="355"/>
      <c r="CC100" s="355"/>
      <c r="CD100" s="355"/>
      <c r="CE100" s="355"/>
      <c r="CF100" s="355"/>
      <c r="CG100" s="355"/>
      <c r="CH100" s="355"/>
      <c r="CI100" s="355"/>
      <c r="CJ100" s="355"/>
      <c r="CK100" s="355"/>
      <c r="CL100" s="355"/>
      <c r="CM100" s="355"/>
      <c r="CN100" s="355"/>
      <c r="CO100" s="355"/>
      <c r="CP100" s="355"/>
      <c r="CQ100" s="355"/>
      <c r="CR100" s="355"/>
      <c r="CS100" s="355"/>
      <c r="CT100" s="355"/>
      <c r="CU100" s="355"/>
      <c r="CV100" s="355"/>
      <c r="CW100" s="355"/>
      <c r="CX100" s="355"/>
      <c r="CY100" s="355"/>
      <c r="CZ100" s="355"/>
      <c r="DA100" s="355"/>
      <c r="DB100" s="355"/>
      <c r="DC100" s="355"/>
      <c r="DD100" s="355"/>
      <c r="DE100" s="355"/>
      <c r="DF100" s="355"/>
      <c r="DG100" s="355"/>
      <c r="DH100" s="355"/>
      <c r="DI100" s="355"/>
      <c r="DJ100" s="355"/>
      <c r="DK100" s="355"/>
      <c r="DL100" s="355"/>
      <c r="DM100" s="355"/>
      <c r="DN100" s="355"/>
      <c r="DO100" s="355"/>
      <c r="DP100" s="355"/>
      <c r="DQ100" s="355"/>
      <c r="DR100" s="355"/>
      <c r="DS100" s="355"/>
      <c r="DT100" s="355"/>
      <c r="DU100" s="355"/>
      <c r="DV100" s="355"/>
      <c r="DW100" s="355"/>
      <c r="DX100" s="355"/>
      <c r="DY100" s="355"/>
      <c r="DZ100" s="355"/>
      <c r="EA100" s="355"/>
      <c r="EB100" s="355"/>
      <c r="EC100" s="355"/>
      <c r="ED100" s="355"/>
      <c r="EE100" s="355"/>
      <c r="EF100" s="355"/>
      <c r="EG100" s="355"/>
      <c r="EH100" s="355"/>
      <c r="EI100" s="355"/>
      <c r="EJ100" s="355"/>
      <c r="EK100" s="355"/>
      <c r="EL100" s="355"/>
      <c r="EM100" s="355"/>
    </row>
    <row r="101" spans="1:143" s="258" customFormat="1" ht="18" customHeight="1" outlineLevel="1">
      <c r="A101" s="121">
        <v>2</v>
      </c>
      <c r="B101" s="90">
        <v>45</v>
      </c>
      <c r="C101" s="222" t="s">
        <v>749</v>
      </c>
      <c r="D101" s="224"/>
      <c r="E101" s="222">
        <v>13</v>
      </c>
      <c r="F101" s="222">
        <v>11.8</v>
      </c>
      <c r="G101" s="223">
        <v>153694.44999999998</v>
      </c>
      <c r="H101" s="223">
        <v>102</v>
      </c>
      <c r="I101" s="223">
        <v>142313.65</v>
      </c>
      <c r="J101" s="223">
        <v>102</v>
      </c>
      <c r="K101" s="223">
        <v>7636.400000000006</v>
      </c>
      <c r="L101" s="223">
        <v>81</v>
      </c>
      <c r="M101" s="225" t="s">
        <v>1324</v>
      </c>
      <c r="N101" s="225">
        <v>44561</v>
      </c>
      <c r="O101" s="225" t="s">
        <v>1324</v>
      </c>
      <c r="P101" s="225">
        <v>44196</v>
      </c>
      <c r="Q101" s="223"/>
      <c r="R101" s="276">
        <v>0.17270477548456967</v>
      </c>
      <c r="S101" s="223">
        <v>6419175.92325</v>
      </c>
      <c r="T101" s="223"/>
      <c r="U101" s="223"/>
      <c r="V101" s="223">
        <v>673751.33220000006</v>
      </c>
      <c r="W101" s="223">
        <v>88228.92098370954</v>
      </c>
      <c r="X101" s="223">
        <v>60338.575768686766</v>
      </c>
      <c r="Y101" s="223">
        <v>500</v>
      </c>
      <c r="Z101" s="223">
        <v>0</v>
      </c>
      <c r="AA101" s="223">
        <v>-42091.844452720077</v>
      </c>
      <c r="AB101" s="223">
        <v>-5512.0010021371381</v>
      </c>
      <c r="AC101" s="223">
        <v>-730000</v>
      </c>
      <c r="AD101" s="222"/>
      <c r="AE101" s="223">
        <v>-95.594782881986205</v>
      </c>
      <c r="AF101" s="354"/>
      <c r="AG101" s="355"/>
      <c r="AH101" s="355"/>
      <c r="AI101" s="355"/>
      <c r="AJ101" s="355"/>
      <c r="AK101" s="355"/>
      <c r="AL101" s="355"/>
      <c r="AM101" s="355"/>
      <c r="AN101" s="355"/>
      <c r="AO101" s="355"/>
      <c r="AP101" s="355"/>
      <c r="AQ101" s="355"/>
      <c r="AR101" s="355"/>
      <c r="AS101" s="355"/>
      <c r="AT101" s="355"/>
      <c r="AU101" s="355"/>
      <c r="AV101" s="355"/>
      <c r="AW101" s="355"/>
      <c r="AX101" s="355"/>
      <c r="AY101" s="355"/>
      <c r="AZ101" s="355"/>
      <c r="BA101" s="355"/>
      <c r="BB101" s="355"/>
      <c r="BC101" s="355"/>
      <c r="BD101" s="355"/>
      <c r="BE101" s="355"/>
      <c r="BF101" s="355"/>
      <c r="BG101" s="355"/>
      <c r="BH101" s="355"/>
      <c r="BI101" s="355"/>
      <c r="BJ101" s="355"/>
      <c r="BK101" s="355"/>
      <c r="BL101" s="355"/>
      <c r="BM101" s="355"/>
      <c r="BN101" s="355"/>
      <c r="BO101" s="355"/>
      <c r="BP101" s="355"/>
      <c r="BQ101" s="355"/>
      <c r="BR101" s="355"/>
      <c r="BS101" s="355"/>
      <c r="BT101" s="355"/>
      <c r="BU101" s="355"/>
      <c r="BV101" s="355"/>
      <c r="BW101" s="355"/>
      <c r="BX101" s="355"/>
      <c r="BY101" s="355"/>
      <c r="BZ101" s="355"/>
      <c r="CA101" s="355"/>
      <c r="CB101" s="355"/>
      <c r="CC101" s="355"/>
      <c r="CD101" s="355"/>
      <c r="CE101" s="355"/>
      <c r="CF101" s="355"/>
      <c r="CG101" s="355"/>
      <c r="CH101" s="355"/>
      <c r="CI101" s="355"/>
      <c r="CJ101" s="355"/>
      <c r="CK101" s="355"/>
      <c r="CL101" s="355"/>
      <c r="CM101" s="355"/>
      <c r="CN101" s="355"/>
      <c r="CO101" s="355"/>
      <c r="CP101" s="355"/>
      <c r="CQ101" s="355"/>
      <c r="CR101" s="355"/>
      <c r="CS101" s="355"/>
      <c r="CT101" s="355"/>
      <c r="CU101" s="355"/>
      <c r="CV101" s="355"/>
      <c r="CW101" s="355"/>
      <c r="CX101" s="355"/>
      <c r="CY101" s="355"/>
      <c r="CZ101" s="355"/>
      <c r="DA101" s="355"/>
      <c r="DB101" s="355"/>
      <c r="DC101" s="355"/>
      <c r="DD101" s="355"/>
      <c r="DE101" s="355"/>
      <c r="DF101" s="355"/>
      <c r="DG101" s="355"/>
      <c r="DH101" s="355"/>
      <c r="DI101" s="355"/>
      <c r="DJ101" s="355"/>
      <c r="DK101" s="355"/>
      <c r="DL101" s="355"/>
      <c r="DM101" s="355"/>
      <c r="DN101" s="355"/>
      <c r="DO101" s="355"/>
      <c r="DP101" s="355"/>
      <c r="DQ101" s="355"/>
      <c r="DR101" s="355"/>
      <c r="DS101" s="355"/>
      <c r="DT101" s="355"/>
      <c r="DU101" s="355"/>
      <c r="DV101" s="355"/>
      <c r="DW101" s="355"/>
      <c r="DX101" s="355"/>
      <c r="DY101" s="355"/>
      <c r="DZ101" s="355"/>
      <c r="EA101" s="355"/>
      <c r="EB101" s="355"/>
      <c r="EC101" s="355"/>
      <c r="ED101" s="355"/>
      <c r="EE101" s="355"/>
      <c r="EF101" s="355"/>
      <c r="EG101" s="355"/>
      <c r="EH101" s="355"/>
      <c r="EI101" s="355"/>
      <c r="EJ101" s="355"/>
      <c r="EK101" s="355"/>
      <c r="EL101" s="355"/>
      <c r="EM101" s="355"/>
    </row>
    <row r="102" spans="1:143" s="258" customFormat="1" ht="18" customHeight="1" outlineLevel="1">
      <c r="A102" s="121">
        <v>2</v>
      </c>
      <c r="B102" s="90">
        <v>46</v>
      </c>
      <c r="C102" s="222" t="s">
        <v>1305</v>
      </c>
      <c r="D102" s="224"/>
      <c r="E102" s="222">
        <v>9</v>
      </c>
      <c r="F102" s="222">
        <v>7.39</v>
      </c>
      <c r="G102" s="223">
        <v>102156.69709999999</v>
      </c>
      <c r="H102" s="223">
        <v>0</v>
      </c>
      <c r="I102" s="223">
        <v>86243.125100000005</v>
      </c>
      <c r="J102" s="223">
        <v>0</v>
      </c>
      <c r="K102" s="223">
        <v>75149.825099999987</v>
      </c>
      <c r="L102" s="223">
        <v>0</v>
      </c>
      <c r="M102" s="225" t="s">
        <v>1324</v>
      </c>
      <c r="N102" s="225">
        <v>44926</v>
      </c>
      <c r="O102" s="225" t="s">
        <v>1324</v>
      </c>
      <c r="P102" s="225">
        <v>45291</v>
      </c>
      <c r="Q102" s="223"/>
      <c r="R102" s="276">
        <v>0.21546627531068818</v>
      </c>
      <c r="S102" s="223">
        <v>3890995.1266799998</v>
      </c>
      <c r="T102" s="223"/>
      <c r="U102" s="223"/>
      <c r="V102" s="223">
        <v>3299500.1554999994</v>
      </c>
      <c r="W102" s="223">
        <v>43905.626541504753</v>
      </c>
      <c r="X102" s="223">
        <v>56060.78091191726</v>
      </c>
      <c r="Y102" s="223">
        <v>500</v>
      </c>
      <c r="Z102" s="223">
        <v>0</v>
      </c>
      <c r="AA102" s="223">
        <v>646671.1608199738</v>
      </c>
      <c r="AB102" s="223">
        <v>8605.0920272863532</v>
      </c>
      <c r="AC102" s="223">
        <v>11230000</v>
      </c>
      <c r="AD102" s="222"/>
      <c r="AE102" s="223">
        <v>149.43481219093351</v>
      </c>
      <c r="AF102" s="354"/>
      <c r="AG102" s="355"/>
      <c r="AH102" s="355"/>
      <c r="AI102" s="355"/>
      <c r="AJ102" s="355"/>
      <c r="AK102" s="355"/>
      <c r="AL102" s="355"/>
      <c r="AM102" s="355"/>
      <c r="AN102" s="355"/>
      <c r="AO102" s="355"/>
      <c r="AP102" s="355"/>
      <c r="AQ102" s="355"/>
      <c r="AR102" s="355"/>
      <c r="AS102" s="355"/>
      <c r="AT102" s="355"/>
      <c r="AU102" s="355"/>
      <c r="AV102" s="355"/>
      <c r="AW102" s="355"/>
      <c r="AX102" s="355"/>
      <c r="AY102" s="355"/>
      <c r="AZ102" s="355"/>
      <c r="BA102" s="355"/>
      <c r="BB102" s="355"/>
      <c r="BC102" s="355"/>
      <c r="BD102" s="355"/>
      <c r="BE102" s="355"/>
      <c r="BF102" s="355"/>
      <c r="BG102" s="355"/>
      <c r="BH102" s="355"/>
      <c r="BI102" s="355"/>
      <c r="BJ102" s="355"/>
      <c r="BK102" s="355"/>
      <c r="BL102" s="355"/>
      <c r="BM102" s="355"/>
      <c r="BN102" s="355"/>
      <c r="BO102" s="355"/>
      <c r="BP102" s="355"/>
      <c r="BQ102" s="355"/>
      <c r="BR102" s="355"/>
      <c r="BS102" s="355"/>
      <c r="BT102" s="355"/>
      <c r="BU102" s="355"/>
      <c r="BV102" s="355"/>
      <c r="BW102" s="355"/>
      <c r="BX102" s="355"/>
      <c r="BY102" s="355"/>
      <c r="BZ102" s="355"/>
      <c r="CA102" s="355"/>
      <c r="CB102" s="355"/>
      <c r="CC102" s="355"/>
      <c r="CD102" s="355"/>
      <c r="CE102" s="355"/>
      <c r="CF102" s="355"/>
      <c r="CG102" s="355"/>
      <c r="CH102" s="355"/>
      <c r="CI102" s="355"/>
      <c r="CJ102" s="355"/>
      <c r="CK102" s="355"/>
      <c r="CL102" s="355"/>
      <c r="CM102" s="355"/>
      <c r="CN102" s="355"/>
      <c r="CO102" s="355"/>
      <c r="CP102" s="355"/>
      <c r="CQ102" s="355"/>
      <c r="CR102" s="355"/>
      <c r="CS102" s="355"/>
      <c r="CT102" s="355"/>
      <c r="CU102" s="355"/>
      <c r="CV102" s="355"/>
      <c r="CW102" s="355"/>
      <c r="CX102" s="355"/>
      <c r="CY102" s="355"/>
      <c r="CZ102" s="355"/>
      <c r="DA102" s="355"/>
      <c r="DB102" s="355"/>
      <c r="DC102" s="355"/>
      <c r="DD102" s="355"/>
      <c r="DE102" s="355"/>
      <c r="DF102" s="355"/>
      <c r="DG102" s="355"/>
      <c r="DH102" s="355"/>
      <c r="DI102" s="355"/>
      <c r="DJ102" s="355"/>
      <c r="DK102" s="355"/>
      <c r="DL102" s="355"/>
      <c r="DM102" s="355"/>
      <c r="DN102" s="355"/>
      <c r="DO102" s="355"/>
      <c r="DP102" s="355"/>
      <c r="DQ102" s="355"/>
      <c r="DR102" s="355"/>
      <c r="DS102" s="355"/>
      <c r="DT102" s="355"/>
      <c r="DU102" s="355"/>
      <c r="DV102" s="355"/>
      <c r="DW102" s="355"/>
      <c r="DX102" s="355"/>
      <c r="DY102" s="355"/>
      <c r="DZ102" s="355"/>
      <c r="EA102" s="355"/>
      <c r="EB102" s="355"/>
      <c r="EC102" s="355"/>
      <c r="ED102" s="355"/>
      <c r="EE102" s="355"/>
      <c r="EF102" s="355"/>
      <c r="EG102" s="355"/>
      <c r="EH102" s="355"/>
      <c r="EI102" s="355"/>
      <c r="EJ102" s="355"/>
      <c r="EK102" s="355"/>
      <c r="EL102" s="355"/>
      <c r="EM102" s="355"/>
    </row>
    <row r="103" spans="1:143" s="258" customFormat="1" ht="18" customHeight="1" outlineLevel="1">
      <c r="A103" s="121">
        <v>2</v>
      </c>
      <c r="B103" s="90">
        <v>47</v>
      </c>
      <c r="C103" s="222" t="s">
        <v>750</v>
      </c>
      <c r="D103" s="224"/>
      <c r="E103" s="222">
        <v>12</v>
      </c>
      <c r="F103" s="222">
        <v>6.42</v>
      </c>
      <c r="G103" s="223">
        <v>115885.4176</v>
      </c>
      <c r="H103" s="223">
        <v>30</v>
      </c>
      <c r="I103" s="223">
        <v>115765.4176</v>
      </c>
      <c r="J103" s="223">
        <v>30</v>
      </c>
      <c r="K103" s="223">
        <v>4605.5200000000004</v>
      </c>
      <c r="L103" s="223">
        <v>30</v>
      </c>
      <c r="M103" s="225" t="s">
        <v>1324</v>
      </c>
      <c r="N103" s="225">
        <v>44104</v>
      </c>
      <c r="O103" s="225" t="s">
        <v>1324</v>
      </c>
      <c r="P103" s="225">
        <v>43830</v>
      </c>
      <c r="Q103" s="223"/>
      <c r="R103" s="276">
        <v>0.16010645783715921</v>
      </c>
      <c r="S103" s="223">
        <v>4206401.9335500002</v>
      </c>
      <c r="T103" s="223"/>
      <c r="U103" s="223"/>
      <c r="V103" s="223">
        <v>21604.955799999982</v>
      </c>
      <c r="W103" s="223">
        <v>4817.1395804556032</v>
      </c>
      <c r="X103" s="223">
        <v>46889.099075107406</v>
      </c>
      <c r="Y103" s="223">
        <v>300</v>
      </c>
      <c r="Z103" s="223">
        <v>0</v>
      </c>
      <c r="AA103" s="223">
        <v>218968.38601408259</v>
      </c>
      <c r="AB103" s="223">
        <v>48822.191024196371</v>
      </c>
      <c r="AC103" s="223">
        <v>3800000</v>
      </c>
      <c r="AD103" s="222"/>
      <c r="AE103" s="223">
        <v>847.26534852393956</v>
      </c>
      <c r="AF103" s="354"/>
      <c r="AG103" s="355"/>
      <c r="AH103" s="355"/>
      <c r="AI103" s="355"/>
      <c r="AJ103" s="355"/>
      <c r="AK103" s="355"/>
      <c r="AL103" s="355"/>
      <c r="AM103" s="355"/>
      <c r="AN103" s="355"/>
      <c r="AO103" s="355"/>
      <c r="AP103" s="355"/>
      <c r="AQ103" s="355"/>
      <c r="AR103" s="355"/>
      <c r="AS103" s="355"/>
      <c r="AT103" s="355"/>
      <c r="AU103" s="355"/>
      <c r="AV103" s="355"/>
      <c r="AW103" s="355"/>
      <c r="AX103" s="355"/>
      <c r="AY103" s="355"/>
      <c r="AZ103" s="355"/>
      <c r="BA103" s="355"/>
      <c r="BB103" s="355"/>
      <c r="BC103" s="355"/>
      <c r="BD103" s="355"/>
      <c r="BE103" s="355"/>
      <c r="BF103" s="355"/>
      <c r="BG103" s="355"/>
      <c r="BH103" s="355"/>
      <c r="BI103" s="355"/>
      <c r="BJ103" s="355"/>
      <c r="BK103" s="355"/>
      <c r="BL103" s="355"/>
      <c r="BM103" s="355"/>
      <c r="BN103" s="355"/>
      <c r="BO103" s="355"/>
      <c r="BP103" s="355"/>
      <c r="BQ103" s="355"/>
      <c r="BR103" s="355"/>
      <c r="BS103" s="355"/>
      <c r="BT103" s="355"/>
      <c r="BU103" s="355"/>
      <c r="BV103" s="355"/>
      <c r="BW103" s="355"/>
      <c r="BX103" s="355"/>
      <c r="BY103" s="355"/>
      <c r="BZ103" s="355"/>
      <c r="CA103" s="355"/>
      <c r="CB103" s="355"/>
      <c r="CC103" s="355"/>
      <c r="CD103" s="355"/>
      <c r="CE103" s="355"/>
      <c r="CF103" s="355"/>
      <c r="CG103" s="355"/>
      <c r="CH103" s="355"/>
      <c r="CI103" s="355"/>
      <c r="CJ103" s="355"/>
      <c r="CK103" s="355"/>
      <c r="CL103" s="355"/>
      <c r="CM103" s="355"/>
      <c r="CN103" s="355"/>
      <c r="CO103" s="355"/>
      <c r="CP103" s="355"/>
      <c r="CQ103" s="355"/>
      <c r="CR103" s="355"/>
      <c r="CS103" s="355"/>
      <c r="CT103" s="355"/>
      <c r="CU103" s="355"/>
      <c r="CV103" s="355"/>
      <c r="CW103" s="355"/>
      <c r="CX103" s="355"/>
      <c r="CY103" s="355"/>
      <c r="CZ103" s="355"/>
      <c r="DA103" s="355"/>
      <c r="DB103" s="355"/>
      <c r="DC103" s="355"/>
      <c r="DD103" s="355"/>
      <c r="DE103" s="355"/>
      <c r="DF103" s="355"/>
      <c r="DG103" s="355"/>
      <c r="DH103" s="355"/>
      <c r="DI103" s="355"/>
      <c r="DJ103" s="355"/>
      <c r="DK103" s="355"/>
      <c r="DL103" s="355"/>
      <c r="DM103" s="355"/>
      <c r="DN103" s="355"/>
      <c r="DO103" s="355"/>
      <c r="DP103" s="355"/>
      <c r="DQ103" s="355"/>
      <c r="DR103" s="355"/>
      <c r="DS103" s="355"/>
      <c r="DT103" s="355"/>
      <c r="DU103" s="355"/>
      <c r="DV103" s="355"/>
      <c r="DW103" s="355"/>
      <c r="DX103" s="355"/>
      <c r="DY103" s="355"/>
      <c r="DZ103" s="355"/>
      <c r="EA103" s="355"/>
      <c r="EB103" s="355"/>
      <c r="EC103" s="355"/>
      <c r="ED103" s="355"/>
      <c r="EE103" s="355"/>
      <c r="EF103" s="355"/>
      <c r="EG103" s="355"/>
      <c r="EH103" s="355"/>
      <c r="EI103" s="355"/>
      <c r="EJ103" s="355"/>
      <c r="EK103" s="355"/>
      <c r="EL103" s="355"/>
      <c r="EM103" s="355"/>
    </row>
    <row r="104" spans="1:143" s="258" customFormat="1" ht="30" outlineLevel="1">
      <c r="A104" s="121">
        <v>2</v>
      </c>
      <c r="B104" s="90">
        <v>48</v>
      </c>
      <c r="C104" s="222" t="s">
        <v>752</v>
      </c>
      <c r="D104" s="224"/>
      <c r="E104" s="222">
        <v>1</v>
      </c>
      <c r="F104" s="222">
        <v>0.69</v>
      </c>
      <c r="G104" s="223">
        <v>20088.5</v>
      </c>
      <c r="H104" s="223">
        <v>176</v>
      </c>
      <c r="I104" s="223">
        <v>20088.5</v>
      </c>
      <c r="J104" s="223">
        <v>176</v>
      </c>
      <c r="K104" s="223">
        <v>16782.400000000001</v>
      </c>
      <c r="L104" s="223">
        <v>176</v>
      </c>
      <c r="M104" s="225" t="s">
        <v>1324</v>
      </c>
      <c r="N104" s="225">
        <v>44196</v>
      </c>
      <c r="O104" s="225" t="s">
        <v>1324</v>
      </c>
      <c r="P104" s="225">
        <v>43830</v>
      </c>
      <c r="Q104" s="223"/>
      <c r="R104" s="276">
        <v>0.17533835675323034</v>
      </c>
      <c r="S104" s="223">
        <v>1336847.1735899998</v>
      </c>
      <c r="T104" s="223"/>
      <c r="U104" s="223"/>
      <c r="V104" s="223">
        <v>643664.6152199998</v>
      </c>
      <c r="W104" s="223">
        <v>38353.549862951644</v>
      </c>
      <c r="X104" s="223">
        <v>70157.406568786333</v>
      </c>
      <c r="Y104" s="223">
        <v>600</v>
      </c>
      <c r="Z104" s="223">
        <v>0</v>
      </c>
      <c r="AA104" s="223">
        <v>643604.77600320859</v>
      </c>
      <c r="AB104" s="223">
        <v>38349.984269425622</v>
      </c>
      <c r="AC104" s="223">
        <v>11170000</v>
      </c>
      <c r="AD104" s="222"/>
      <c r="AE104" s="223">
        <v>665.57822480694051</v>
      </c>
      <c r="AF104" s="354"/>
      <c r="AG104" s="355"/>
      <c r="AH104" s="355"/>
      <c r="AI104" s="355"/>
      <c r="AJ104" s="355"/>
      <c r="AK104" s="355"/>
      <c r="AL104" s="355"/>
      <c r="AM104" s="355"/>
      <c r="AN104" s="355"/>
      <c r="AO104" s="355"/>
      <c r="AP104" s="355"/>
      <c r="AQ104" s="355"/>
      <c r="AR104" s="355"/>
      <c r="AS104" s="355"/>
      <c r="AT104" s="355"/>
      <c r="AU104" s="355"/>
      <c r="AV104" s="355"/>
      <c r="AW104" s="355"/>
      <c r="AX104" s="355"/>
      <c r="AY104" s="355"/>
      <c r="AZ104" s="355"/>
      <c r="BA104" s="355"/>
      <c r="BB104" s="355"/>
      <c r="BC104" s="355"/>
      <c r="BD104" s="355"/>
      <c r="BE104" s="355"/>
      <c r="BF104" s="355"/>
      <c r="BG104" s="355"/>
      <c r="BH104" s="355"/>
      <c r="BI104" s="355"/>
      <c r="BJ104" s="355"/>
      <c r="BK104" s="355"/>
      <c r="BL104" s="355"/>
      <c r="BM104" s="355"/>
      <c r="BN104" s="355"/>
      <c r="BO104" s="355"/>
      <c r="BP104" s="355"/>
      <c r="BQ104" s="355"/>
      <c r="BR104" s="355"/>
      <c r="BS104" s="355"/>
      <c r="BT104" s="355"/>
      <c r="BU104" s="355"/>
      <c r="BV104" s="355"/>
      <c r="BW104" s="355"/>
      <c r="BX104" s="355"/>
      <c r="BY104" s="355"/>
      <c r="BZ104" s="355"/>
      <c r="CA104" s="355"/>
      <c r="CB104" s="355"/>
      <c r="CC104" s="355"/>
      <c r="CD104" s="355"/>
      <c r="CE104" s="355"/>
      <c r="CF104" s="355"/>
      <c r="CG104" s="355"/>
      <c r="CH104" s="355"/>
      <c r="CI104" s="355"/>
      <c r="CJ104" s="355"/>
      <c r="CK104" s="355"/>
      <c r="CL104" s="355"/>
      <c r="CM104" s="355"/>
      <c r="CN104" s="355"/>
      <c r="CO104" s="355"/>
      <c r="CP104" s="355"/>
      <c r="CQ104" s="355"/>
      <c r="CR104" s="355"/>
      <c r="CS104" s="355"/>
      <c r="CT104" s="355"/>
      <c r="CU104" s="355"/>
      <c r="CV104" s="355"/>
      <c r="CW104" s="355"/>
      <c r="CX104" s="355"/>
      <c r="CY104" s="355"/>
      <c r="CZ104" s="355"/>
      <c r="DA104" s="355"/>
      <c r="DB104" s="355"/>
      <c r="DC104" s="355"/>
      <c r="DD104" s="355"/>
      <c r="DE104" s="355"/>
      <c r="DF104" s="355"/>
      <c r="DG104" s="355"/>
      <c r="DH104" s="355"/>
      <c r="DI104" s="355"/>
      <c r="DJ104" s="355"/>
      <c r="DK104" s="355"/>
      <c r="DL104" s="355"/>
      <c r="DM104" s="355"/>
      <c r="DN104" s="355"/>
      <c r="DO104" s="355"/>
      <c r="DP104" s="355"/>
      <c r="DQ104" s="355"/>
      <c r="DR104" s="355"/>
      <c r="DS104" s="355"/>
      <c r="DT104" s="355"/>
      <c r="DU104" s="355"/>
      <c r="DV104" s="355"/>
      <c r="DW104" s="355"/>
      <c r="DX104" s="355"/>
      <c r="DY104" s="355"/>
      <c r="DZ104" s="355"/>
      <c r="EA104" s="355"/>
      <c r="EB104" s="355"/>
      <c r="EC104" s="355"/>
      <c r="ED104" s="355"/>
      <c r="EE104" s="355"/>
      <c r="EF104" s="355"/>
      <c r="EG104" s="355"/>
      <c r="EH104" s="355"/>
      <c r="EI104" s="355"/>
      <c r="EJ104" s="355"/>
      <c r="EK104" s="355"/>
      <c r="EL104" s="355"/>
      <c r="EM104" s="355"/>
    </row>
    <row r="105" spans="1:143" s="258" customFormat="1" ht="30" outlineLevel="1">
      <c r="A105" s="121">
        <v>2</v>
      </c>
      <c r="B105" s="90">
        <v>49</v>
      </c>
      <c r="C105" s="222" t="s">
        <v>1323</v>
      </c>
      <c r="D105" s="224"/>
      <c r="E105" s="222">
        <v>23</v>
      </c>
      <c r="F105" s="222">
        <v>15.643700000000001</v>
      </c>
      <c r="G105" s="223">
        <v>265823.21030000004</v>
      </c>
      <c r="H105" s="223">
        <v>698</v>
      </c>
      <c r="I105" s="223">
        <v>265823.21030000004</v>
      </c>
      <c r="J105" s="223">
        <v>698</v>
      </c>
      <c r="K105" s="223">
        <v>185164.32030000002</v>
      </c>
      <c r="L105" s="223">
        <v>698</v>
      </c>
      <c r="M105" s="225" t="s">
        <v>1324</v>
      </c>
      <c r="N105" s="225">
        <v>46387</v>
      </c>
      <c r="O105" s="225" t="s">
        <v>1324</v>
      </c>
      <c r="P105" s="225">
        <v>45657</v>
      </c>
      <c r="Q105" s="223"/>
      <c r="R105" s="276">
        <v>0.19931685623772305</v>
      </c>
      <c r="S105" s="223">
        <v>10095467.79026</v>
      </c>
      <c r="T105" s="223"/>
      <c r="U105" s="223"/>
      <c r="V105" s="223">
        <v>6052882.5818000007</v>
      </c>
      <c r="W105" s="223">
        <v>32689.249051832583</v>
      </c>
      <c r="X105" s="223">
        <v>46691.432626666785</v>
      </c>
      <c r="Y105" s="223">
        <v>332.02724802541763</v>
      </c>
      <c r="Z105" s="223">
        <v>0</v>
      </c>
      <c r="AA105" s="223">
        <v>1389117.245575856</v>
      </c>
      <c r="AB105" s="223">
        <v>7502.0783881324014</v>
      </c>
      <c r="AC105" s="223">
        <v>24120000</v>
      </c>
      <c r="AD105" s="222"/>
      <c r="AE105" s="223">
        <v>130.2626767452887</v>
      </c>
      <c r="AF105" s="354"/>
      <c r="AG105" s="355"/>
      <c r="AH105" s="355"/>
      <c r="AI105" s="355"/>
      <c r="AJ105" s="355"/>
      <c r="AK105" s="355"/>
      <c r="AL105" s="355"/>
      <c r="AM105" s="355"/>
      <c r="AN105" s="355"/>
      <c r="AO105" s="355"/>
      <c r="AP105" s="355"/>
      <c r="AQ105" s="355"/>
      <c r="AR105" s="355"/>
      <c r="AS105" s="355"/>
      <c r="AT105" s="355"/>
      <c r="AU105" s="355"/>
      <c r="AV105" s="355"/>
      <c r="AW105" s="355"/>
      <c r="AX105" s="355"/>
      <c r="AY105" s="355"/>
      <c r="AZ105" s="355"/>
      <c r="BA105" s="355"/>
      <c r="BB105" s="355"/>
      <c r="BC105" s="355"/>
      <c r="BD105" s="355"/>
      <c r="BE105" s="355"/>
      <c r="BF105" s="355"/>
      <c r="BG105" s="355"/>
      <c r="BH105" s="355"/>
      <c r="BI105" s="355"/>
      <c r="BJ105" s="355"/>
      <c r="BK105" s="355"/>
      <c r="BL105" s="355"/>
      <c r="BM105" s="355"/>
      <c r="BN105" s="355"/>
      <c r="BO105" s="355"/>
      <c r="BP105" s="355"/>
      <c r="BQ105" s="355"/>
      <c r="BR105" s="355"/>
      <c r="BS105" s="355"/>
      <c r="BT105" s="355"/>
      <c r="BU105" s="355"/>
      <c r="BV105" s="355"/>
      <c r="BW105" s="355"/>
      <c r="BX105" s="355"/>
      <c r="BY105" s="355"/>
      <c r="BZ105" s="355"/>
      <c r="CA105" s="355"/>
      <c r="CB105" s="355"/>
      <c r="CC105" s="355"/>
      <c r="CD105" s="355"/>
      <c r="CE105" s="355"/>
      <c r="CF105" s="355"/>
      <c r="CG105" s="355"/>
      <c r="CH105" s="355"/>
      <c r="CI105" s="355"/>
      <c r="CJ105" s="355"/>
      <c r="CK105" s="355"/>
      <c r="CL105" s="355"/>
      <c r="CM105" s="355"/>
      <c r="CN105" s="355"/>
      <c r="CO105" s="355"/>
      <c r="CP105" s="355"/>
      <c r="CQ105" s="355"/>
      <c r="CR105" s="355"/>
      <c r="CS105" s="355"/>
      <c r="CT105" s="355"/>
      <c r="CU105" s="355"/>
      <c r="CV105" s="355"/>
      <c r="CW105" s="355"/>
      <c r="CX105" s="355"/>
      <c r="CY105" s="355"/>
      <c r="CZ105" s="355"/>
      <c r="DA105" s="355"/>
      <c r="DB105" s="355"/>
      <c r="DC105" s="355"/>
      <c r="DD105" s="355"/>
      <c r="DE105" s="355"/>
      <c r="DF105" s="355"/>
      <c r="DG105" s="355"/>
      <c r="DH105" s="355"/>
      <c r="DI105" s="355"/>
      <c r="DJ105" s="355"/>
      <c r="DK105" s="355"/>
      <c r="DL105" s="355"/>
      <c r="DM105" s="355"/>
      <c r="DN105" s="355"/>
      <c r="DO105" s="355"/>
      <c r="DP105" s="355"/>
      <c r="DQ105" s="355"/>
      <c r="DR105" s="355"/>
      <c r="DS105" s="355"/>
      <c r="DT105" s="355"/>
      <c r="DU105" s="355"/>
      <c r="DV105" s="355"/>
      <c r="DW105" s="355"/>
      <c r="DX105" s="355"/>
      <c r="DY105" s="355"/>
      <c r="DZ105" s="355"/>
      <c r="EA105" s="355"/>
      <c r="EB105" s="355"/>
      <c r="EC105" s="355"/>
      <c r="ED105" s="355"/>
      <c r="EE105" s="355"/>
      <c r="EF105" s="355"/>
      <c r="EG105" s="355"/>
      <c r="EH105" s="355"/>
      <c r="EI105" s="355"/>
      <c r="EJ105" s="355"/>
      <c r="EK105" s="355"/>
      <c r="EL105" s="355"/>
      <c r="EM105" s="355"/>
    </row>
    <row r="106" spans="1:143" s="258" customFormat="1" ht="18" customHeight="1" outlineLevel="1">
      <c r="A106" s="121">
        <v>2</v>
      </c>
      <c r="B106" s="90">
        <v>50</v>
      </c>
      <c r="C106" s="222" t="s">
        <v>1321</v>
      </c>
      <c r="D106" s="224"/>
      <c r="E106" s="222">
        <v>3</v>
      </c>
      <c r="F106" s="222">
        <v>4.2817999999999996</v>
      </c>
      <c r="G106" s="223">
        <v>78582.5</v>
      </c>
      <c r="H106" s="223">
        <v>491</v>
      </c>
      <c r="I106" s="223">
        <v>77812.100000000006</v>
      </c>
      <c r="J106" s="223">
        <v>491</v>
      </c>
      <c r="K106" s="223">
        <v>62264.1</v>
      </c>
      <c r="L106" s="223">
        <v>491</v>
      </c>
      <c r="M106" s="225" t="s">
        <v>1324</v>
      </c>
      <c r="N106" s="225">
        <v>44926</v>
      </c>
      <c r="O106" s="225" t="s">
        <v>1324</v>
      </c>
      <c r="P106" s="225">
        <v>44561</v>
      </c>
      <c r="Q106" s="223"/>
      <c r="R106" s="276">
        <v>0.19018735866605008</v>
      </c>
      <c r="S106" s="223">
        <v>6463233.7631599996</v>
      </c>
      <c r="T106" s="223"/>
      <c r="U106" s="223"/>
      <c r="V106" s="223">
        <v>4611974.9905699994</v>
      </c>
      <c r="W106" s="223">
        <v>74071.174088600004</v>
      </c>
      <c r="X106" s="223">
        <v>100727.43573005954</v>
      </c>
      <c r="Y106" s="223">
        <v>500.00000000000006</v>
      </c>
      <c r="Z106" s="223">
        <v>0</v>
      </c>
      <c r="AA106" s="223">
        <v>1224768.070069286</v>
      </c>
      <c r="AB106" s="223">
        <v>19670.533583064498</v>
      </c>
      <c r="AC106" s="223">
        <v>21260000</v>
      </c>
      <c r="AD106" s="222"/>
      <c r="AE106" s="223">
        <v>341.44876421565556</v>
      </c>
      <c r="AF106" s="354"/>
      <c r="AG106" s="355"/>
      <c r="AH106" s="355"/>
      <c r="AI106" s="355"/>
      <c r="AJ106" s="355"/>
      <c r="AK106" s="355"/>
      <c r="AL106" s="355"/>
      <c r="AM106" s="355"/>
      <c r="AN106" s="355"/>
      <c r="AO106" s="355"/>
      <c r="AP106" s="355"/>
      <c r="AQ106" s="355"/>
      <c r="AR106" s="355"/>
      <c r="AS106" s="355"/>
      <c r="AT106" s="355"/>
      <c r="AU106" s="355"/>
      <c r="AV106" s="355"/>
      <c r="AW106" s="355"/>
      <c r="AX106" s="355"/>
      <c r="AY106" s="355"/>
      <c r="AZ106" s="355"/>
      <c r="BA106" s="355"/>
      <c r="BB106" s="355"/>
      <c r="BC106" s="355"/>
      <c r="BD106" s="355"/>
      <c r="BE106" s="355"/>
      <c r="BF106" s="355"/>
      <c r="BG106" s="355"/>
      <c r="BH106" s="355"/>
      <c r="BI106" s="355"/>
      <c r="BJ106" s="355"/>
      <c r="BK106" s="355"/>
      <c r="BL106" s="355"/>
      <c r="BM106" s="355"/>
      <c r="BN106" s="355"/>
      <c r="BO106" s="355"/>
      <c r="BP106" s="355"/>
      <c r="BQ106" s="355"/>
      <c r="BR106" s="355"/>
      <c r="BS106" s="355"/>
      <c r="BT106" s="355"/>
      <c r="BU106" s="355"/>
      <c r="BV106" s="355"/>
      <c r="BW106" s="355"/>
      <c r="BX106" s="355"/>
      <c r="BY106" s="355"/>
      <c r="BZ106" s="355"/>
      <c r="CA106" s="355"/>
      <c r="CB106" s="355"/>
      <c r="CC106" s="355"/>
      <c r="CD106" s="355"/>
      <c r="CE106" s="355"/>
      <c r="CF106" s="355"/>
      <c r="CG106" s="355"/>
      <c r="CH106" s="355"/>
      <c r="CI106" s="355"/>
      <c r="CJ106" s="355"/>
      <c r="CK106" s="355"/>
      <c r="CL106" s="355"/>
      <c r="CM106" s="355"/>
      <c r="CN106" s="355"/>
      <c r="CO106" s="355"/>
      <c r="CP106" s="355"/>
      <c r="CQ106" s="355"/>
      <c r="CR106" s="355"/>
      <c r="CS106" s="355"/>
      <c r="CT106" s="355"/>
      <c r="CU106" s="355"/>
      <c r="CV106" s="355"/>
      <c r="CW106" s="355"/>
      <c r="CX106" s="355"/>
      <c r="CY106" s="355"/>
      <c r="CZ106" s="355"/>
      <c r="DA106" s="355"/>
      <c r="DB106" s="355"/>
      <c r="DC106" s="355"/>
      <c r="DD106" s="355"/>
      <c r="DE106" s="355"/>
      <c r="DF106" s="355"/>
      <c r="DG106" s="355"/>
      <c r="DH106" s="355"/>
      <c r="DI106" s="355"/>
      <c r="DJ106" s="355"/>
      <c r="DK106" s="355"/>
      <c r="DL106" s="355"/>
      <c r="DM106" s="355"/>
      <c r="DN106" s="355"/>
      <c r="DO106" s="355"/>
      <c r="DP106" s="355"/>
      <c r="DQ106" s="355"/>
      <c r="DR106" s="355"/>
      <c r="DS106" s="355"/>
      <c r="DT106" s="355"/>
      <c r="DU106" s="355"/>
      <c r="DV106" s="355"/>
      <c r="DW106" s="355"/>
      <c r="DX106" s="355"/>
      <c r="DY106" s="355"/>
      <c r="DZ106" s="355"/>
      <c r="EA106" s="355"/>
      <c r="EB106" s="355"/>
      <c r="EC106" s="355"/>
      <c r="ED106" s="355"/>
      <c r="EE106" s="355"/>
      <c r="EF106" s="355"/>
      <c r="EG106" s="355"/>
      <c r="EH106" s="355"/>
      <c r="EI106" s="355"/>
      <c r="EJ106" s="355"/>
      <c r="EK106" s="355"/>
      <c r="EL106" s="355"/>
      <c r="EM106" s="355"/>
    </row>
    <row r="107" spans="1:143" s="258" customFormat="1" ht="18" customHeight="1" outlineLevel="1">
      <c r="A107" s="121">
        <v>2</v>
      </c>
      <c r="B107" s="90">
        <v>51</v>
      </c>
      <c r="C107" s="222" t="s">
        <v>756</v>
      </c>
      <c r="D107" s="224"/>
      <c r="E107" s="222">
        <v>13</v>
      </c>
      <c r="F107" s="222">
        <v>11.6119</v>
      </c>
      <c r="G107" s="223">
        <v>148611.19999999998</v>
      </c>
      <c r="H107" s="223">
        <v>1086</v>
      </c>
      <c r="I107" s="223">
        <v>122561.19999999998</v>
      </c>
      <c r="J107" s="223">
        <v>1086</v>
      </c>
      <c r="K107" s="223">
        <v>114652.09999999998</v>
      </c>
      <c r="L107" s="223">
        <v>1086</v>
      </c>
      <c r="M107" s="225" t="s">
        <v>1324</v>
      </c>
      <c r="N107" s="225">
        <v>45291</v>
      </c>
      <c r="O107" s="225" t="s">
        <v>1324</v>
      </c>
      <c r="P107" s="225">
        <v>44561</v>
      </c>
      <c r="Q107" s="223"/>
      <c r="R107" s="276">
        <v>0.19476377975027967</v>
      </c>
      <c r="S107" s="223">
        <v>8812925.2744700015</v>
      </c>
      <c r="T107" s="223"/>
      <c r="U107" s="223"/>
      <c r="V107" s="223">
        <v>7255925.8435200006</v>
      </c>
      <c r="W107" s="223">
        <v>63286.462642376391</v>
      </c>
      <c r="X107" s="223">
        <v>91911.686302213406</v>
      </c>
      <c r="Y107" s="223">
        <v>339.18047882136273</v>
      </c>
      <c r="Z107" s="223">
        <v>0</v>
      </c>
      <c r="AA107" s="223">
        <v>2741479.8870660458</v>
      </c>
      <c r="AB107" s="223">
        <v>23911.292397313668</v>
      </c>
      <c r="AC107" s="223">
        <v>47590000</v>
      </c>
      <c r="AD107" s="222"/>
      <c r="AE107" s="223">
        <v>415.08179963559331</v>
      </c>
      <c r="AF107" s="354"/>
      <c r="AG107" s="355"/>
      <c r="AH107" s="355"/>
      <c r="AI107" s="355"/>
      <c r="AJ107" s="355"/>
      <c r="AK107" s="355"/>
      <c r="AL107" s="355"/>
      <c r="AM107" s="355"/>
      <c r="AN107" s="355"/>
      <c r="AO107" s="355"/>
      <c r="AP107" s="355"/>
      <c r="AQ107" s="355"/>
      <c r="AR107" s="355"/>
      <c r="AS107" s="355"/>
      <c r="AT107" s="355"/>
      <c r="AU107" s="355"/>
      <c r="AV107" s="355"/>
      <c r="AW107" s="355"/>
      <c r="AX107" s="355"/>
      <c r="AY107" s="355"/>
      <c r="AZ107" s="355"/>
      <c r="BA107" s="355"/>
      <c r="BB107" s="355"/>
      <c r="BC107" s="355"/>
      <c r="BD107" s="355"/>
      <c r="BE107" s="355"/>
      <c r="BF107" s="355"/>
      <c r="BG107" s="355"/>
      <c r="BH107" s="355"/>
      <c r="BI107" s="355"/>
      <c r="BJ107" s="355"/>
      <c r="BK107" s="355"/>
      <c r="BL107" s="355"/>
      <c r="BM107" s="355"/>
      <c r="BN107" s="355"/>
      <c r="BO107" s="355"/>
      <c r="BP107" s="355"/>
      <c r="BQ107" s="355"/>
      <c r="BR107" s="355"/>
      <c r="BS107" s="355"/>
      <c r="BT107" s="355"/>
      <c r="BU107" s="355"/>
      <c r="BV107" s="355"/>
      <c r="BW107" s="355"/>
      <c r="BX107" s="355"/>
      <c r="BY107" s="355"/>
      <c r="BZ107" s="355"/>
      <c r="CA107" s="355"/>
      <c r="CB107" s="355"/>
      <c r="CC107" s="355"/>
      <c r="CD107" s="355"/>
      <c r="CE107" s="355"/>
      <c r="CF107" s="355"/>
      <c r="CG107" s="355"/>
      <c r="CH107" s="355"/>
      <c r="CI107" s="355"/>
      <c r="CJ107" s="355"/>
      <c r="CK107" s="355"/>
      <c r="CL107" s="355"/>
      <c r="CM107" s="355"/>
      <c r="CN107" s="355"/>
      <c r="CO107" s="355"/>
      <c r="CP107" s="355"/>
      <c r="CQ107" s="355"/>
      <c r="CR107" s="355"/>
      <c r="CS107" s="355"/>
      <c r="CT107" s="355"/>
      <c r="CU107" s="355"/>
      <c r="CV107" s="355"/>
      <c r="CW107" s="355"/>
      <c r="CX107" s="355"/>
      <c r="CY107" s="355"/>
      <c r="CZ107" s="355"/>
      <c r="DA107" s="355"/>
      <c r="DB107" s="355"/>
      <c r="DC107" s="355"/>
      <c r="DD107" s="355"/>
      <c r="DE107" s="355"/>
      <c r="DF107" s="355"/>
      <c r="DG107" s="355"/>
      <c r="DH107" s="355"/>
      <c r="DI107" s="355"/>
      <c r="DJ107" s="355"/>
      <c r="DK107" s="355"/>
      <c r="DL107" s="355"/>
      <c r="DM107" s="355"/>
      <c r="DN107" s="355"/>
      <c r="DO107" s="355"/>
      <c r="DP107" s="355"/>
      <c r="DQ107" s="355"/>
      <c r="DR107" s="355"/>
      <c r="DS107" s="355"/>
      <c r="DT107" s="355"/>
      <c r="DU107" s="355"/>
      <c r="DV107" s="355"/>
      <c r="DW107" s="355"/>
      <c r="DX107" s="355"/>
      <c r="DY107" s="355"/>
      <c r="DZ107" s="355"/>
      <c r="EA107" s="355"/>
      <c r="EB107" s="355"/>
      <c r="EC107" s="355"/>
      <c r="ED107" s="355"/>
      <c r="EE107" s="355"/>
      <c r="EF107" s="355"/>
      <c r="EG107" s="355"/>
      <c r="EH107" s="355"/>
      <c r="EI107" s="355"/>
      <c r="EJ107" s="355"/>
      <c r="EK107" s="355"/>
      <c r="EL107" s="355"/>
      <c r="EM107" s="355"/>
    </row>
    <row r="108" spans="1:143" s="258" customFormat="1" ht="18" customHeight="1" outlineLevel="1">
      <c r="A108" s="121">
        <v>2</v>
      </c>
      <c r="B108" s="90">
        <v>52</v>
      </c>
      <c r="C108" s="222" t="s">
        <v>751</v>
      </c>
      <c r="D108" s="224"/>
      <c r="E108" s="222">
        <v>18</v>
      </c>
      <c r="F108" s="222">
        <v>24.83</v>
      </c>
      <c r="G108" s="223">
        <v>261830.77</v>
      </c>
      <c r="H108" s="223">
        <v>0</v>
      </c>
      <c r="I108" s="223">
        <v>261830.77</v>
      </c>
      <c r="J108" s="223">
        <v>0</v>
      </c>
      <c r="K108" s="223">
        <v>241359.64000000004</v>
      </c>
      <c r="L108" s="223">
        <v>0</v>
      </c>
      <c r="M108" s="225" t="s">
        <v>1324</v>
      </c>
      <c r="N108" s="225">
        <v>46752</v>
      </c>
      <c r="O108" s="225" t="s">
        <v>1324</v>
      </c>
      <c r="P108" s="225">
        <v>46387</v>
      </c>
      <c r="Q108" s="223"/>
      <c r="R108" s="276">
        <v>0.19841757878057509</v>
      </c>
      <c r="S108" s="223">
        <v>12520392.870129999</v>
      </c>
      <c r="T108" s="223"/>
      <c r="U108" s="223"/>
      <c r="V108" s="223">
        <v>10014000.800009999</v>
      </c>
      <c r="W108" s="223">
        <v>41489.955818669594</v>
      </c>
      <c r="X108" s="223">
        <v>50005.883336584324</v>
      </c>
      <c r="Y108" s="223" t="s">
        <v>607</v>
      </c>
      <c r="Z108" s="223">
        <v>0</v>
      </c>
      <c r="AA108" s="223">
        <v>1038791.2364873653</v>
      </c>
      <c r="AB108" s="223">
        <v>4303.9144261541205</v>
      </c>
      <c r="AC108" s="223">
        <v>18030000</v>
      </c>
      <c r="AD108" s="222"/>
      <c r="AE108" s="223">
        <v>74.701801842263265</v>
      </c>
      <c r="AF108" s="354"/>
      <c r="AG108" s="355"/>
      <c r="AH108" s="355"/>
      <c r="AI108" s="355"/>
      <c r="AJ108" s="355"/>
      <c r="AK108" s="355"/>
      <c r="AL108" s="355"/>
      <c r="AM108" s="355"/>
      <c r="AN108" s="355"/>
      <c r="AO108" s="355"/>
      <c r="AP108" s="355"/>
      <c r="AQ108" s="355"/>
      <c r="AR108" s="355"/>
      <c r="AS108" s="355"/>
      <c r="AT108" s="355"/>
      <c r="AU108" s="355"/>
      <c r="AV108" s="355"/>
      <c r="AW108" s="355"/>
      <c r="AX108" s="355"/>
      <c r="AY108" s="355"/>
      <c r="AZ108" s="355"/>
      <c r="BA108" s="355"/>
      <c r="BB108" s="355"/>
      <c r="BC108" s="355"/>
      <c r="BD108" s="355"/>
      <c r="BE108" s="355"/>
      <c r="BF108" s="355"/>
      <c r="BG108" s="355"/>
      <c r="BH108" s="355"/>
      <c r="BI108" s="355"/>
      <c r="BJ108" s="355"/>
      <c r="BK108" s="355"/>
      <c r="BL108" s="355"/>
      <c r="BM108" s="355"/>
      <c r="BN108" s="355"/>
      <c r="BO108" s="355"/>
      <c r="BP108" s="355"/>
      <c r="BQ108" s="355"/>
      <c r="BR108" s="355"/>
      <c r="BS108" s="355"/>
      <c r="BT108" s="355"/>
      <c r="BU108" s="355"/>
      <c r="BV108" s="355"/>
      <c r="BW108" s="355"/>
      <c r="BX108" s="355"/>
      <c r="BY108" s="355"/>
      <c r="BZ108" s="355"/>
      <c r="CA108" s="355"/>
      <c r="CB108" s="355"/>
      <c r="CC108" s="355"/>
      <c r="CD108" s="355"/>
      <c r="CE108" s="355"/>
      <c r="CF108" s="355"/>
      <c r="CG108" s="355"/>
      <c r="CH108" s="355"/>
      <c r="CI108" s="355"/>
      <c r="CJ108" s="355"/>
      <c r="CK108" s="355"/>
      <c r="CL108" s="355"/>
      <c r="CM108" s="355"/>
      <c r="CN108" s="355"/>
      <c r="CO108" s="355"/>
      <c r="CP108" s="355"/>
      <c r="CQ108" s="355"/>
      <c r="CR108" s="355"/>
      <c r="CS108" s="355"/>
      <c r="CT108" s="355"/>
      <c r="CU108" s="355"/>
      <c r="CV108" s="355"/>
      <c r="CW108" s="355"/>
      <c r="CX108" s="355"/>
      <c r="CY108" s="355"/>
      <c r="CZ108" s="355"/>
      <c r="DA108" s="355"/>
      <c r="DB108" s="355"/>
      <c r="DC108" s="355"/>
      <c r="DD108" s="355"/>
      <c r="DE108" s="355"/>
      <c r="DF108" s="355"/>
      <c r="DG108" s="355"/>
      <c r="DH108" s="355"/>
      <c r="DI108" s="355"/>
      <c r="DJ108" s="355"/>
      <c r="DK108" s="355"/>
      <c r="DL108" s="355"/>
      <c r="DM108" s="355"/>
      <c r="DN108" s="355"/>
      <c r="DO108" s="355"/>
      <c r="DP108" s="355"/>
      <c r="DQ108" s="355"/>
      <c r="DR108" s="355"/>
      <c r="DS108" s="355"/>
      <c r="DT108" s="355"/>
      <c r="DU108" s="355"/>
      <c r="DV108" s="355"/>
      <c r="DW108" s="355"/>
      <c r="DX108" s="355"/>
      <c r="DY108" s="355"/>
      <c r="DZ108" s="355"/>
      <c r="EA108" s="355"/>
      <c r="EB108" s="355"/>
      <c r="EC108" s="355"/>
      <c r="ED108" s="355"/>
      <c r="EE108" s="355"/>
      <c r="EF108" s="355"/>
      <c r="EG108" s="355"/>
      <c r="EH108" s="355"/>
      <c r="EI108" s="355"/>
      <c r="EJ108" s="355"/>
      <c r="EK108" s="355"/>
      <c r="EL108" s="355"/>
      <c r="EM108" s="355"/>
    </row>
    <row r="109" spans="1:143" s="258" customFormat="1" ht="18" hidden="1" customHeight="1" outlineLevel="1">
      <c r="A109" s="121">
        <v>2</v>
      </c>
      <c r="B109" s="90">
        <v>53</v>
      </c>
      <c r="C109" s="222"/>
      <c r="D109" s="224"/>
      <c r="E109" s="222"/>
      <c r="F109" s="222"/>
      <c r="G109" s="223"/>
      <c r="H109" s="223"/>
      <c r="I109" s="223"/>
      <c r="J109" s="223"/>
      <c r="K109" s="223"/>
      <c r="L109" s="223"/>
      <c r="M109" s="225"/>
      <c r="N109" s="225"/>
      <c r="O109" s="225"/>
      <c r="P109" s="225"/>
      <c r="Q109" s="223"/>
      <c r="R109" s="276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  <c r="AC109" s="223"/>
      <c r="AD109" s="222"/>
      <c r="AE109" s="223"/>
      <c r="AF109" s="354"/>
      <c r="AG109" s="355"/>
      <c r="AH109" s="355"/>
      <c r="AI109" s="355"/>
      <c r="AJ109" s="355"/>
      <c r="AK109" s="355"/>
      <c r="AL109" s="355"/>
      <c r="AM109" s="355"/>
      <c r="AN109" s="355"/>
      <c r="AO109" s="355"/>
      <c r="AP109" s="355"/>
      <c r="AQ109" s="355"/>
      <c r="AR109" s="355"/>
      <c r="AS109" s="355"/>
      <c r="AT109" s="355"/>
      <c r="AU109" s="355"/>
      <c r="AV109" s="355"/>
      <c r="AW109" s="355"/>
      <c r="AX109" s="355"/>
      <c r="AY109" s="355"/>
      <c r="AZ109" s="355"/>
      <c r="BA109" s="355"/>
      <c r="BB109" s="355"/>
      <c r="BC109" s="355"/>
      <c r="BD109" s="355"/>
      <c r="BE109" s="355"/>
      <c r="BF109" s="355"/>
      <c r="BG109" s="355"/>
      <c r="BH109" s="355"/>
      <c r="BI109" s="355"/>
      <c r="BJ109" s="355"/>
      <c r="BK109" s="355"/>
      <c r="BL109" s="355"/>
      <c r="BM109" s="355"/>
      <c r="BN109" s="355"/>
      <c r="BO109" s="355"/>
      <c r="BP109" s="355"/>
      <c r="BQ109" s="355"/>
      <c r="BR109" s="355"/>
      <c r="BS109" s="355"/>
      <c r="BT109" s="355"/>
      <c r="BU109" s="355"/>
      <c r="BV109" s="355"/>
      <c r="BW109" s="355"/>
      <c r="BX109" s="355"/>
      <c r="BY109" s="355"/>
      <c r="BZ109" s="355"/>
      <c r="CA109" s="355"/>
      <c r="CB109" s="355"/>
      <c r="CC109" s="355"/>
      <c r="CD109" s="355"/>
      <c r="CE109" s="355"/>
      <c r="CF109" s="355"/>
      <c r="CG109" s="355"/>
      <c r="CH109" s="355"/>
      <c r="CI109" s="355"/>
      <c r="CJ109" s="355"/>
      <c r="CK109" s="355"/>
      <c r="CL109" s="355"/>
      <c r="CM109" s="355"/>
      <c r="CN109" s="355"/>
      <c r="CO109" s="355"/>
      <c r="CP109" s="355"/>
      <c r="CQ109" s="355"/>
      <c r="CR109" s="355"/>
      <c r="CS109" s="355"/>
      <c r="CT109" s="355"/>
      <c r="CU109" s="355"/>
      <c r="CV109" s="355"/>
      <c r="CW109" s="355"/>
      <c r="CX109" s="355"/>
      <c r="CY109" s="355"/>
      <c r="CZ109" s="355"/>
      <c r="DA109" s="355"/>
      <c r="DB109" s="355"/>
      <c r="DC109" s="355"/>
      <c r="DD109" s="355"/>
      <c r="DE109" s="355"/>
      <c r="DF109" s="355"/>
      <c r="DG109" s="355"/>
      <c r="DH109" s="355"/>
      <c r="DI109" s="355"/>
      <c r="DJ109" s="355"/>
      <c r="DK109" s="355"/>
      <c r="DL109" s="355"/>
      <c r="DM109" s="355"/>
      <c r="DN109" s="355"/>
      <c r="DO109" s="355"/>
      <c r="DP109" s="355"/>
      <c r="DQ109" s="355"/>
      <c r="DR109" s="355"/>
      <c r="DS109" s="355"/>
      <c r="DT109" s="355"/>
      <c r="DU109" s="355"/>
      <c r="DV109" s="355"/>
      <c r="DW109" s="355"/>
      <c r="DX109" s="355"/>
      <c r="DY109" s="355"/>
      <c r="DZ109" s="355"/>
      <c r="EA109" s="355"/>
      <c r="EB109" s="355"/>
      <c r="EC109" s="355"/>
      <c r="ED109" s="355"/>
      <c r="EE109" s="355"/>
      <c r="EF109" s="355"/>
      <c r="EG109" s="355"/>
      <c r="EH109" s="355"/>
      <c r="EI109" s="355"/>
      <c r="EJ109" s="355"/>
      <c r="EK109" s="355"/>
      <c r="EL109" s="355"/>
      <c r="EM109" s="355"/>
    </row>
    <row r="110" spans="1:143" s="258" customFormat="1" ht="18" hidden="1" customHeight="1" outlineLevel="1">
      <c r="A110" s="121">
        <v>2</v>
      </c>
      <c r="B110" s="90">
        <v>54</v>
      </c>
      <c r="C110" s="222"/>
      <c r="D110" s="224"/>
      <c r="E110" s="222"/>
      <c r="F110" s="222"/>
      <c r="G110" s="223"/>
      <c r="H110" s="223"/>
      <c r="I110" s="223"/>
      <c r="J110" s="223"/>
      <c r="K110" s="223"/>
      <c r="L110" s="223"/>
      <c r="M110" s="225"/>
      <c r="N110" s="225"/>
      <c r="O110" s="225"/>
      <c r="P110" s="225"/>
      <c r="Q110" s="223"/>
      <c r="R110" s="276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2"/>
      <c r="AE110" s="223"/>
      <c r="AF110" s="354"/>
      <c r="AG110" s="355"/>
      <c r="AH110" s="355"/>
      <c r="AI110" s="355"/>
      <c r="AJ110" s="355"/>
      <c r="AK110" s="355"/>
      <c r="AL110" s="355"/>
      <c r="AM110" s="355"/>
      <c r="AN110" s="355"/>
      <c r="AO110" s="355"/>
      <c r="AP110" s="355"/>
      <c r="AQ110" s="355"/>
      <c r="AR110" s="355"/>
      <c r="AS110" s="355"/>
      <c r="AT110" s="355"/>
      <c r="AU110" s="355"/>
      <c r="AV110" s="355"/>
      <c r="AW110" s="355"/>
      <c r="AX110" s="355"/>
      <c r="AY110" s="355"/>
      <c r="AZ110" s="355"/>
      <c r="BA110" s="355"/>
      <c r="BB110" s="355"/>
      <c r="BC110" s="355"/>
      <c r="BD110" s="355"/>
      <c r="BE110" s="355"/>
      <c r="BF110" s="355"/>
      <c r="BG110" s="355"/>
      <c r="BH110" s="355"/>
      <c r="BI110" s="355"/>
      <c r="BJ110" s="355"/>
      <c r="BK110" s="355"/>
      <c r="BL110" s="355"/>
      <c r="BM110" s="355"/>
      <c r="BN110" s="355"/>
      <c r="BO110" s="355"/>
      <c r="BP110" s="355"/>
      <c r="BQ110" s="355"/>
      <c r="BR110" s="355"/>
      <c r="BS110" s="355"/>
      <c r="BT110" s="355"/>
      <c r="BU110" s="355"/>
      <c r="BV110" s="355"/>
      <c r="BW110" s="355"/>
      <c r="BX110" s="355"/>
      <c r="BY110" s="355"/>
      <c r="BZ110" s="355"/>
      <c r="CA110" s="355"/>
      <c r="CB110" s="355"/>
      <c r="CC110" s="355"/>
      <c r="CD110" s="355"/>
      <c r="CE110" s="355"/>
      <c r="CF110" s="355"/>
      <c r="CG110" s="355"/>
      <c r="CH110" s="355"/>
      <c r="CI110" s="355"/>
      <c r="CJ110" s="355"/>
      <c r="CK110" s="355"/>
      <c r="CL110" s="355"/>
      <c r="CM110" s="355"/>
      <c r="CN110" s="355"/>
      <c r="CO110" s="355"/>
      <c r="CP110" s="355"/>
      <c r="CQ110" s="355"/>
      <c r="CR110" s="355"/>
      <c r="CS110" s="355"/>
      <c r="CT110" s="355"/>
      <c r="CU110" s="355"/>
      <c r="CV110" s="355"/>
      <c r="CW110" s="355"/>
      <c r="CX110" s="355"/>
      <c r="CY110" s="355"/>
      <c r="CZ110" s="355"/>
      <c r="DA110" s="355"/>
      <c r="DB110" s="355"/>
      <c r="DC110" s="355"/>
      <c r="DD110" s="355"/>
      <c r="DE110" s="355"/>
      <c r="DF110" s="355"/>
      <c r="DG110" s="355"/>
      <c r="DH110" s="355"/>
      <c r="DI110" s="355"/>
      <c r="DJ110" s="355"/>
      <c r="DK110" s="355"/>
      <c r="DL110" s="355"/>
      <c r="DM110" s="355"/>
      <c r="DN110" s="355"/>
      <c r="DO110" s="355"/>
      <c r="DP110" s="355"/>
      <c r="DQ110" s="355"/>
      <c r="DR110" s="355"/>
      <c r="DS110" s="355"/>
      <c r="DT110" s="355"/>
      <c r="DU110" s="355"/>
      <c r="DV110" s="355"/>
      <c r="DW110" s="355"/>
      <c r="DX110" s="355"/>
      <c r="DY110" s="355"/>
      <c r="DZ110" s="355"/>
      <c r="EA110" s="355"/>
      <c r="EB110" s="355"/>
      <c r="EC110" s="355"/>
      <c r="ED110" s="355"/>
      <c r="EE110" s="355"/>
      <c r="EF110" s="355"/>
      <c r="EG110" s="355"/>
      <c r="EH110" s="355"/>
      <c r="EI110" s="355"/>
      <c r="EJ110" s="355"/>
      <c r="EK110" s="355"/>
      <c r="EL110" s="355"/>
      <c r="EM110" s="355"/>
    </row>
    <row r="111" spans="1:143" s="258" customFormat="1" ht="18" hidden="1" customHeight="1" outlineLevel="1">
      <c r="A111" s="121">
        <v>2</v>
      </c>
      <c r="B111" s="90">
        <v>55</v>
      </c>
      <c r="C111" s="222"/>
      <c r="D111" s="224"/>
      <c r="E111" s="222"/>
      <c r="F111" s="222"/>
      <c r="G111" s="223"/>
      <c r="H111" s="223"/>
      <c r="I111" s="223"/>
      <c r="J111" s="223"/>
      <c r="K111" s="223"/>
      <c r="L111" s="223"/>
      <c r="M111" s="225"/>
      <c r="N111" s="225"/>
      <c r="O111" s="225"/>
      <c r="P111" s="225"/>
      <c r="Q111" s="223"/>
      <c r="R111" s="276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2"/>
      <c r="AE111" s="223"/>
      <c r="AF111" s="354"/>
      <c r="AG111" s="355"/>
      <c r="AH111" s="355"/>
      <c r="AI111" s="355"/>
      <c r="AJ111" s="355"/>
      <c r="AK111" s="355"/>
      <c r="AL111" s="355"/>
      <c r="AM111" s="355"/>
      <c r="AN111" s="355"/>
      <c r="AO111" s="355"/>
      <c r="AP111" s="355"/>
      <c r="AQ111" s="355"/>
      <c r="AR111" s="355"/>
      <c r="AS111" s="355"/>
      <c r="AT111" s="355"/>
      <c r="AU111" s="355"/>
      <c r="AV111" s="355"/>
      <c r="AW111" s="355"/>
      <c r="AX111" s="355"/>
      <c r="AY111" s="355"/>
      <c r="AZ111" s="355"/>
      <c r="BA111" s="355"/>
      <c r="BB111" s="355"/>
      <c r="BC111" s="355"/>
      <c r="BD111" s="355"/>
      <c r="BE111" s="355"/>
      <c r="BF111" s="355"/>
      <c r="BG111" s="355"/>
      <c r="BH111" s="355"/>
      <c r="BI111" s="355"/>
      <c r="BJ111" s="355"/>
      <c r="BK111" s="355"/>
      <c r="BL111" s="355"/>
      <c r="BM111" s="355"/>
      <c r="BN111" s="355"/>
      <c r="BO111" s="355"/>
      <c r="BP111" s="355"/>
      <c r="BQ111" s="355"/>
      <c r="BR111" s="355"/>
      <c r="BS111" s="355"/>
      <c r="BT111" s="355"/>
      <c r="BU111" s="355"/>
      <c r="BV111" s="355"/>
      <c r="BW111" s="355"/>
      <c r="BX111" s="355"/>
      <c r="BY111" s="355"/>
      <c r="BZ111" s="355"/>
      <c r="CA111" s="355"/>
      <c r="CB111" s="355"/>
      <c r="CC111" s="355"/>
      <c r="CD111" s="355"/>
      <c r="CE111" s="355"/>
      <c r="CF111" s="355"/>
      <c r="CG111" s="355"/>
      <c r="CH111" s="355"/>
      <c r="CI111" s="355"/>
      <c r="CJ111" s="355"/>
      <c r="CK111" s="355"/>
      <c r="CL111" s="355"/>
      <c r="CM111" s="355"/>
      <c r="CN111" s="355"/>
      <c r="CO111" s="355"/>
      <c r="CP111" s="355"/>
      <c r="CQ111" s="355"/>
      <c r="CR111" s="355"/>
      <c r="CS111" s="355"/>
      <c r="CT111" s="355"/>
      <c r="CU111" s="355"/>
      <c r="CV111" s="355"/>
      <c r="CW111" s="355"/>
      <c r="CX111" s="355"/>
      <c r="CY111" s="355"/>
      <c r="CZ111" s="355"/>
      <c r="DA111" s="355"/>
      <c r="DB111" s="355"/>
      <c r="DC111" s="355"/>
      <c r="DD111" s="355"/>
      <c r="DE111" s="355"/>
      <c r="DF111" s="355"/>
      <c r="DG111" s="355"/>
      <c r="DH111" s="355"/>
      <c r="DI111" s="355"/>
      <c r="DJ111" s="355"/>
      <c r="DK111" s="355"/>
      <c r="DL111" s="355"/>
      <c r="DM111" s="355"/>
      <c r="DN111" s="355"/>
      <c r="DO111" s="355"/>
      <c r="DP111" s="355"/>
      <c r="DQ111" s="355"/>
      <c r="DR111" s="355"/>
      <c r="DS111" s="355"/>
      <c r="DT111" s="355"/>
      <c r="DU111" s="355"/>
      <c r="DV111" s="355"/>
      <c r="DW111" s="355"/>
      <c r="DX111" s="355"/>
      <c r="DY111" s="355"/>
      <c r="DZ111" s="355"/>
      <c r="EA111" s="355"/>
      <c r="EB111" s="355"/>
      <c r="EC111" s="355"/>
      <c r="ED111" s="355"/>
      <c r="EE111" s="355"/>
      <c r="EF111" s="355"/>
      <c r="EG111" s="355"/>
      <c r="EH111" s="355"/>
      <c r="EI111" s="355"/>
      <c r="EJ111" s="355"/>
      <c r="EK111" s="355"/>
      <c r="EL111" s="355"/>
      <c r="EM111" s="355"/>
    </row>
    <row r="112" spans="1:143" s="258" customFormat="1" ht="18" hidden="1" customHeight="1" outlineLevel="1">
      <c r="A112" s="121">
        <v>2</v>
      </c>
      <c r="B112" s="90">
        <v>56</v>
      </c>
      <c r="C112" s="222"/>
      <c r="D112" s="224"/>
      <c r="E112" s="222"/>
      <c r="F112" s="222"/>
      <c r="G112" s="223"/>
      <c r="H112" s="223"/>
      <c r="I112" s="223"/>
      <c r="J112" s="223"/>
      <c r="K112" s="223"/>
      <c r="L112" s="223"/>
      <c r="M112" s="225"/>
      <c r="N112" s="225"/>
      <c r="O112" s="225"/>
      <c r="P112" s="225"/>
      <c r="Q112" s="223"/>
      <c r="R112" s="276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2"/>
      <c r="AE112" s="223"/>
      <c r="AF112" s="354"/>
      <c r="AG112" s="355"/>
      <c r="AH112" s="355"/>
      <c r="AI112" s="355"/>
      <c r="AJ112" s="355"/>
      <c r="AK112" s="355"/>
      <c r="AL112" s="355"/>
      <c r="AM112" s="355"/>
      <c r="AN112" s="355"/>
      <c r="AO112" s="355"/>
      <c r="AP112" s="355"/>
      <c r="AQ112" s="355"/>
      <c r="AR112" s="355"/>
      <c r="AS112" s="355"/>
      <c r="AT112" s="355"/>
      <c r="AU112" s="355"/>
      <c r="AV112" s="355"/>
      <c r="AW112" s="355"/>
      <c r="AX112" s="355"/>
      <c r="AY112" s="355"/>
      <c r="AZ112" s="355"/>
      <c r="BA112" s="355"/>
      <c r="BB112" s="355"/>
      <c r="BC112" s="355"/>
      <c r="BD112" s="355"/>
      <c r="BE112" s="355"/>
      <c r="BF112" s="355"/>
      <c r="BG112" s="355"/>
      <c r="BH112" s="355"/>
      <c r="BI112" s="355"/>
      <c r="BJ112" s="355"/>
      <c r="BK112" s="355"/>
      <c r="BL112" s="355"/>
      <c r="BM112" s="355"/>
      <c r="BN112" s="355"/>
      <c r="BO112" s="355"/>
      <c r="BP112" s="355"/>
      <c r="BQ112" s="355"/>
      <c r="BR112" s="355"/>
      <c r="BS112" s="355"/>
      <c r="BT112" s="355"/>
      <c r="BU112" s="355"/>
      <c r="BV112" s="355"/>
      <c r="BW112" s="355"/>
      <c r="BX112" s="355"/>
      <c r="BY112" s="355"/>
      <c r="BZ112" s="355"/>
      <c r="CA112" s="355"/>
      <c r="CB112" s="355"/>
      <c r="CC112" s="355"/>
      <c r="CD112" s="355"/>
      <c r="CE112" s="355"/>
      <c r="CF112" s="355"/>
      <c r="CG112" s="355"/>
      <c r="CH112" s="355"/>
      <c r="CI112" s="355"/>
      <c r="CJ112" s="355"/>
      <c r="CK112" s="355"/>
      <c r="CL112" s="355"/>
      <c r="CM112" s="355"/>
      <c r="CN112" s="355"/>
      <c r="CO112" s="355"/>
      <c r="CP112" s="355"/>
      <c r="CQ112" s="355"/>
      <c r="CR112" s="355"/>
      <c r="CS112" s="355"/>
      <c r="CT112" s="355"/>
      <c r="CU112" s="355"/>
      <c r="CV112" s="355"/>
      <c r="CW112" s="355"/>
      <c r="CX112" s="355"/>
      <c r="CY112" s="355"/>
      <c r="CZ112" s="355"/>
      <c r="DA112" s="355"/>
      <c r="DB112" s="355"/>
      <c r="DC112" s="355"/>
      <c r="DD112" s="355"/>
      <c r="DE112" s="355"/>
      <c r="DF112" s="355"/>
      <c r="DG112" s="355"/>
      <c r="DH112" s="355"/>
      <c r="DI112" s="355"/>
      <c r="DJ112" s="355"/>
      <c r="DK112" s="355"/>
      <c r="DL112" s="355"/>
      <c r="DM112" s="355"/>
      <c r="DN112" s="355"/>
      <c r="DO112" s="355"/>
      <c r="DP112" s="355"/>
      <c r="DQ112" s="355"/>
      <c r="DR112" s="355"/>
      <c r="DS112" s="355"/>
      <c r="DT112" s="355"/>
      <c r="DU112" s="355"/>
      <c r="DV112" s="355"/>
      <c r="DW112" s="355"/>
      <c r="DX112" s="355"/>
      <c r="DY112" s="355"/>
      <c r="DZ112" s="355"/>
      <c r="EA112" s="355"/>
      <c r="EB112" s="355"/>
      <c r="EC112" s="355"/>
      <c r="ED112" s="355"/>
      <c r="EE112" s="355"/>
      <c r="EF112" s="355"/>
      <c r="EG112" s="355"/>
      <c r="EH112" s="355"/>
      <c r="EI112" s="355"/>
      <c r="EJ112" s="355"/>
      <c r="EK112" s="355"/>
      <c r="EL112" s="355"/>
      <c r="EM112" s="355"/>
    </row>
    <row r="113" spans="1:143" s="258" customFormat="1" ht="18" hidden="1" customHeight="1" outlineLevel="1">
      <c r="A113" s="121">
        <v>2</v>
      </c>
      <c r="B113" s="90">
        <v>57</v>
      </c>
      <c r="C113" s="222"/>
      <c r="D113" s="224"/>
      <c r="E113" s="222"/>
      <c r="F113" s="222"/>
      <c r="G113" s="223"/>
      <c r="H113" s="223"/>
      <c r="I113" s="223"/>
      <c r="J113" s="223"/>
      <c r="K113" s="223"/>
      <c r="L113" s="223"/>
      <c r="M113" s="225"/>
      <c r="N113" s="225"/>
      <c r="O113" s="225"/>
      <c r="P113" s="225"/>
      <c r="Q113" s="223"/>
      <c r="R113" s="276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2"/>
      <c r="AE113" s="223"/>
      <c r="AF113" s="354"/>
      <c r="AG113" s="355"/>
      <c r="AH113" s="355"/>
      <c r="AI113" s="355"/>
      <c r="AJ113" s="355"/>
      <c r="AK113" s="355"/>
      <c r="AL113" s="355"/>
      <c r="AM113" s="355"/>
      <c r="AN113" s="355"/>
      <c r="AO113" s="355"/>
      <c r="AP113" s="355"/>
      <c r="AQ113" s="355"/>
      <c r="AR113" s="355"/>
      <c r="AS113" s="355"/>
      <c r="AT113" s="355"/>
      <c r="AU113" s="355"/>
      <c r="AV113" s="355"/>
      <c r="AW113" s="355"/>
      <c r="AX113" s="355"/>
      <c r="AY113" s="355"/>
      <c r="AZ113" s="355"/>
      <c r="BA113" s="355"/>
      <c r="BB113" s="355"/>
      <c r="BC113" s="355"/>
      <c r="BD113" s="355"/>
      <c r="BE113" s="355"/>
      <c r="BF113" s="355"/>
      <c r="BG113" s="355"/>
      <c r="BH113" s="355"/>
      <c r="BI113" s="355"/>
      <c r="BJ113" s="355"/>
      <c r="BK113" s="355"/>
      <c r="BL113" s="355"/>
      <c r="BM113" s="355"/>
      <c r="BN113" s="355"/>
      <c r="BO113" s="355"/>
      <c r="BP113" s="355"/>
      <c r="BQ113" s="355"/>
      <c r="BR113" s="355"/>
      <c r="BS113" s="355"/>
      <c r="BT113" s="355"/>
      <c r="BU113" s="355"/>
      <c r="BV113" s="355"/>
      <c r="BW113" s="355"/>
      <c r="BX113" s="355"/>
      <c r="BY113" s="355"/>
      <c r="BZ113" s="355"/>
      <c r="CA113" s="355"/>
      <c r="CB113" s="355"/>
      <c r="CC113" s="355"/>
      <c r="CD113" s="355"/>
      <c r="CE113" s="355"/>
      <c r="CF113" s="355"/>
      <c r="CG113" s="355"/>
      <c r="CH113" s="355"/>
      <c r="CI113" s="355"/>
      <c r="CJ113" s="355"/>
      <c r="CK113" s="355"/>
      <c r="CL113" s="355"/>
      <c r="CM113" s="355"/>
      <c r="CN113" s="355"/>
      <c r="CO113" s="355"/>
      <c r="CP113" s="355"/>
      <c r="CQ113" s="355"/>
      <c r="CR113" s="355"/>
      <c r="CS113" s="355"/>
      <c r="CT113" s="355"/>
      <c r="CU113" s="355"/>
      <c r="CV113" s="355"/>
      <c r="CW113" s="355"/>
      <c r="CX113" s="355"/>
      <c r="CY113" s="355"/>
      <c r="CZ113" s="355"/>
      <c r="DA113" s="355"/>
      <c r="DB113" s="355"/>
      <c r="DC113" s="355"/>
      <c r="DD113" s="355"/>
      <c r="DE113" s="355"/>
      <c r="DF113" s="355"/>
      <c r="DG113" s="355"/>
      <c r="DH113" s="355"/>
      <c r="DI113" s="355"/>
      <c r="DJ113" s="355"/>
      <c r="DK113" s="355"/>
      <c r="DL113" s="355"/>
      <c r="DM113" s="355"/>
      <c r="DN113" s="355"/>
      <c r="DO113" s="355"/>
      <c r="DP113" s="355"/>
      <c r="DQ113" s="355"/>
      <c r="DR113" s="355"/>
      <c r="DS113" s="355"/>
      <c r="DT113" s="355"/>
      <c r="DU113" s="355"/>
      <c r="DV113" s="355"/>
      <c r="DW113" s="355"/>
      <c r="DX113" s="355"/>
      <c r="DY113" s="355"/>
      <c r="DZ113" s="355"/>
      <c r="EA113" s="355"/>
      <c r="EB113" s="355"/>
      <c r="EC113" s="355"/>
      <c r="ED113" s="355"/>
      <c r="EE113" s="355"/>
      <c r="EF113" s="355"/>
      <c r="EG113" s="355"/>
      <c r="EH113" s="355"/>
      <c r="EI113" s="355"/>
      <c r="EJ113" s="355"/>
      <c r="EK113" s="355"/>
      <c r="EL113" s="355"/>
      <c r="EM113" s="355"/>
    </row>
    <row r="114" spans="1:143" s="258" customFormat="1" hidden="1" outlineLevel="1">
      <c r="A114" s="121">
        <v>2</v>
      </c>
      <c r="B114" s="90">
        <v>58</v>
      </c>
      <c r="C114" s="222"/>
      <c r="D114" s="224"/>
      <c r="E114" s="222"/>
      <c r="F114" s="222"/>
      <c r="G114" s="223"/>
      <c r="H114" s="223"/>
      <c r="I114" s="223"/>
      <c r="J114" s="223"/>
      <c r="K114" s="223"/>
      <c r="L114" s="223"/>
      <c r="M114" s="225"/>
      <c r="N114" s="225"/>
      <c r="O114" s="225"/>
      <c r="P114" s="225"/>
      <c r="Q114" s="223"/>
      <c r="R114" s="276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2"/>
      <c r="AE114" s="223"/>
      <c r="AF114" s="354"/>
      <c r="AG114" s="355"/>
      <c r="AH114" s="355"/>
      <c r="AI114" s="355"/>
      <c r="AJ114" s="355"/>
      <c r="AK114" s="355"/>
      <c r="AL114" s="355"/>
      <c r="AM114" s="355"/>
      <c r="AN114" s="355"/>
      <c r="AO114" s="355"/>
      <c r="AP114" s="355"/>
      <c r="AQ114" s="355"/>
      <c r="AR114" s="355"/>
      <c r="AS114" s="355"/>
      <c r="AT114" s="355"/>
      <c r="AU114" s="355"/>
      <c r="AV114" s="355"/>
      <c r="AW114" s="355"/>
      <c r="AX114" s="355"/>
      <c r="AY114" s="355"/>
      <c r="AZ114" s="355"/>
      <c r="BA114" s="355"/>
      <c r="BB114" s="355"/>
      <c r="BC114" s="355"/>
      <c r="BD114" s="355"/>
      <c r="BE114" s="355"/>
      <c r="BF114" s="355"/>
      <c r="BG114" s="355"/>
      <c r="BH114" s="355"/>
      <c r="BI114" s="355"/>
      <c r="BJ114" s="355"/>
      <c r="BK114" s="355"/>
      <c r="BL114" s="355"/>
      <c r="BM114" s="355"/>
      <c r="BN114" s="355"/>
      <c r="BO114" s="355"/>
      <c r="BP114" s="355"/>
      <c r="BQ114" s="355"/>
      <c r="BR114" s="355"/>
      <c r="BS114" s="355"/>
      <c r="BT114" s="355"/>
      <c r="BU114" s="355"/>
      <c r="BV114" s="355"/>
      <c r="BW114" s="355"/>
      <c r="BX114" s="355"/>
      <c r="BY114" s="355"/>
      <c r="BZ114" s="355"/>
      <c r="CA114" s="355"/>
      <c r="CB114" s="355"/>
      <c r="CC114" s="355"/>
      <c r="CD114" s="355"/>
      <c r="CE114" s="355"/>
      <c r="CF114" s="355"/>
      <c r="CG114" s="355"/>
      <c r="CH114" s="355"/>
      <c r="CI114" s="355"/>
      <c r="CJ114" s="355"/>
      <c r="CK114" s="355"/>
      <c r="CL114" s="355"/>
      <c r="CM114" s="355"/>
      <c r="CN114" s="355"/>
      <c r="CO114" s="355"/>
      <c r="CP114" s="355"/>
      <c r="CQ114" s="355"/>
      <c r="CR114" s="355"/>
      <c r="CS114" s="355"/>
      <c r="CT114" s="355"/>
      <c r="CU114" s="355"/>
      <c r="CV114" s="355"/>
      <c r="CW114" s="355"/>
      <c r="CX114" s="355"/>
      <c r="CY114" s="355"/>
      <c r="CZ114" s="355"/>
      <c r="DA114" s="355"/>
      <c r="DB114" s="355"/>
      <c r="DC114" s="355"/>
      <c r="DD114" s="355"/>
      <c r="DE114" s="355"/>
      <c r="DF114" s="355"/>
      <c r="DG114" s="355"/>
      <c r="DH114" s="355"/>
      <c r="DI114" s="355"/>
      <c r="DJ114" s="355"/>
      <c r="DK114" s="355"/>
      <c r="DL114" s="355"/>
      <c r="DM114" s="355"/>
      <c r="DN114" s="355"/>
      <c r="DO114" s="355"/>
      <c r="DP114" s="355"/>
      <c r="DQ114" s="355"/>
      <c r="DR114" s="355"/>
      <c r="DS114" s="355"/>
      <c r="DT114" s="355"/>
      <c r="DU114" s="355"/>
      <c r="DV114" s="355"/>
      <c r="DW114" s="355"/>
      <c r="DX114" s="355"/>
      <c r="DY114" s="355"/>
      <c r="DZ114" s="355"/>
      <c r="EA114" s="355"/>
      <c r="EB114" s="355"/>
      <c r="EC114" s="355"/>
      <c r="ED114" s="355"/>
      <c r="EE114" s="355"/>
      <c r="EF114" s="355"/>
      <c r="EG114" s="355"/>
      <c r="EH114" s="355"/>
      <c r="EI114" s="355"/>
      <c r="EJ114" s="355"/>
      <c r="EK114" s="355"/>
      <c r="EL114" s="355"/>
      <c r="EM114" s="355"/>
    </row>
    <row r="115" spans="1:143" s="258" customFormat="1" hidden="1" outlineLevel="1">
      <c r="A115" s="121">
        <v>2</v>
      </c>
      <c r="B115" s="90">
        <v>59</v>
      </c>
      <c r="C115" s="222"/>
      <c r="D115" s="224"/>
      <c r="E115" s="222"/>
      <c r="F115" s="222"/>
      <c r="G115" s="223"/>
      <c r="H115" s="223"/>
      <c r="I115" s="223"/>
      <c r="J115" s="223"/>
      <c r="K115" s="223"/>
      <c r="L115" s="223"/>
      <c r="M115" s="225"/>
      <c r="N115" s="225"/>
      <c r="O115" s="225"/>
      <c r="P115" s="225"/>
      <c r="Q115" s="223"/>
      <c r="R115" s="276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  <c r="AC115" s="223"/>
      <c r="AD115" s="222"/>
      <c r="AE115" s="223"/>
      <c r="AF115" s="354"/>
      <c r="AG115" s="355"/>
      <c r="AH115" s="355"/>
      <c r="AI115" s="355"/>
      <c r="AJ115" s="355"/>
      <c r="AK115" s="355"/>
      <c r="AL115" s="355"/>
      <c r="AM115" s="355"/>
      <c r="AN115" s="355"/>
      <c r="AO115" s="355"/>
      <c r="AP115" s="355"/>
      <c r="AQ115" s="355"/>
      <c r="AR115" s="355"/>
      <c r="AS115" s="355"/>
      <c r="AT115" s="355"/>
      <c r="AU115" s="355"/>
      <c r="AV115" s="355"/>
      <c r="AW115" s="355"/>
      <c r="AX115" s="355"/>
      <c r="AY115" s="355"/>
      <c r="AZ115" s="355"/>
      <c r="BA115" s="355"/>
      <c r="BB115" s="355"/>
      <c r="BC115" s="355"/>
      <c r="BD115" s="355"/>
      <c r="BE115" s="355"/>
      <c r="BF115" s="355"/>
      <c r="BG115" s="355"/>
      <c r="BH115" s="355"/>
      <c r="BI115" s="355"/>
      <c r="BJ115" s="355"/>
      <c r="BK115" s="355"/>
      <c r="BL115" s="355"/>
      <c r="BM115" s="355"/>
      <c r="BN115" s="355"/>
      <c r="BO115" s="355"/>
      <c r="BP115" s="355"/>
      <c r="BQ115" s="355"/>
      <c r="BR115" s="355"/>
      <c r="BS115" s="355"/>
      <c r="BT115" s="355"/>
      <c r="BU115" s="355"/>
      <c r="BV115" s="355"/>
      <c r="BW115" s="355"/>
      <c r="BX115" s="355"/>
      <c r="BY115" s="355"/>
      <c r="BZ115" s="355"/>
      <c r="CA115" s="355"/>
      <c r="CB115" s="355"/>
      <c r="CC115" s="355"/>
      <c r="CD115" s="355"/>
      <c r="CE115" s="355"/>
      <c r="CF115" s="355"/>
      <c r="CG115" s="355"/>
      <c r="CH115" s="355"/>
      <c r="CI115" s="355"/>
      <c r="CJ115" s="355"/>
      <c r="CK115" s="355"/>
      <c r="CL115" s="355"/>
      <c r="CM115" s="355"/>
      <c r="CN115" s="355"/>
      <c r="CO115" s="355"/>
      <c r="CP115" s="355"/>
      <c r="CQ115" s="355"/>
      <c r="CR115" s="355"/>
      <c r="CS115" s="355"/>
      <c r="CT115" s="355"/>
      <c r="CU115" s="355"/>
      <c r="CV115" s="355"/>
      <c r="CW115" s="355"/>
      <c r="CX115" s="355"/>
      <c r="CY115" s="355"/>
      <c r="CZ115" s="355"/>
      <c r="DA115" s="355"/>
      <c r="DB115" s="355"/>
      <c r="DC115" s="355"/>
      <c r="DD115" s="355"/>
      <c r="DE115" s="355"/>
      <c r="DF115" s="355"/>
      <c r="DG115" s="355"/>
      <c r="DH115" s="355"/>
      <c r="DI115" s="355"/>
      <c r="DJ115" s="355"/>
      <c r="DK115" s="355"/>
      <c r="DL115" s="355"/>
      <c r="DM115" s="355"/>
      <c r="DN115" s="355"/>
      <c r="DO115" s="355"/>
      <c r="DP115" s="355"/>
      <c r="DQ115" s="355"/>
      <c r="DR115" s="355"/>
      <c r="DS115" s="355"/>
      <c r="DT115" s="355"/>
      <c r="DU115" s="355"/>
      <c r="DV115" s="355"/>
      <c r="DW115" s="355"/>
      <c r="DX115" s="355"/>
      <c r="DY115" s="355"/>
      <c r="DZ115" s="355"/>
      <c r="EA115" s="355"/>
      <c r="EB115" s="355"/>
      <c r="EC115" s="355"/>
      <c r="ED115" s="355"/>
      <c r="EE115" s="355"/>
      <c r="EF115" s="355"/>
      <c r="EG115" s="355"/>
      <c r="EH115" s="355"/>
      <c r="EI115" s="355"/>
      <c r="EJ115" s="355"/>
      <c r="EK115" s="355"/>
      <c r="EL115" s="355"/>
      <c r="EM115" s="355"/>
    </row>
    <row r="116" spans="1:143" s="258" customFormat="1" ht="18" hidden="1" customHeight="1" outlineLevel="1">
      <c r="A116" s="121">
        <v>2</v>
      </c>
      <c r="B116" s="90">
        <v>60</v>
      </c>
      <c r="C116" s="222"/>
      <c r="D116" s="224"/>
      <c r="E116" s="222"/>
      <c r="F116" s="222"/>
      <c r="G116" s="223"/>
      <c r="H116" s="223"/>
      <c r="I116" s="223"/>
      <c r="J116" s="223"/>
      <c r="K116" s="223"/>
      <c r="L116" s="223"/>
      <c r="M116" s="225"/>
      <c r="N116" s="225"/>
      <c r="O116" s="225"/>
      <c r="P116" s="225"/>
      <c r="Q116" s="223"/>
      <c r="R116" s="276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2"/>
      <c r="AE116" s="223"/>
      <c r="AF116" s="354"/>
      <c r="AG116" s="355"/>
      <c r="AH116" s="355"/>
      <c r="AI116" s="355"/>
      <c r="AJ116" s="355"/>
      <c r="AK116" s="355"/>
      <c r="AL116" s="355"/>
      <c r="AM116" s="355"/>
      <c r="AN116" s="355"/>
      <c r="AO116" s="355"/>
      <c r="AP116" s="355"/>
      <c r="AQ116" s="355"/>
      <c r="AR116" s="355"/>
      <c r="AS116" s="355"/>
      <c r="AT116" s="355"/>
      <c r="AU116" s="355"/>
      <c r="AV116" s="355"/>
      <c r="AW116" s="355"/>
      <c r="AX116" s="355"/>
      <c r="AY116" s="355"/>
      <c r="AZ116" s="355"/>
      <c r="BA116" s="355"/>
      <c r="BB116" s="355"/>
      <c r="BC116" s="355"/>
      <c r="BD116" s="355"/>
      <c r="BE116" s="355"/>
      <c r="BF116" s="355"/>
      <c r="BG116" s="355"/>
      <c r="BH116" s="355"/>
      <c r="BI116" s="355"/>
      <c r="BJ116" s="355"/>
      <c r="BK116" s="355"/>
      <c r="BL116" s="355"/>
      <c r="BM116" s="355"/>
      <c r="BN116" s="355"/>
      <c r="BO116" s="355"/>
      <c r="BP116" s="355"/>
      <c r="BQ116" s="355"/>
      <c r="BR116" s="355"/>
      <c r="BS116" s="355"/>
      <c r="BT116" s="355"/>
      <c r="BU116" s="355"/>
      <c r="BV116" s="355"/>
      <c r="BW116" s="355"/>
      <c r="BX116" s="355"/>
      <c r="BY116" s="355"/>
      <c r="BZ116" s="355"/>
      <c r="CA116" s="355"/>
      <c r="CB116" s="355"/>
      <c r="CC116" s="355"/>
      <c r="CD116" s="355"/>
      <c r="CE116" s="355"/>
      <c r="CF116" s="355"/>
      <c r="CG116" s="355"/>
      <c r="CH116" s="355"/>
      <c r="CI116" s="355"/>
      <c r="CJ116" s="355"/>
      <c r="CK116" s="355"/>
      <c r="CL116" s="355"/>
      <c r="CM116" s="355"/>
      <c r="CN116" s="355"/>
      <c r="CO116" s="355"/>
      <c r="CP116" s="355"/>
      <c r="CQ116" s="355"/>
      <c r="CR116" s="355"/>
      <c r="CS116" s="355"/>
      <c r="CT116" s="355"/>
      <c r="CU116" s="355"/>
      <c r="CV116" s="355"/>
      <c r="CW116" s="355"/>
      <c r="CX116" s="355"/>
      <c r="CY116" s="355"/>
      <c r="CZ116" s="355"/>
      <c r="DA116" s="355"/>
      <c r="DB116" s="355"/>
      <c r="DC116" s="355"/>
      <c r="DD116" s="355"/>
      <c r="DE116" s="355"/>
      <c r="DF116" s="355"/>
      <c r="DG116" s="355"/>
      <c r="DH116" s="355"/>
      <c r="DI116" s="355"/>
      <c r="DJ116" s="355"/>
      <c r="DK116" s="355"/>
      <c r="DL116" s="355"/>
      <c r="DM116" s="355"/>
      <c r="DN116" s="355"/>
      <c r="DO116" s="355"/>
      <c r="DP116" s="355"/>
      <c r="DQ116" s="355"/>
      <c r="DR116" s="355"/>
      <c r="DS116" s="355"/>
      <c r="DT116" s="355"/>
      <c r="DU116" s="355"/>
      <c r="DV116" s="355"/>
      <c r="DW116" s="355"/>
      <c r="DX116" s="355"/>
      <c r="DY116" s="355"/>
      <c r="DZ116" s="355"/>
      <c r="EA116" s="355"/>
      <c r="EB116" s="355"/>
      <c r="EC116" s="355"/>
      <c r="ED116" s="355"/>
      <c r="EE116" s="355"/>
      <c r="EF116" s="355"/>
      <c r="EG116" s="355"/>
      <c r="EH116" s="355"/>
      <c r="EI116" s="355"/>
      <c r="EJ116" s="355"/>
      <c r="EK116" s="355"/>
      <c r="EL116" s="355"/>
      <c r="EM116" s="355"/>
    </row>
    <row r="117" spans="1:143" s="258" customFormat="1" ht="18" hidden="1" customHeight="1" outlineLevel="1">
      <c r="A117" s="121">
        <v>2</v>
      </c>
      <c r="B117" s="90">
        <v>61</v>
      </c>
      <c r="C117" s="222"/>
      <c r="D117" s="224"/>
      <c r="E117" s="222"/>
      <c r="F117" s="222"/>
      <c r="G117" s="223"/>
      <c r="H117" s="223"/>
      <c r="I117" s="223"/>
      <c r="J117" s="223"/>
      <c r="K117" s="223"/>
      <c r="L117" s="223"/>
      <c r="M117" s="225"/>
      <c r="N117" s="225"/>
      <c r="O117" s="225"/>
      <c r="P117" s="225"/>
      <c r="Q117" s="223"/>
      <c r="R117" s="276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2"/>
      <c r="AE117" s="223"/>
      <c r="AF117" s="354"/>
      <c r="AG117" s="355"/>
      <c r="AH117" s="355"/>
      <c r="AI117" s="355"/>
      <c r="AJ117" s="355"/>
      <c r="AK117" s="355"/>
      <c r="AL117" s="355"/>
      <c r="AM117" s="355"/>
      <c r="AN117" s="355"/>
      <c r="AO117" s="355"/>
      <c r="AP117" s="355"/>
      <c r="AQ117" s="355"/>
      <c r="AR117" s="355"/>
      <c r="AS117" s="355"/>
      <c r="AT117" s="355"/>
      <c r="AU117" s="355"/>
      <c r="AV117" s="355"/>
      <c r="AW117" s="355"/>
      <c r="AX117" s="355"/>
      <c r="AY117" s="355"/>
      <c r="AZ117" s="355"/>
      <c r="BA117" s="355"/>
      <c r="BB117" s="355"/>
      <c r="BC117" s="355"/>
      <c r="BD117" s="355"/>
      <c r="BE117" s="355"/>
      <c r="BF117" s="355"/>
      <c r="BG117" s="355"/>
      <c r="BH117" s="355"/>
      <c r="BI117" s="355"/>
      <c r="BJ117" s="355"/>
      <c r="BK117" s="355"/>
      <c r="BL117" s="355"/>
      <c r="BM117" s="355"/>
      <c r="BN117" s="355"/>
      <c r="BO117" s="355"/>
      <c r="BP117" s="355"/>
      <c r="BQ117" s="355"/>
      <c r="BR117" s="355"/>
      <c r="BS117" s="355"/>
      <c r="BT117" s="355"/>
      <c r="BU117" s="355"/>
      <c r="BV117" s="355"/>
      <c r="BW117" s="355"/>
      <c r="BX117" s="355"/>
      <c r="BY117" s="355"/>
      <c r="BZ117" s="355"/>
      <c r="CA117" s="355"/>
      <c r="CB117" s="355"/>
      <c r="CC117" s="355"/>
      <c r="CD117" s="355"/>
      <c r="CE117" s="355"/>
      <c r="CF117" s="355"/>
      <c r="CG117" s="355"/>
      <c r="CH117" s="355"/>
      <c r="CI117" s="355"/>
      <c r="CJ117" s="355"/>
      <c r="CK117" s="355"/>
      <c r="CL117" s="355"/>
      <c r="CM117" s="355"/>
      <c r="CN117" s="355"/>
      <c r="CO117" s="355"/>
      <c r="CP117" s="355"/>
      <c r="CQ117" s="355"/>
      <c r="CR117" s="355"/>
      <c r="CS117" s="355"/>
      <c r="CT117" s="355"/>
      <c r="CU117" s="355"/>
      <c r="CV117" s="355"/>
      <c r="CW117" s="355"/>
      <c r="CX117" s="355"/>
      <c r="CY117" s="355"/>
      <c r="CZ117" s="355"/>
      <c r="DA117" s="355"/>
      <c r="DB117" s="355"/>
      <c r="DC117" s="355"/>
      <c r="DD117" s="355"/>
      <c r="DE117" s="355"/>
      <c r="DF117" s="355"/>
      <c r="DG117" s="355"/>
      <c r="DH117" s="355"/>
      <c r="DI117" s="355"/>
      <c r="DJ117" s="355"/>
      <c r="DK117" s="355"/>
      <c r="DL117" s="355"/>
      <c r="DM117" s="355"/>
      <c r="DN117" s="355"/>
      <c r="DO117" s="355"/>
      <c r="DP117" s="355"/>
      <c r="DQ117" s="355"/>
      <c r="DR117" s="355"/>
      <c r="DS117" s="355"/>
      <c r="DT117" s="355"/>
      <c r="DU117" s="355"/>
      <c r="DV117" s="355"/>
      <c r="DW117" s="355"/>
      <c r="DX117" s="355"/>
      <c r="DY117" s="355"/>
      <c r="DZ117" s="355"/>
      <c r="EA117" s="355"/>
      <c r="EB117" s="355"/>
      <c r="EC117" s="355"/>
      <c r="ED117" s="355"/>
      <c r="EE117" s="355"/>
      <c r="EF117" s="355"/>
      <c r="EG117" s="355"/>
      <c r="EH117" s="355"/>
      <c r="EI117" s="355"/>
      <c r="EJ117" s="355"/>
      <c r="EK117" s="355"/>
      <c r="EL117" s="355"/>
      <c r="EM117" s="355"/>
    </row>
    <row r="118" spans="1:143" s="258" customFormat="1" ht="18" hidden="1" customHeight="1" outlineLevel="1">
      <c r="A118" s="121">
        <v>2</v>
      </c>
      <c r="B118" s="90">
        <v>62</v>
      </c>
      <c r="C118" s="222"/>
      <c r="D118" s="224"/>
      <c r="E118" s="222"/>
      <c r="F118" s="222"/>
      <c r="G118" s="223"/>
      <c r="H118" s="223"/>
      <c r="I118" s="223"/>
      <c r="J118" s="223"/>
      <c r="K118" s="223"/>
      <c r="L118" s="223"/>
      <c r="M118" s="225"/>
      <c r="N118" s="225"/>
      <c r="O118" s="225"/>
      <c r="P118" s="225"/>
      <c r="Q118" s="223"/>
      <c r="R118" s="276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2"/>
      <c r="AE118" s="223"/>
      <c r="AF118" s="354"/>
      <c r="AG118" s="355"/>
      <c r="AH118" s="355"/>
      <c r="AI118" s="355"/>
      <c r="AJ118" s="355"/>
      <c r="AK118" s="355"/>
      <c r="AL118" s="355"/>
      <c r="AM118" s="355"/>
      <c r="AN118" s="355"/>
      <c r="AO118" s="355"/>
      <c r="AP118" s="355"/>
      <c r="AQ118" s="355"/>
      <c r="AR118" s="355"/>
      <c r="AS118" s="355"/>
      <c r="AT118" s="355"/>
      <c r="AU118" s="355"/>
      <c r="AV118" s="355"/>
      <c r="AW118" s="355"/>
      <c r="AX118" s="355"/>
      <c r="AY118" s="355"/>
      <c r="AZ118" s="355"/>
      <c r="BA118" s="355"/>
      <c r="BB118" s="355"/>
      <c r="BC118" s="355"/>
      <c r="BD118" s="355"/>
      <c r="BE118" s="355"/>
      <c r="BF118" s="355"/>
      <c r="BG118" s="355"/>
      <c r="BH118" s="355"/>
      <c r="BI118" s="355"/>
      <c r="BJ118" s="355"/>
      <c r="BK118" s="355"/>
      <c r="BL118" s="355"/>
      <c r="BM118" s="355"/>
      <c r="BN118" s="355"/>
      <c r="BO118" s="355"/>
      <c r="BP118" s="355"/>
      <c r="BQ118" s="355"/>
      <c r="BR118" s="355"/>
      <c r="BS118" s="355"/>
      <c r="BT118" s="355"/>
      <c r="BU118" s="355"/>
      <c r="BV118" s="355"/>
      <c r="BW118" s="355"/>
      <c r="BX118" s="355"/>
      <c r="BY118" s="355"/>
      <c r="BZ118" s="355"/>
      <c r="CA118" s="355"/>
      <c r="CB118" s="355"/>
      <c r="CC118" s="355"/>
      <c r="CD118" s="355"/>
      <c r="CE118" s="355"/>
      <c r="CF118" s="355"/>
      <c r="CG118" s="355"/>
      <c r="CH118" s="355"/>
      <c r="CI118" s="355"/>
      <c r="CJ118" s="355"/>
      <c r="CK118" s="355"/>
      <c r="CL118" s="355"/>
      <c r="CM118" s="355"/>
      <c r="CN118" s="355"/>
      <c r="CO118" s="355"/>
      <c r="CP118" s="355"/>
      <c r="CQ118" s="355"/>
      <c r="CR118" s="355"/>
      <c r="CS118" s="355"/>
      <c r="CT118" s="355"/>
      <c r="CU118" s="355"/>
      <c r="CV118" s="355"/>
      <c r="CW118" s="355"/>
      <c r="CX118" s="355"/>
      <c r="CY118" s="355"/>
      <c r="CZ118" s="355"/>
      <c r="DA118" s="355"/>
      <c r="DB118" s="355"/>
      <c r="DC118" s="355"/>
      <c r="DD118" s="355"/>
      <c r="DE118" s="355"/>
      <c r="DF118" s="355"/>
      <c r="DG118" s="355"/>
      <c r="DH118" s="355"/>
      <c r="DI118" s="355"/>
      <c r="DJ118" s="355"/>
      <c r="DK118" s="355"/>
      <c r="DL118" s="355"/>
      <c r="DM118" s="355"/>
      <c r="DN118" s="355"/>
      <c r="DO118" s="355"/>
      <c r="DP118" s="355"/>
      <c r="DQ118" s="355"/>
      <c r="DR118" s="355"/>
      <c r="DS118" s="355"/>
      <c r="DT118" s="355"/>
      <c r="DU118" s="355"/>
      <c r="DV118" s="355"/>
      <c r="DW118" s="355"/>
      <c r="DX118" s="355"/>
      <c r="DY118" s="355"/>
      <c r="DZ118" s="355"/>
      <c r="EA118" s="355"/>
      <c r="EB118" s="355"/>
      <c r="EC118" s="355"/>
      <c r="ED118" s="355"/>
      <c r="EE118" s="355"/>
      <c r="EF118" s="355"/>
      <c r="EG118" s="355"/>
      <c r="EH118" s="355"/>
      <c r="EI118" s="355"/>
      <c r="EJ118" s="355"/>
      <c r="EK118" s="355"/>
      <c r="EL118" s="355"/>
      <c r="EM118" s="355"/>
    </row>
    <row r="119" spans="1:143" s="258" customFormat="1" ht="18" hidden="1" customHeight="1" outlineLevel="1">
      <c r="A119" s="121">
        <v>2</v>
      </c>
      <c r="B119" s="90">
        <v>63</v>
      </c>
      <c r="C119" s="222"/>
      <c r="D119" s="224"/>
      <c r="E119" s="222"/>
      <c r="F119" s="222"/>
      <c r="G119" s="223"/>
      <c r="H119" s="223"/>
      <c r="I119" s="223"/>
      <c r="J119" s="223"/>
      <c r="K119" s="223"/>
      <c r="L119" s="223"/>
      <c r="M119" s="225"/>
      <c r="N119" s="225"/>
      <c r="O119" s="225"/>
      <c r="P119" s="225"/>
      <c r="Q119" s="223"/>
      <c r="R119" s="276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2"/>
      <c r="AE119" s="223"/>
      <c r="AF119" s="354"/>
      <c r="AG119" s="355"/>
      <c r="AH119" s="355"/>
      <c r="AI119" s="355"/>
      <c r="AJ119" s="355"/>
      <c r="AK119" s="355"/>
      <c r="AL119" s="355"/>
      <c r="AM119" s="355"/>
      <c r="AN119" s="355"/>
      <c r="AO119" s="355"/>
      <c r="AP119" s="355"/>
      <c r="AQ119" s="355"/>
      <c r="AR119" s="355"/>
      <c r="AS119" s="355"/>
      <c r="AT119" s="355"/>
      <c r="AU119" s="355"/>
      <c r="AV119" s="355"/>
      <c r="AW119" s="355"/>
      <c r="AX119" s="355"/>
      <c r="AY119" s="355"/>
      <c r="AZ119" s="355"/>
      <c r="BA119" s="355"/>
      <c r="BB119" s="355"/>
      <c r="BC119" s="355"/>
      <c r="BD119" s="355"/>
      <c r="BE119" s="355"/>
      <c r="BF119" s="355"/>
      <c r="BG119" s="355"/>
      <c r="BH119" s="355"/>
      <c r="BI119" s="355"/>
      <c r="BJ119" s="355"/>
      <c r="BK119" s="355"/>
      <c r="BL119" s="355"/>
      <c r="BM119" s="355"/>
      <c r="BN119" s="355"/>
      <c r="BO119" s="355"/>
      <c r="BP119" s="355"/>
      <c r="BQ119" s="355"/>
      <c r="BR119" s="355"/>
      <c r="BS119" s="355"/>
      <c r="BT119" s="355"/>
      <c r="BU119" s="355"/>
      <c r="BV119" s="355"/>
      <c r="BW119" s="355"/>
      <c r="BX119" s="355"/>
      <c r="BY119" s="355"/>
      <c r="BZ119" s="355"/>
      <c r="CA119" s="355"/>
      <c r="CB119" s="355"/>
      <c r="CC119" s="355"/>
      <c r="CD119" s="355"/>
      <c r="CE119" s="355"/>
      <c r="CF119" s="355"/>
      <c r="CG119" s="355"/>
      <c r="CH119" s="355"/>
      <c r="CI119" s="355"/>
      <c r="CJ119" s="355"/>
      <c r="CK119" s="355"/>
      <c r="CL119" s="355"/>
      <c r="CM119" s="355"/>
      <c r="CN119" s="355"/>
      <c r="CO119" s="355"/>
      <c r="CP119" s="355"/>
      <c r="CQ119" s="355"/>
      <c r="CR119" s="355"/>
      <c r="CS119" s="355"/>
      <c r="CT119" s="355"/>
      <c r="CU119" s="355"/>
      <c r="CV119" s="355"/>
      <c r="CW119" s="355"/>
      <c r="CX119" s="355"/>
      <c r="CY119" s="355"/>
      <c r="CZ119" s="355"/>
      <c r="DA119" s="355"/>
      <c r="DB119" s="355"/>
      <c r="DC119" s="355"/>
      <c r="DD119" s="355"/>
      <c r="DE119" s="355"/>
      <c r="DF119" s="355"/>
      <c r="DG119" s="355"/>
      <c r="DH119" s="355"/>
      <c r="DI119" s="355"/>
      <c r="DJ119" s="355"/>
      <c r="DK119" s="355"/>
      <c r="DL119" s="355"/>
      <c r="DM119" s="355"/>
      <c r="DN119" s="355"/>
      <c r="DO119" s="355"/>
      <c r="DP119" s="355"/>
      <c r="DQ119" s="355"/>
      <c r="DR119" s="355"/>
      <c r="DS119" s="355"/>
      <c r="DT119" s="355"/>
      <c r="DU119" s="355"/>
      <c r="DV119" s="355"/>
      <c r="DW119" s="355"/>
      <c r="DX119" s="355"/>
      <c r="DY119" s="355"/>
      <c r="DZ119" s="355"/>
      <c r="EA119" s="355"/>
      <c r="EB119" s="355"/>
      <c r="EC119" s="355"/>
      <c r="ED119" s="355"/>
      <c r="EE119" s="355"/>
      <c r="EF119" s="355"/>
      <c r="EG119" s="355"/>
      <c r="EH119" s="355"/>
      <c r="EI119" s="355"/>
      <c r="EJ119" s="355"/>
      <c r="EK119" s="355"/>
      <c r="EL119" s="355"/>
      <c r="EM119" s="355"/>
    </row>
    <row r="120" spans="1:143" s="258" customFormat="1" ht="18" hidden="1" customHeight="1" outlineLevel="1">
      <c r="A120" s="121">
        <v>2</v>
      </c>
      <c r="B120" s="90">
        <v>64</v>
      </c>
      <c r="C120" s="222"/>
      <c r="D120" s="224"/>
      <c r="E120" s="222"/>
      <c r="F120" s="222"/>
      <c r="G120" s="223"/>
      <c r="H120" s="223"/>
      <c r="I120" s="223"/>
      <c r="J120" s="223"/>
      <c r="K120" s="223"/>
      <c r="L120" s="223"/>
      <c r="M120" s="225"/>
      <c r="N120" s="225"/>
      <c r="O120" s="225"/>
      <c r="P120" s="225"/>
      <c r="Q120" s="223"/>
      <c r="R120" s="276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2"/>
      <c r="AE120" s="223"/>
      <c r="AF120" s="354"/>
      <c r="AG120" s="355"/>
      <c r="AH120" s="355"/>
      <c r="AI120" s="355"/>
      <c r="AJ120" s="355"/>
      <c r="AK120" s="355"/>
      <c r="AL120" s="355"/>
      <c r="AM120" s="355"/>
      <c r="AN120" s="355"/>
      <c r="AO120" s="355"/>
      <c r="AP120" s="355"/>
      <c r="AQ120" s="355"/>
      <c r="AR120" s="355"/>
      <c r="AS120" s="355"/>
      <c r="AT120" s="355"/>
      <c r="AU120" s="355"/>
      <c r="AV120" s="355"/>
      <c r="AW120" s="355"/>
      <c r="AX120" s="355"/>
      <c r="AY120" s="355"/>
      <c r="AZ120" s="355"/>
      <c r="BA120" s="355"/>
      <c r="BB120" s="355"/>
      <c r="BC120" s="355"/>
      <c r="BD120" s="355"/>
      <c r="BE120" s="355"/>
      <c r="BF120" s="355"/>
      <c r="BG120" s="355"/>
      <c r="BH120" s="355"/>
      <c r="BI120" s="355"/>
      <c r="BJ120" s="355"/>
      <c r="BK120" s="355"/>
      <c r="BL120" s="355"/>
      <c r="BM120" s="355"/>
      <c r="BN120" s="355"/>
      <c r="BO120" s="355"/>
      <c r="BP120" s="355"/>
      <c r="BQ120" s="355"/>
      <c r="BR120" s="355"/>
      <c r="BS120" s="355"/>
      <c r="BT120" s="355"/>
      <c r="BU120" s="355"/>
      <c r="BV120" s="355"/>
      <c r="BW120" s="355"/>
      <c r="BX120" s="355"/>
      <c r="BY120" s="355"/>
      <c r="BZ120" s="355"/>
      <c r="CA120" s="355"/>
      <c r="CB120" s="355"/>
      <c r="CC120" s="355"/>
      <c r="CD120" s="355"/>
      <c r="CE120" s="355"/>
      <c r="CF120" s="355"/>
      <c r="CG120" s="355"/>
      <c r="CH120" s="355"/>
      <c r="CI120" s="355"/>
      <c r="CJ120" s="355"/>
      <c r="CK120" s="355"/>
      <c r="CL120" s="355"/>
      <c r="CM120" s="355"/>
      <c r="CN120" s="355"/>
      <c r="CO120" s="355"/>
      <c r="CP120" s="355"/>
      <c r="CQ120" s="355"/>
      <c r="CR120" s="355"/>
      <c r="CS120" s="355"/>
      <c r="CT120" s="355"/>
      <c r="CU120" s="355"/>
      <c r="CV120" s="355"/>
      <c r="CW120" s="355"/>
      <c r="CX120" s="355"/>
      <c r="CY120" s="355"/>
      <c r="CZ120" s="355"/>
      <c r="DA120" s="355"/>
      <c r="DB120" s="355"/>
      <c r="DC120" s="355"/>
      <c r="DD120" s="355"/>
      <c r="DE120" s="355"/>
      <c r="DF120" s="355"/>
      <c r="DG120" s="355"/>
      <c r="DH120" s="355"/>
      <c r="DI120" s="355"/>
      <c r="DJ120" s="355"/>
      <c r="DK120" s="355"/>
      <c r="DL120" s="355"/>
      <c r="DM120" s="355"/>
      <c r="DN120" s="355"/>
      <c r="DO120" s="355"/>
      <c r="DP120" s="355"/>
      <c r="DQ120" s="355"/>
      <c r="DR120" s="355"/>
      <c r="DS120" s="355"/>
      <c r="DT120" s="355"/>
      <c r="DU120" s="355"/>
      <c r="DV120" s="355"/>
      <c r="DW120" s="355"/>
      <c r="DX120" s="355"/>
      <c r="DY120" s="355"/>
      <c r="DZ120" s="355"/>
      <c r="EA120" s="355"/>
      <c r="EB120" s="355"/>
      <c r="EC120" s="355"/>
      <c r="ED120" s="355"/>
      <c r="EE120" s="355"/>
      <c r="EF120" s="355"/>
      <c r="EG120" s="355"/>
      <c r="EH120" s="355"/>
      <c r="EI120" s="355"/>
      <c r="EJ120" s="355"/>
      <c r="EK120" s="355"/>
      <c r="EL120" s="355"/>
      <c r="EM120" s="355"/>
    </row>
    <row r="121" spans="1:143" s="258" customFormat="1" ht="18" hidden="1" customHeight="1" outlineLevel="1">
      <c r="A121" s="121">
        <v>2</v>
      </c>
      <c r="B121" s="90">
        <v>65</v>
      </c>
      <c r="C121" s="222"/>
      <c r="D121" s="224"/>
      <c r="E121" s="222"/>
      <c r="F121" s="222"/>
      <c r="G121" s="223"/>
      <c r="H121" s="223"/>
      <c r="I121" s="223"/>
      <c r="J121" s="223"/>
      <c r="K121" s="223"/>
      <c r="L121" s="223"/>
      <c r="M121" s="225"/>
      <c r="N121" s="225"/>
      <c r="O121" s="225"/>
      <c r="P121" s="225"/>
      <c r="Q121" s="223"/>
      <c r="R121" s="276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2"/>
      <c r="AE121" s="223"/>
      <c r="AF121" s="354"/>
      <c r="AG121" s="355"/>
      <c r="AH121" s="355"/>
      <c r="AI121" s="355"/>
      <c r="AJ121" s="355"/>
      <c r="AK121" s="355"/>
      <c r="AL121" s="355"/>
      <c r="AM121" s="355"/>
      <c r="AN121" s="355"/>
      <c r="AO121" s="355"/>
      <c r="AP121" s="355"/>
      <c r="AQ121" s="355"/>
      <c r="AR121" s="355"/>
      <c r="AS121" s="355"/>
      <c r="AT121" s="355"/>
      <c r="AU121" s="355"/>
      <c r="AV121" s="355"/>
      <c r="AW121" s="355"/>
      <c r="AX121" s="355"/>
      <c r="AY121" s="355"/>
      <c r="AZ121" s="355"/>
      <c r="BA121" s="355"/>
      <c r="BB121" s="355"/>
      <c r="BC121" s="355"/>
      <c r="BD121" s="355"/>
      <c r="BE121" s="355"/>
      <c r="BF121" s="355"/>
      <c r="BG121" s="355"/>
      <c r="BH121" s="355"/>
      <c r="BI121" s="355"/>
      <c r="BJ121" s="355"/>
      <c r="BK121" s="355"/>
      <c r="BL121" s="355"/>
      <c r="BM121" s="355"/>
      <c r="BN121" s="355"/>
      <c r="BO121" s="355"/>
      <c r="BP121" s="355"/>
      <c r="BQ121" s="355"/>
      <c r="BR121" s="355"/>
      <c r="BS121" s="355"/>
      <c r="BT121" s="355"/>
      <c r="BU121" s="355"/>
      <c r="BV121" s="355"/>
      <c r="BW121" s="355"/>
      <c r="BX121" s="355"/>
      <c r="BY121" s="355"/>
      <c r="BZ121" s="355"/>
      <c r="CA121" s="355"/>
      <c r="CB121" s="355"/>
      <c r="CC121" s="355"/>
      <c r="CD121" s="355"/>
      <c r="CE121" s="355"/>
      <c r="CF121" s="355"/>
      <c r="CG121" s="355"/>
      <c r="CH121" s="355"/>
      <c r="CI121" s="355"/>
      <c r="CJ121" s="355"/>
      <c r="CK121" s="355"/>
      <c r="CL121" s="355"/>
      <c r="CM121" s="355"/>
      <c r="CN121" s="355"/>
      <c r="CO121" s="355"/>
      <c r="CP121" s="355"/>
      <c r="CQ121" s="355"/>
      <c r="CR121" s="355"/>
      <c r="CS121" s="355"/>
      <c r="CT121" s="355"/>
      <c r="CU121" s="355"/>
      <c r="CV121" s="355"/>
      <c r="CW121" s="355"/>
      <c r="CX121" s="355"/>
      <c r="CY121" s="355"/>
      <c r="CZ121" s="355"/>
      <c r="DA121" s="355"/>
      <c r="DB121" s="355"/>
      <c r="DC121" s="355"/>
      <c r="DD121" s="355"/>
      <c r="DE121" s="355"/>
      <c r="DF121" s="355"/>
      <c r="DG121" s="355"/>
      <c r="DH121" s="355"/>
      <c r="DI121" s="355"/>
      <c r="DJ121" s="355"/>
      <c r="DK121" s="355"/>
      <c r="DL121" s="355"/>
      <c r="DM121" s="355"/>
      <c r="DN121" s="355"/>
      <c r="DO121" s="355"/>
      <c r="DP121" s="355"/>
      <c r="DQ121" s="355"/>
      <c r="DR121" s="355"/>
      <c r="DS121" s="355"/>
      <c r="DT121" s="355"/>
      <c r="DU121" s="355"/>
      <c r="DV121" s="355"/>
      <c r="DW121" s="355"/>
      <c r="DX121" s="355"/>
      <c r="DY121" s="355"/>
      <c r="DZ121" s="355"/>
      <c r="EA121" s="355"/>
      <c r="EB121" s="355"/>
      <c r="EC121" s="355"/>
      <c r="ED121" s="355"/>
      <c r="EE121" s="355"/>
      <c r="EF121" s="355"/>
      <c r="EG121" s="355"/>
      <c r="EH121" s="355"/>
      <c r="EI121" s="355"/>
      <c r="EJ121" s="355"/>
      <c r="EK121" s="355"/>
      <c r="EL121" s="355"/>
      <c r="EM121" s="355"/>
    </row>
    <row r="122" spans="1:143" s="258" customFormat="1" ht="18" hidden="1" customHeight="1" outlineLevel="1">
      <c r="A122" s="121">
        <v>2</v>
      </c>
      <c r="B122" s="90">
        <v>66</v>
      </c>
      <c r="C122" s="222"/>
      <c r="D122" s="224"/>
      <c r="E122" s="222"/>
      <c r="F122" s="222"/>
      <c r="G122" s="223"/>
      <c r="H122" s="223"/>
      <c r="I122" s="223"/>
      <c r="J122" s="223"/>
      <c r="K122" s="223"/>
      <c r="L122" s="223"/>
      <c r="M122" s="225"/>
      <c r="N122" s="225"/>
      <c r="O122" s="225"/>
      <c r="P122" s="225"/>
      <c r="Q122" s="223"/>
      <c r="R122" s="276"/>
      <c r="S122" s="223"/>
      <c r="T122" s="223"/>
      <c r="U122" s="223"/>
      <c r="V122" s="223"/>
      <c r="W122" s="223"/>
      <c r="X122" s="223"/>
      <c r="Y122" s="223"/>
      <c r="Z122" s="223"/>
      <c r="AA122" s="223"/>
      <c r="AB122" s="223"/>
      <c r="AC122" s="223"/>
      <c r="AD122" s="222"/>
      <c r="AE122" s="223"/>
      <c r="AF122" s="354"/>
      <c r="AG122" s="355"/>
      <c r="AH122" s="355"/>
      <c r="AI122" s="355"/>
      <c r="AJ122" s="355"/>
      <c r="AK122" s="355"/>
      <c r="AL122" s="355"/>
      <c r="AM122" s="355"/>
      <c r="AN122" s="355"/>
      <c r="AO122" s="355"/>
      <c r="AP122" s="355"/>
      <c r="AQ122" s="355"/>
      <c r="AR122" s="355"/>
      <c r="AS122" s="355"/>
      <c r="AT122" s="355"/>
      <c r="AU122" s="355"/>
      <c r="AV122" s="355"/>
      <c r="AW122" s="355"/>
      <c r="AX122" s="355"/>
      <c r="AY122" s="355"/>
      <c r="AZ122" s="355"/>
      <c r="BA122" s="355"/>
      <c r="BB122" s="355"/>
      <c r="BC122" s="355"/>
      <c r="BD122" s="355"/>
      <c r="BE122" s="355"/>
      <c r="BF122" s="355"/>
      <c r="BG122" s="355"/>
      <c r="BH122" s="355"/>
      <c r="BI122" s="355"/>
      <c r="BJ122" s="355"/>
      <c r="BK122" s="355"/>
      <c r="BL122" s="355"/>
      <c r="BM122" s="355"/>
      <c r="BN122" s="355"/>
      <c r="BO122" s="355"/>
      <c r="BP122" s="355"/>
      <c r="BQ122" s="355"/>
      <c r="BR122" s="355"/>
      <c r="BS122" s="355"/>
      <c r="BT122" s="355"/>
      <c r="BU122" s="355"/>
      <c r="BV122" s="355"/>
      <c r="BW122" s="355"/>
      <c r="BX122" s="355"/>
      <c r="BY122" s="355"/>
      <c r="BZ122" s="355"/>
      <c r="CA122" s="355"/>
      <c r="CB122" s="355"/>
      <c r="CC122" s="355"/>
      <c r="CD122" s="355"/>
      <c r="CE122" s="355"/>
      <c r="CF122" s="355"/>
      <c r="CG122" s="355"/>
      <c r="CH122" s="355"/>
      <c r="CI122" s="355"/>
      <c r="CJ122" s="355"/>
      <c r="CK122" s="355"/>
      <c r="CL122" s="355"/>
      <c r="CM122" s="355"/>
      <c r="CN122" s="355"/>
      <c r="CO122" s="355"/>
      <c r="CP122" s="355"/>
      <c r="CQ122" s="355"/>
      <c r="CR122" s="355"/>
      <c r="CS122" s="355"/>
      <c r="CT122" s="355"/>
      <c r="CU122" s="355"/>
      <c r="CV122" s="355"/>
      <c r="CW122" s="355"/>
      <c r="CX122" s="355"/>
      <c r="CY122" s="355"/>
      <c r="CZ122" s="355"/>
      <c r="DA122" s="355"/>
      <c r="DB122" s="355"/>
      <c r="DC122" s="355"/>
      <c r="DD122" s="355"/>
      <c r="DE122" s="355"/>
      <c r="DF122" s="355"/>
      <c r="DG122" s="355"/>
      <c r="DH122" s="355"/>
      <c r="DI122" s="355"/>
      <c r="DJ122" s="355"/>
      <c r="DK122" s="355"/>
      <c r="DL122" s="355"/>
      <c r="DM122" s="355"/>
      <c r="DN122" s="355"/>
      <c r="DO122" s="355"/>
      <c r="DP122" s="355"/>
      <c r="DQ122" s="355"/>
      <c r="DR122" s="355"/>
      <c r="DS122" s="355"/>
      <c r="DT122" s="355"/>
      <c r="DU122" s="355"/>
      <c r="DV122" s="355"/>
      <c r="DW122" s="355"/>
      <c r="DX122" s="355"/>
      <c r="DY122" s="355"/>
      <c r="DZ122" s="355"/>
      <c r="EA122" s="355"/>
      <c r="EB122" s="355"/>
      <c r="EC122" s="355"/>
      <c r="ED122" s="355"/>
      <c r="EE122" s="355"/>
      <c r="EF122" s="355"/>
      <c r="EG122" s="355"/>
      <c r="EH122" s="355"/>
      <c r="EI122" s="355"/>
      <c r="EJ122" s="355"/>
      <c r="EK122" s="355"/>
      <c r="EL122" s="355"/>
      <c r="EM122" s="355"/>
    </row>
    <row r="123" spans="1:143" s="258" customFormat="1" ht="18" hidden="1" customHeight="1">
      <c r="A123" s="121">
        <v>2</v>
      </c>
      <c r="B123" s="90">
        <v>67</v>
      </c>
      <c r="C123" s="222"/>
      <c r="D123" s="224"/>
      <c r="E123" s="222"/>
      <c r="F123" s="222"/>
      <c r="G123" s="223"/>
      <c r="H123" s="223"/>
      <c r="I123" s="223"/>
      <c r="J123" s="223"/>
      <c r="K123" s="223"/>
      <c r="L123" s="223"/>
      <c r="M123" s="225"/>
      <c r="N123" s="225"/>
      <c r="O123" s="225"/>
      <c r="P123" s="225"/>
      <c r="Q123" s="223"/>
      <c r="R123" s="276"/>
      <c r="S123" s="223"/>
      <c r="T123" s="223"/>
      <c r="U123" s="223"/>
      <c r="V123" s="223"/>
      <c r="W123" s="223"/>
      <c r="X123" s="223"/>
      <c r="Y123" s="223"/>
      <c r="Z123" s="223"/>
      <c r="AA123" s="223"/>
      <c r="AB123" s="223"/>
      <c r="AC123" s="223"/>
      <c r="AD123" s="222"/>
      <c r="AE123" s="223"/>
      <c r="AF123" s="354"/>
      <c r="AG123" s="355"/>
      <c r="AH123" s="355"/>
      <c r="AI123" s="355"/>
      <c r="AJ123" s="355"/>
      <c r="AK123" s="355"/>
      <c r="AL123" s="355"/>
      <c r="AM123" s="355"/>
      <c r="AN123" s="355"/>
      <c r="AO123" s="355"/>
      <c r="AP123" s="355"/>
      <c r="AQ123" s="355"/>
      <c r="AR123" s="355"/>
      <c r="AS123" s="355"/>
      <c r="AT123" s="355"/>
      <c r="AU123" s="355"/>
      <c r="AV123" s="355"/>
      <c r="AW123" s="355"/>
      <c r="AX123" s="355"/>
      <c r="AY123" s="355"/>
      <c r="AZ123" s="355"/>
      <c r="BA123" s="355"/>
      <c r="BB123" s="355"/>
      <c r="BC123" s="355"/>
      <c r="BD123" s="355"/>
      <c r="BE123" s="355"/>
      <c r="BF123" s="355"/>
      <c r="BG123" s="355"/>
      <c r="BH123" s="355"/>
      <c r="BI123" s="355"/>
      <c r="BJ123" s="355"/>
      <c r="BK123" s="355"/>
      <c r="BL123" s="355"/>
      <c r="BM123" s="355"/>
      <c r="BN123" s="355"/>
      <c r="BO123" s="355"/>
      <c r="BP123" s="355"/>
      <c r="BQ123" s="355"/>
      <c r="BR123" s="355"/>
      <c r="BS123" s="355"/>
      <c r="BT123" s="355"/>
      <c r="BU123" s="355"/>
      <c r="BV123" s="355"/>
      <c r="BW123" s="355"/>
      <c r="BX123" s="355"/>
      <c r="BY123" s="355"/>
      <c r="BZ123" s="355"/>
      <c r="CA123" s="355"/>
      <c r="CB123" s="355"/>
      <c r="CC123" s="355"/>
      <c r="CD123" s="355"/>
      <c r="CE123" s="355"/>
      <c r="CF123" s="355"/>
      <c r="CG123" s="355"/>
      <c r="CH123" s="355"/>
      <c r="CI123" s="355"/>
      <c r="CJ123" s="355"/>
      <c r="CK123" s="355"/>
      <c r="CL123" s="355"/>
      <c r="CM123" s="355"/>
      <c r="CN123" s="355"/>
      <c r="CO123" s="355"/>
      <c r="CP123" s="355"/>
      <c r="CQ123" s="355"/>
      <c r="CR123" s="355"/>
      <c r="CS123" s="355"/>
      <c r="CT123" s="355"/>
      <c r="CU123" s="355"/>
      <c r="CV123" s="355"/>
      <c r="CW123" s="355"/>
      <c r="CX123" s="355"/>
      <c r="CY123" s="355"/>
      <c r="CZ123" s="355"/>
      <c r="DA123" s="355"/>
      <c r="DB123" s="355"/>
      <c r="DC123" s="355"/>
      <c r="DD123" s="355"/>
      <c r="DE123" s="355"/>
      <c r="DF123" s="355"/>
      <c r="DG123" s="355"/>
      <c r="DH123" s="355"/>
      <c r="DI123" s="355"/>
      <c r="DJ123" s="355"/>
      <c r="DK123" s="355"/>
      <c r="DL123" s="355"/>
      <c r="DM123" s="355"/>
      <c r="DN123" s="355"/>
      <c r="DO123" s="355"/>
      <c r="DP123" s="355"/>
      <c r="DQ123" s="355"/>
      <c r="DR123" s="355"/>
      <c r="DS123" s="355"/>
      <c r="DT123" s="355"/>
      <c r="DU123" s="355"/>
      <c r="DV123" s="355"/>
      <c r="DW123" s="355"/>
      <c r="DX123" s="355"/>
      <c r="DY123" s="355"/>
      <c r="DZ123" s="355"/>
      <c r="EA123" s="355"/>
      <c r="EB123" s="355"/>
      <c r="EC123" s="355"/>
      <c r="ED123" s="355"/>
      <c r="EE123" s="355"/>
      <c r="EF123" s="355"/>
      <c r="EG123" s="355"/>
      <c r="EH123" s="355"/>
      <c r="EI123" s="355"/>
      <c r="EJ123" s="355"/>
      <c r="EK123" s="355"/>
      <c r="EL123" s="355"/>
      <c r="EM123" s="355"/>
    </row>
    <row r="124" spans="1:143" s="134" customFormat="1" ht="18" customHeight="1">
      <c r="A124" s="123"/>
      <c r="B124" s="124"/>
      <c r="C124" s="125" t="s">
        <v>59</v>
      </c>
      <c r="D124" s="126"/>
      <c r="E124" s="127">
        <f>COUNTA('проекты по стадиям ПИК'!C57:C120)</f>
        <v>52</v>
      </c>
      <c r="F124" s="128">
        <f>SUM(F57:F120)</f>
        <v>2204.3691000000003</v>
      </c>
      <c r="G124" s="129">
        <f>SUM(G57:G120)</f>
        <v>18038608.460779995</v>
      </c>
      <c r="H124" s="129"/>
      <c r="I124" s="129">
        <f>SUM(I57:I120)</f>
        <v>14913415.358380001</v>
      </c>
      <c r="J124" s="129"/>
      <c r="K124" s="129">
        <f>SUM(K57:K120)</f>
        <v>9778263.5656399988</v>
      </c>
      <c r="L124" s="129">
        <f>SUM(L57:L120)</f>
        <v>75688</v>
      </c>
      <c r="M124" s="129"/>
      <c r="N124" s="129"/>
      <c r="O124" s="130"/>
      <c r="P124" s="130"/>
      <c r="Q124" s="129"/>
      <c r="R124" s="129"/>
      <c r="S124" s="129"/>
      <c r="T124" s="129"/>
      <c r="U124" s="129"/>
      <c r="V124" s="129"/>
      <c r="W124" s="127"/>
      <c r="X124" s="132"/>
      <c r="Y124" s="129"/>
      <c r="Z124" s="129"/>
      <c r="AA124" s="129">
        <f>SUM(AA57:AA120)</f>
        <v>189726683.13699344</v>
      </c>
      <c r="AB124" s="129"/>
      <c r="AC124" s="129">
        <f>SUM(AC57:AC120)</f>
        <v>3293850000</v>
      </c>
      <c r="AD124" s="127"/>
      <c r="AE124" s="133"/>
      <c r="AF124" s="356"/>
      <c r="AG124" s="350"/>
      <c r="AH124" s="350"/>
      <c r="AI124" s="350"/>
      <c r="AJ124" s="350"/>
      <c r="AK124" s="350"/>
      <c r="AL124" s="350"/>
      <c r="AM124" s="350"/>
      <c r="AN124" s="350"/>
      <c r="AO124" s="350"/>
      <c r="AP124" s="350"/>
      <c r="AQ124" s="350"/>
      <c r="AR124" s="350"/>
      <c r="AS124" s="350"/>
      <c r="AT124" s="350"/>
      <c r="AU124" s="350"/>
      <c r="AV124" s="350"/>
      <c r="AW124" s="350"/>
      <c r="AX124" s="350"/>
      <c r="AY124" s="350"/>
      <c r="AZ124" s="350"/>
      <c r="BA124" s="350"/>
      <c r="BB124" s="350"/>
      <c r="BC124" s="350"/>
      <c r="BD124" s="350"/>
      <c r="BE124" s="350"/>
      <c r="BF124" s="350"/>
      <c r="BG124" s="350"/>
      <c r="BH124" s="350"/>
      <c r="BI124" s="350"/>
      <c r="BJ124" s="350"/>
      <c r="BK124" s="350"/>
      <c r="BL124" s="350"/>
      <c r="BM124" s="350"/>
      <c r="BN124" s="350"/>
      <c r="BO124" s="350"/>
      <c r="BP124" s="350"/>
      <c r="BQ124" s="350"/>
      <c r="BR124" s="350"/>
      <c r="BS124" s="350"/>
      <c r="BT124" s="350"/>
      <c r="BU124" s="350"/>
      <c r="BV124" s="350"/>
      <c r="BW124" s="350"/>
      <c r="BX124" s="350"/>
      <c r="BY124" s="350"/>
      <c r="BZ124" s="350"/>
      <c r="CA124" s="350"/>
      <c r="CB124" s="350"/>
      <c r="CC124" s="350"/>
      <c r="CD124" s="350"/>
      <c r="CE124" s="350"/>
      <c r="CF124" s="350"/>
      <c r="CG124" s="350"/>
      <c r="CH124" s="350"/>
      <c r="CI124" s="350"/>
      <c r="CJ124" s="350"/>
      <c r="CK124" s="350"/>
      <c r="CL124" s="350"/>
      <c r="CM124" s="350"/>
      <c r="CN124" s="350"/>
      <c r="CO124" s="350"/>
      <c r="CP124" s="350"/>
      <c r="CQ124" s="350"/>
      <c r="CR124" s="350"/>
      <c r="CS124" s="350"/>
      <c r="CT124" s="350"/>
      <c r="CU124" s="350"/>
      <c r="CV124" s="350"/>
      <c r="CW124" s="350"/>
      <c r="CX124" s="350"/>
      <c r="CY124" s="350"/>
      <c r="CZ124" s="350"/>
      <c r="DA124" s="350"/>
      <c r="DB124" s="350"/>
      <c r="DC124" s="350"/>
      <c r="DD124" s="350"/>
      <c r="DE124" s="350"/>
      <c r="DF124" s="350"/>
      <c r="DG124" s="350"/>
      <c r="DH124" s="350"/>
      <c r="DI124" s="350"/>
      <c r="DJ124" s="350"/>
      <c r="DK124" s="350"/>
      <c r="DL124" s="350"/>
      <c r="DM124" s="350"/>
      <c r="DN124" s="350"/>
      <c r="DO124" s="350"/>
      <c r="DP124" s="350"/>
      <c r="DQ124" s="350"/>
      <c r="DR124" s="350"/>
      <c r="DS124" s="350"/>
      <c r="DT124" s="350"/>
      <c r="DU124" s="350"/>
      <c r="DV124" s="350"/>
      <c r="DW124" s="350"/>
      <c r="DX124" s="350"/>
      <c r="DY124" s="350"/>
      <c r="DZ124" s="350"/>
      <c r="EA124" s="350"/>
      <c r="EB124" s="350"/>
      <c r="EC124" s="350"/>
      <c r="ED124" s="350"/>
      <c r="EE124" s="350"/>
      <c r="EF124" s="350"/>
      <c r="EG124" s="350"/>
      <c r="EH124" s="350"/>
      <c r="EI124" s="350"/>
      <c r="EJ124" s="350"/>
      <c r="EK124" s="350"/>
      <c r="EL124" s="350"/>
      <c r="EM124" s="350"/>
    </row>
    <row r="125" spans="1:143" ht="18" customHeight="1">
      <c r="A125" s="138"/>
      <c r="B125" s="117"/>
      <c r="C125" s="118" t="s">
        <v>2</v>
      </c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9"/>
      <c r="O125" s="119"/>
      <c r="P125" s="119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20"/>
    </row>
    <row r="126" spans="1:143" s="258" customFormat="1" ht="18" customHeight="1">
      <c r="A126" s="121">
        <v>3</v>
      </c>
      <c r="B126" s="90">
        <v>1</v>
      </c>
      <c r="C126" s="222" t="s">
        <v>600</v>
      </c>
      <c r="D126" s="224"/>
      <c r="E126" s="222">
        <v>3</v>
      </c>
      <c r="F126" s="222">
        <v>0</v>
      </c>
      <c r="G126" s="223">
        <v>72000</v>
      </c>
      <c r="H126" s="223">
        <v>600</v>
      </c>
      <c r="I126" s="223">
        <v>72000</v>
      </c>
      <c r="J126" s="223">
        <v>600</v>
      </c>
      <c r="K126" s="223">
        <v>72000</v>
      </c>
      <c r="L126" s="223">
        <v>600</v>
      </c>
      <c r="M126" s="225" t="s">
        <v>763</v>
      </c>
      <c r="N126" s="225">
        <v>44926</v>
      </c>
      <c r="O126" s="225">
        <v>43374</v>
      </c>
      <c r="P126" s="225">
        <v>44561</v>
      </c>
      <c r="Q126" s="223"/>
      <c r="R126" s="276">
        <v>0.1663422901479383</v>
      </c>
      <c r="S126" s="223">
        <v>7439283.6951599997</v>
      </c>
      <c r="T126" s="223"/>
      <c r="U126" s="223"/>
      <c r="V126" s="223">
        <v>7435909.5299999993</v>
      </c>
      <c r="W126" s="223">
        <v>103276.52124999999</v>
      </c>
      <c r="X126" s="223">
        <v>148201.38888888888</v>
      </c>
      <c r="Y126" s="223">
        <v>230</v>
      </c>
      <c r="Z126" s="223">
        <v>0</v>
      </c>
      <c r="AA126" s="223">
        <v>1450964.9074414661</v>
      </c>
      <c r="AB126" s="223">
        <v>20152.290381131475</v>
      </c>
      <c r="AC126" s="223">
        <v>25190000</v>
      </c>
      <c r="AD126" s="222"/>
      <c r="AE126" s="223">
        <v>349.86111111111109</v>
      </c>
      <c r="AF126" s="354"/>
      <c r="AG126" s="355"/>
      <c r="AH126" s="355"/>
      <c r="AI126" s="355"/>
      <c r="AJ126" s="355"/>
      <c r="AK126" s="357"/>
      <c r="AL126" s="358"/>
      <c r="AM126" s="355"/>
      <c r="AN126" s="355"/>
      <c r="AO126" s="355"/>
      <c r="AP126" s="355"/>
      <c r="AQ126" s="355"/>
      <c r="AR126" s="355"/>
      <c r="AS126" s="355"/>
      <c r="AT126" s="355"/>
      <c r="AU126" s="355"/>
      <c r="AV126" s="355"/>
      <c r="AW126" s="355"/>
      <c r="AX126" s="355"/>
      <c r="AY126" s="355"/>
      <c r="AZ126" s="355"/>
      <c r="BA126" s="355"/>
      <c r="BB126" s="355"/>
      <c r="BC126" s="355"/>
      <c r="BD126" s="355"/>
      <c r="BE126" s="355"/>
      <c r="BF126" s="355"/>
      <c r="BG126" s="355"/>
      <c r="BH126" s="355"/>
      <c r="BI126" s="355"/>
      <c r="BJ126" s="355"/>
      <c r="BK126" s="355"/>
      <c r="BL126" s="355"/>
      <c r="BM126" s="355"/>
      <c r="BN126" s="355"/>
      <c r="BO126" s="355"/>
      <c r="BP126" s="355"/>
      <c r="BQ126" s="355"/>
      <c r="BR126" s="355"/>
      <c r="BS126" s="355"/>
      <c r="BT126" s="355"/>
      <c r="BU126" s="355"/>
      <c r="BV126" s="355"/>
      <c r="BW126" s="355"/>
      <c r="BX126" s="355"/>
      <c r="BY126" s="355"/>
      <c r="BZ126" s="355"/>
      <c r="CA126" s="355"/>
      <c r="CB126" s="355"/>
      <c r="CC126" s="355"/>
      <c r="CD126" s="355"/>
      <c r="CE126" s="355"/>
      <c r="CF126" s="355"/>
      <c r="CG126" s="355"/>
      <c r="CH126" s="355"/>
      <c r="CI126" s="355"/>
      <c r="CJ126" s="355"/>
      <c r="CK126" s="355"/>
      <c r="CL126" s="355"/>
      <c r="CM126" s="355"/>
      <c r="CN126" s="355"/>
      <c r="CO126" s="355"/>
      <c r="CP126" s="355"/>
      <c r="CQ126" s="355"/>
      <c r="CR126" s="355"/>
      <c r="CS126" s="355"/>
      <c r="CT126" s="355"/>
      <c r="CU126" s="355"/>
      <c r="CV126" s="355"/>
      <c r="CW126" s="355"/>
      <c r="CX126" s="355"/>
      <c r="CY126" s="355"/>
      <c r="CZ126" s="355"/>
      <c r="DA126" s="355"/>
      <c r="DB126" s="355"/>
      <c r="DC126" s="355"/>
      <c r="DD126" s="355"/>
      <c r="DE126" s="355"/>
      <c r="DF126" s="355"/>
      <c r="DG126" s="355"/>
      <c r="DH126" s="355"/>
      <c r="DI126" s="355"/>
      <c r="DJ126" s="355"/>
      <c r="DK126" s="355"/>
      <c r="DL126" s="355"/>
      <c r="DM126" s="355"/>
      <c r="DN126" s="355"/>
      <c r="DO126" s="355"/>
      <c r="DP126" s="355"/>
      <c r="DQ126" s="355"/>
      <c r="DR126" s="355"/>
      <c r="DS126" s="355"/>
      <c r="DT126" s="355"/>
      <c r="DU126" s="355"/>
      <c r="DV126" s="355"/>
      <c r="DW126" s="355"/>
      <c r="DX126" s="355"/>
      <c r="DY126" s="355"/>
      <c r="DZ126" s="355"/>
      <c r="EA126" s="355"/>
      <c r="EB126" s="355"/>
      <c r="EC126" s="355"/>
      <c r="ED126" s="355"/>
      <c r="EE126" s="355"/>
      <c r="EF126" s="355"/>
      <c r="EG126" s="355"/>
      <c r="EH126" s="355"/>
      <c r="EI126" s="355"/>
      <c r="EJ126" s="355"/>
      <c r="EK126" s="355"/>
      <c r="EL126" s="355"/>
      <c r="EM126" s="355"/>
    </row>
    <row r="127" spans="1:143" s="258" customFormat="1" ht="18" customHeight="1" outlineLevel="1">
      <c r="A127" s="121">
        <v>3</v>
      </c>
      <c r="B127" s="90">
        <v>2</v>
      </c>
      <c r="C127" s="222" t="s">
        <v>757</v>
      </c>
      <c r="D127" s="224"/>
      <c r="E127" s="222">
        <v>1</v>
      </c>
      <c r="F127" s="222">
        <v>0.2</v>
      </c>
      <c r="G127" s="223">
        <v>7946.7</v>
      </c>
      <c r="H127" s="223">
        <v>55</v>
      </c>
      <c r="I127" s="223">
        <v>7946.6999999999989</v>
      </c>
      <c r="J127" s="223">
        <v>55</v>
      </c>
      <c r="K127" s="223">
        <v>7946.6999999999989</v>
      </c>
      <c r="L127" s="223">
        <v>55</v>
      </c>
      <c r="M127" s="225" t="s">
        <v>800</v>
      </c>
      <c r="N127" s="225">
        <v>45291</v>
      </c>
      <c r="O127" s="225" t="s">
        <v>1324</v>
      </c>
      <c r="P127" s="225">
        <v>44926</v>
      </c>
      <c r="Q127" s="223"/>
      <c r="R127" s="276">
        <v>0.20873835675323033</v>
      </c>
      <c r="S127" s="223">
        <v>388253.79999999981</v>
      </c>
      <c r="T127" s="223"/>
      <c r="U127" s="223"/>
      <c r="V127" s="223">
        <v>321215.18231999979</v>
      </c>
      <c r="W127" s="223">
        <v>40421.204062063473</v>
      </c>
      <c r="X127" s="223">
        <v>60000.000000000007</v>
      </c>
      <c r="Y127" s="223">
        <v>750</v>
      </c>
      <c r="Z127" s="223">
        <v>0</v>
      </c>
      <c r="AA127" s="223">
        <v>48374.493519531403</v>
      </c>
      <c r="AB127" s="223">
        <v>6087.3687844679434</v>
      </c>
      <c r="AC127" s="223">
        <v>840000</v>
      </c>
      <c r="AD127" s="222"/>
      <c r="AE127" s="223">
        <v>105.70425459624751</v>
      </c>
      <c r="AF127" s="354"/>
      <c r="AG127" s="355"/>
      <c r="AH127" s="355"/>
      <c r="AI127" s="355"/>
      <c r="AJ127" s="355"/>
      <c r="AK127" s="357"/>
      <c r="AL127" s="358"/>
      <c r="AM127" s="355"/>
      <c r="AN127" s="355"/>
      <c r="AO127" s="355"/>
      <c r="AP127" s="355"/>
      <c r="AQ127" s="355"/>
      <c r="AR127" s="355"/>
      <c r="AS127" s="355"/>
      <c r="AT127" s="355"/>
      <c r="AU127" s="355"/>
      <c r="AV127" s="355"/>
      <c r="AW127" s="355"/>
      <c r="AX127" s="355"/>
      <c r="AY127" s="355"/>
      <c r="AZ127" s="355"/>
      <c r="BA127" s="355"/>
      <c r="BB127" s="355"/>
      <c r="BC127" s="355"/>
      <c r="BD127" s="355"/>
      <c r="BE127" s="355"/>
      <c r="BF127" s="355"/>
      <c r="BG127" s="355"/>
      <c r="BH127" s="355"/>
      <c r="BI127" s="355"/>
      <c r="BJ127" s="355"/>
      <c r="BK127" s="355"/>
      <c r="BL127" s="355"/>
      <c r="BM127" s="355"/>
      <c r="BN127" s="355"/>
      <c r="BO127" s="355"/>
      <c r="BP127" s="355"/>
      <c r="BQ127" s="355"/>
      <c r="BR127" s="355"/>
      <c r="BS127" s="355"/>
      <c r="BT127" s="355"/>
      <c r="BU127" s="355"/>
      <c r="BV127" s="355"/>
      <c r="BW127" s="355"/>
      <c r="BX127" s="355"/>
      <c r="BY127" s="355"/>
      <c r="BZ127" s="355"/>
      <c r="CA127" s="355"/>
      <c r="CB127" s="355"/>
      <c r="CC127" s="355"/>
      <c r="CD127" s="355"/>
      <c r="CE127" s="355"/>
      <c r="CF127" s="355"/>
      <c r="CG127" s="355"/>
      <c r="CH127" s="355"/>
      <c r="CI127" s="355"/>
      <c r="CJ127" s="355"/>
      <c r="CK127" s="355"/>
      <c r="CL127" s="355"/>
      <c r="CM127" s="355"/>
      <c r="CN127" s="355"/>
      <c r="CO127" s="355"/>
      <c r="CP127" s="355"/>
      <c r="CQ127" s="355"/>
      <c r="CR127" s="355"/>
      <c r="CS127" s="355"/>
      <c r="CT127" s="355"/>
      <c r="CU127" s="355"/>
      <c r="CV127" s="355"/>
      <c r="CW127" s="355"/>
      <c r="CX127" s="355"/>
      <c r="CY127" s="355"/>
      <c r="CZ127" s="355"/>
      <c r="DA127" s="355"/>
      <c r="DB127" s="355"/>
      <c r="DC127" s="355"/>
      <c r="DD127" s="355"/>
      <c r="DE127" s="355"/>
      <c r="DF127" s="355"/>
      <c r="DG127" s="355"/>
      <c r="DH127" s="355"/>
      <c r="DI127" s="355"/>
      <c r="DJ127" s="355"/>
      <c r="DK127" s="355"/>
      <c r="DL127" s="355"/>
      <c r="DM127" s="355"/>
      <c r="DN127" s="355"/>
      <c r="DO127" s="355"/>
      <c r="DP127" s="355"/>
      <c r="DQ127" s="355"/>
      <c r="DR127" s="355"/>
      <c r="DS127" s="355"/>
      <c r="DT127" s="355"/>
      <c r="DU127" s="355"/>
      <c r="DV127" s="355"/>
      <c r="DW127" s="355"/>
      <c r="DX127" s="355"/>
      <c r="DY127" s="355"/>
      <c r="DZ127" s="355"/>
      <c r="EA127" s="355"/>
      <c r="EB127" s="355"/>
      <c r="EC127" s="355"/>
      <c r="ED127" s="355"/>
      <c r="EE127" s="355"/>
      <c r="EF127" s="355"/>
      <c r="EG127" s="355"/>
      <c r="EH127" s="355"/>
      <c r="EI127" s="355"/>
      <c r="EJ127" s="355"/>
      <c r="EK127" s="355"/>
      <c r="EL127" s="355"/>
      <c r="EM127" s="355"/>
    </row>
    <row r="128" spans="1:143" s="258" customFormat="1" ht="18" customHeight="1" outlineLevel="1">
      <c r="A128" s="121">
        <v>3</v>
      </c>
      <c r="B128" s="90">
        <v>3</v>
      </c>
      <c r="C128" s="222" t="s">
        <v>1292</v>
      </c>
      <c r="D128" s="224"/>
      <c r="E128" s="222"/>
      <c r="F128" s="222">
        <v>4.5</v>
      </c>
      <c r="G128" s="223"/>
      <c r="H128" s="223"/>
      <c r="I128" s="223"/>
      <c r="J128" s="223"/>
      <c r="K128" s="223"/>
      <c r="L128" s="223"/>
      <c r="M128" s="225"/>
      <c r="N128" s="225"/>
      <c r="O128" s="225"/>
      <c r="P128" s="225"/>
      <c r="Q128" s="223"/>
      <c r="R128" s="276"/>
      <c r="S128" s="223"/>
      <c r="T128" s="223"/>
      <c r="U128" s="223"/>
      <c r="V128" s="223"/>
      <c r="W128" s="223"/>
      <c r="X128" s="223"/>
      <c r="Y128" s="223"/>
      <c r="Z128" s="223"/>
      <c r="AA128" s="223">
        <v>497070</v>
      </c>
      <c r="AB128" s="223"/>
      <c r="AC128" s="223"/>
      <c r="AD128" s="222"/>
      <c r="AE128" s="223"/>
      <c r="AF128" s="354"/>
      <c r="AG128" s="355"/>
      <c r="AH128" s="355"/>
      <c r="AI128" s="355"/>
      <c r="AJ128" s="355"/>
      <c r="AK128" s="357"/>
      <c r="AL128" s="358"/>
      <c r="AM128" s="355"/>
      <c r="AN128" s="355"/>
      <c r="AO128" s="355"/>
      <c r="AP128" s="355"/>
      <c r="AQ128" s="355"/>
      <c r="AR128" s="355"/>
      <c r="AS128" s="355"/>
      <c r="AT128" s="355"/>
      <c r="AU128" s="355"/>
      <c r="AV128" s="355"/>
      <c r="AW128" s="355"/>
      <c r="AX128" s="355"/>
      <c r="AY128" s="355"/>
      <c r="AZ128" s="355"/>
      <c r="BA128" s="355"/>
      <c r="BB128" s="355"/>
      <c r="BC128" s="355"/>
      <c r="BD128" s="355"/>
      <c r="BE128" s="355"/>
      <c r="BF128" s="355"/>
      <c r="BG128" s="355"/>
      <c r="BH128" s="355"/>
      <c r="BI128" s="355"/>
      <c r="BJ128" s="355"/>
      <c r="BK128" s="355"/>
      <c r="BL128" s="355"/>
      <c r="BM128" s="355"/>
      <c r="BN128" s="355"/>
      <c r="BO128" s="355"/>
      <c r="BP128" s="355"/>
      <c r="BQ128" s="355"/>
      <c r="BR128" s="355"/>
      <c r="BS128" s="355"/>
      <c r="BT128" s="355"/>
      <c r="BU128" s="355"/>
      <c r="BV128" s="355"/>
      <c r="BW128" s="355"/>
      <c r="BX128" s="355"/>
      <c r="BY128" s="355"/>
      <c r="BZ128" s="355"/>
      <c r="CA128" s="355"/>
      <c r="CB128" s="355"/>
      <c r="CC128" s="355"/>
      <c r="CD128" s="355"/>
      <c r="CE128" s="355"/>
      <c r="CF128" s="355"/>
      <c r="CG128" s="355"/>
      <c r="CH128" s="355"/>
      <c r="CI128" s="355"/>
      <c r="CJ128" s="355"/>
      <c r="CK128" s="355"/>
      <c r="CL128" s="355"/>
      <c r="CM128" s="355"/>
      <c r="CN128" s="355"/>
      <c r="CO128" s="355"/>
      <c r="CP128" s="355"/>
      <c r="CQ128" s="355"/>
      <c r="CR128" s="355"/>
      <c r="CS128" s="355"/>
      <c r="CT128" s="355"/>
      <c r="CU128" s="355"/>
      <c r="CV128" s="355"/>
      <c r="CW128" s="355"/>
      <c r="CX128" s="355"/>
      <c r="CY128" s="355"/>
      <c r="CZ128" s="355"/>
      <c r="DA128" s="355"/>
      <c r="DB128" s="355"/>
      <c r="DC128" s="355"/>
      <c r="DD128" s="355"/>
      <c r="DE128" s="355"/>
      <c r="DF128" s="355"/>
      <c r="DG128" s="355"/>
      <c r="DH128" s="355"/>
      <c r="DI128" s="355"/>
      <c r="DJ128" s="355"/>
      <c r="DK128" s="355"/>
      <c r="DL128" s="355"/>
      <c r="DM128" s="355"/>
      <c r="DN128" s="355"/>
      <c r="DO128" s="355"/>
      <c r="DP128" s="355"/>
      <c r="DQ128" s="355"/>
      <c r="DR128" s="355"/>
      <c r="DS128" s="355"/>
      <c r="DT128" s="355"/>
      <c r="DU128" s="355"/>
      <c r="DV128" s="355"/>
      <c r="DW128" s="355"/>
      <c r="DX128" s="355"/>
      <c r="DY128" s="355"/>
      <c r="DZ128" s="355"/>
      <c r="EA128" s="355"/>
      <c r="EB128" s="355"/>
      <c r="EC128" s="355"/>
      <c r="ED128" s="355"/>
      <c r="EE128" s="355"/>
      <c r="EF128" s="355"/>
      <c r="EG128" s="355"/>
      <c r="EH128" s="355"/>
      <c r="EI128" s="355"/>
      <c r="EJ128" s="355"/>
      <c r="EK128" s="355"/>
      <c r="EL128" s="355"/>
      <c r="EM128" s="355"/>
    </row>
    <row r="129" spans="1:143" s="258" customFormat="1" ht="18" customHeight="1" outlineLevel="1">
      <c r="A129" s="121">
        <v>3</v>
      </c>
      <c r="B129" s="90">
        <v>4</v>
      </c>
      <c r="C129" s="222" t="s">
        <v>1249</v>
      </c>
      <c r="D129" s="224"/>
      <c r="E129" s="222"/>
      <c r="F129" s="222">
        <v>103.858</v>
      </c>
      <c r="G129" s="223">
        <v>792900</v>
      </c>
      <c r="H129" s="223">
        <v>4000</v>
      </c>
      <c r="I129" s="223">
        <v>710752.48</v>
      </c>
      <c r="J129" s="223">
        <v>4000</v>
      </c>
      <c r="K129" s="223">
        <v>710752.48</v>
      </c>
      <c r="L129" s="223">
        <v>4000</v>
      </c>
      <c r="M129" s="225">
        <v>43374</v>
      </c>
      <c r="N129" s="225">
        <v>47938</v>
      </c>
      <c r="O129" s="225">
        <v>43374</v>
      </c>
      <c r="P129" s="225">
        <v>48029</v>
      </c>
      <c r="Q129" s="223"/>
      <c r="R129" s="276">
        <v>0.23849999999999999</v>
      </c>
      <c r="S129" s="223">
        <v>46882733.618128717</v>
      </c>
      <c r="T129" s="223"/>
      <c r="U129" s="223"/>
      <c r="V129" s="223">
        <v>46882733.618128717</v>
      </c>
      <c r="W129" s="223">
        <v>65962.110491867323</v>
      </c>
      <c r="X129" s="223">
        <v>72830.170940662385</v>
      </c>
      <c r="Y129" s="223">
        <v>250000</v>
      </c>
      <c r="Z129" s="223"/>
      <c r="AA129" s="223">
        <v>1718995.847691345</v>
      </c>
      <c r="AB129" s="223">
        <v>2418.5576499027411</v>
      </c>
      <c r="AC129" s="223">
        <v>29840000</v>
      </c>
      <c r="AD129" s="222"/>
      <c r="AE129" s="223">
        <v>41.98367341609557</v>
      </c>
      <c r="AF129" s="354"/>
      <c r="AG129" s="355"/>
      <c r="AH129" s="355"/>
      <c r="AI129" s="355"/>
      <c r="AJ129" s="355"/>
      <c r="AK129" s="357"/>
      <c r="AL129" s="358"/>
      <c r="AM129" s="355"/>
      <c r="AN129" s="355"/>
      <c r="AO129" s="355"/>
      <c r="AP129" s="355"/>
      <c r="AQ129" s="355"/>
      <c r="AR129" s="355"/>
      <c r="AS129" s="355"/>
      <c r="AT129" s="355"/>
      <c r="AU129" s="355"/>
      <c r="AV129" s="355"/>
      <c r="AW129" s="355"/>
      <c r="AX129" s="355"/>
      <c r="AY129" s="355"/>
      <c r="AZ129" s="355"/>
      <c r="BA129" s="355"/>
      <c r="BB129" s="355"/>
      <c r="BC129" s="355"/>
      <c r="BD129" s="355"/>
      <c r="BE129" s="355"/>
      <c r="BF129" s="355"/>
      <c r="BG129" s="355"/>
      <c r="BH129" s="355"/>
      <c r="BI129" s="355"/>
      <c r="BJ129" s="355"/>
      <c r="BK129" s="355"/>
      <c r="BL129" s="355"/>
      <c r="BM129" s="355"/>
      <c r="BN129" s="355"/>
      <c r="BO129" s="355"/>
      <c r="BP129" s="355"/>
      <c r="BQ129" s="355"/>
      <c r="BR129" s="355"/>
      <c r="BS129" s="355"/>
      <c r="BT129" s="355"/>
      <c r="BU129" s="355"/>
      <c r="BV129" s="355"/>
      <c r="BW129" s="355"/>
      <c r="BX129" s="355"/>
      <c r="BY129" s="355"/>
      <c r="BZ129" s="355"/>
      <c r="CA129" s="355"/>
      <c r="CB129" s="355"/>
      <c r="CC129" s="355"/>
      <c r="CD129" s="355"/>
      <c r="CE129" s="355"/>
      <c r="CF129" s="355"/>
      <c r="CG129" s="355"/>
      <c r="CH129" s="355"/>
      <c r="CI129" s="355"/>
      <c r="CJ129" s="355"/>
      <c r="CK129" s="355"/>
      <c r="CL129" s="355"/>
      <c r="CM129" s="355"/>
      <c r="CN129" s="355"/>
      <c r="CO129" s="355"/>
      <c r="CP129" s="355"/>
      <c r="CQ129" s="355"/>
      <c r="CR129" s="355"/>
      <c r="CS129" s="355"/>
      <c r="CT129" s="355"/>
      <c r="CU129" s="355"/>
      <c r="CV129" s="355"/>
      <c r="CW129" s="355"/>
      <c r="CX129" s="355"/>
      <c r="CY129" s="355"/>
      <c r="CZ129" s="355"/>
      <c r="DA129" s="355"/>
      <c r="DB129" s="355"/>
      <c r="DC129" s="355"/>
      <c r="DD129" s="355"/>
      <c r="DE129" s="355"/>
      <c r="DF129" s="355"/>
      <c r="DG129" s="355"/>
      <c r="DH129" s="355"/>
      <c r="DI129" s="355"/>
      <c r="DJ129" s="355"/>
      <c r="DK129" s="355"/>
      <c r="DL129" s="355"/>
      <c r="DM129" s="355"/>
      <c r="DN129" s="355"/>
      <c r="DO129" s="355"/>
      <c r="DP129" s="355"/>
      <c r="DQ129" s="355"/>
      <c r="DR129" s="355"/>
      <c r="DS129" s="355"/>
      <c r="DT129" s="355"/>
      <c r="DU129" s="355"/>
      <c r="DV129" s="355"/>
      <c r="DW129" s="355"/>
      <c r="DX129" s="355"/>
      <c r="DY129" s="355"/>
      <c r="DZ129" s="355"/>
      <c r="EA129" s="355"/>
      <c r="EB129" s="355"/>
      <c r="EC129" s="355"/>
      <c r="ED129" s="355"/>
      <c r="EE129" s="355"/>
      <c r="EF129" s="355"/>
      <c r="EG129" s="355"/>
      <c r="EH129" s="355"/>
      <c r="EI129" s="355"/>
      <c r="EJ129" s="355"/>
      <c r="EK129" s="355"/>
      <c r="EL129" s="355"/>
      <c r="EM129" s="355"/>
    </row>
    <row r="130" spans="1:143" s="258" customFormat="1" ht="18" customHeight="1" outlineLevel="1">
      <c r="A130" s="121">
        <v>3</v>
      </c>
      <c r="B130" s="90">
        <v>5</v>
      </c>
      <c r="C130" s="222" t="s">
        <v>1254</v>
      </c>
      <c r="D130" s="224"/>
      <c r="E130" s="222"/>
      <c r="F130" s="222" t="s">
        <v>1255</v>
      </c>
      <c r="G130" s="223">
        <v>0</v>
      </c>
      <c r="H130" s="223"/>
      <c r="I130" s="223"/>
      <c r="J130" s="223"/>
      <c r="K130" s="223"/>
      <c r="L130" s="223"/>
      <c r="M130" s="225"/>
      <c r="N130" s="225"/>
      <c r="O130" s="225"/>
      <c r="P130" s="225"/>
      <c r="Q130" s="223"/>
      <c r="R130" s="276"/>
      <c r="S130" s="223"/>
      <c r="T130" s="223"/>
      <c r="U130" s="223"/>
      <c r="V130" s="223"/>
      <c r="W130" s="223"/>
      <c r="X130" s="223"/>
      <c r="Y130" s="223"/>
      <c r="Z130" s="223"/>
      <c r="AA130" s="223">
        <v>1644364</v>
      </c>
      <c r="AB130" s="223"/>
      <c r="AC130" s="223">
        <v>28547886.986503519</v>
      </c>
      <c r="AD130" s="222"/>
      <c r="AE130" s="223"/>
      <c r="AF130" s="354"/>
      <c r="AG130" s="355"/>
      <c r="AH130" s="355"/>
      <c r="AI130" s="355"/>
      <c r="AJ130" s="355"/>
      <c r="AK130" s="357"/>
      <c r="AL130" s="358"/>
      <c r="AM130" s="355"/>
      <c r="AN130" s="355"/>
      <c r="AO130" s="355"/>
      <c r="AP130" s="355"/>
      <c r="AQ130" s="355"/>
      <c r="AR130" s="355"/>
      <c r="AS130" s="355"/>
      <c r="AT130" s="355"/>
      <c r="AU130" s="355"/>
      <c r="AV130" s="355"/>
      <c r="AW130" s="355"/>
      <c r="AX130" s="355"/>
      <c r="AY130" s="355"/>
      <c r="AZ130" s="355"/>
      <c r="BA130" s="355"/>
      <c r="BB130" s="355"/>
      <c r="BC130" s="355"/>
      <c r="BD130" s="355"/>
      <c r="BE130" s="355"/>
      <c r="BF130" s="355"/>
      <c r="BG130" s="355"/>
      <c r="BH130" s="355"/>
      <c r="BI130" s="355"/>
      <c r="BJ130" s="355"/>
      <c r="BK130" s="355"/>
      <c r="BL130" s="355"/>
      <c r="BM130" s="355"/>
      <c r="BN130" s="355"/>
      <c r="BO130" s="355"/>
      <c r="BP130" s="355"/>
      <c r="BQ130" s="355"/>
      <c r="BR130" s="355"/>
      <c r="BS130" s="355"/>
      <c r="BT130" s="355"/>
      <c r="BU130" s="355"/>
      <c r="BV130" s="355"/>
      <c r="BW130" s="355"/>
      <c r="BX130" s="355"/>
      <c r="BY130" s="355"/>
      <c r="BZ130" s="355"/>
      <c r="CA130" s="355"/>
      <c r="CB130" s="355"/>
      <c r="CC130" s="355"/>
      <c r="CD130" s="355"/>
      <c r="CE130" s="355"/>
      <c r="CF130" s="355"/>
      <c r="CG130" s="355"/>
      <c r="CH130" s="355"/>
      <c r="CI130" s="355"/>
      <c r="CJ130" s="355"/>
      <c r="CK130" s="355"/>
      <c r="CL130" s="355"/>
      <c r="CM130" s="355"/>
      <c r="CN130" s="355"/>
      <c r="CO130" s="355"/>
      <c r="CP130" s="355"/>
      <c r="CQ130" s="355"/>
      <c r="CR130" s="355"/>
      <c r="CS130" s="355"/>
      <c r="CT130" s="355"/>
      <c r="CU130" s="355"/>
      <c r="CV130" s="355"/>
      <c r="CW130" s="355"/>
      <c r="CX130" s="355"/>
      <c r="CY130" s="355"/>
      <c r="CZ130" s="355"/>
      <c r="DA130" s="355"/>
      <c r="DB130" s="355"/>
      <c r="DC130" s="355"/>
      <c r="DD130" s="355"/>
      <c r="DE130" s="355"/>
      <c r="DF130" s="355"/>
      <c r="DG130" s="355"/>
      <c r="DH130" s="355"/>
      <c r="DI130" s="355"/>
      <c r="DJ130" s="355"/>
      <c r="DK130" s="355"/>
      <c r="DL130" s="355"/>
      <c r="DM130" s="355"/>
      <c r="DN130" s="355"/>
      <c r="DO130" s="355"/>
      <c r="DP130" s="355"/>
      <c r="DQ130" s="355"/>
      <c r="DR130" s="355"/>
      <c r="DS130" s="355"/>
      <c r="DT130" s="355"/>
      <c r="DU130" s="355"/>
      <c r="DV130" s="355"/>
      <c r="DW130" s="355"/>
      <c r="DX130" s="355"/>
      <c r="DY130" s="355"/>
      <c r="DZ130" s="355"/>
      <c r="EA130" s="355"/>
      <c r="EB130" s="355"/>
      <c r="EC130" s="355"/>
      <c r="ED130" s="355"/>
      <c r="EE130" s="355"/>
      <c r="EF130" s="355"/>
      <c r="EG130" s="355"/>
      <c r="EH130" s="355"/>
      <c r="EI130" s="355"/>
      <c r="EJ130" s="355"/>
      <c r="EK130" s="355"/>
      <c r="EL130" s="355"/>
      <c r="EM130" s="355"/>
    </row>
    <row r="131" spans="1:143" s="258" customFormat="1" ht="18" customHeight="1" outlineLevel="1">
      <c r="A131" s="121">
        <v>3</v>
      </c>
      <c r="B131" s="90">
        <v>6</v>
      </c>
      <c r="C131" s="222" t="s">
        <v>1293</v>
      </c>
      <c r="D131" s="224"/>
      <c r="E131" s="222"/>
      <c r="F131" s="222">
        <v>140.68129999999999</v>
      </c>
      <c r="G131" s="223">
        <v>0</v>
      </c>
      <c r="H131" s="223"/>
      <c r="I131" s="223"/>
      <c r="J131" s="223"/>
      <c r="K131" s="223"/>
      <c r="L131" s="223"/>
      <c r="M131" s="225"/>
      <c r="N131" s="225"/>
      <c r="O131" s="225"/>
      <c r="P131" s="225"/>
      <c r="Q131" s="223"/>
      <c r="R131" s="276"/>
      <c r="S131" s="223"/>
      <c r="T131" s="223"/>
      <c r="U131" s="223"/>
      <c r="V131" s="223"/>
      <c r="W131" s="223"/>
      <c r="X131" s="223"/>
      <c r="Y131" s="223"/>
      <c r="Z131" s="223"/>
      <c r="AA131" s="223">
        <v>915656.29221908166</v>
      </c>
      <c r="AB131" s="223"/>
      <c r="AC131" s="223">
        <v>15896755.43173603</v>
      </c>
      <c r="AD131" s="222"/>
      <c r="AE131" s="223"/>
      <c r="AF131" s="354"/>
      <c r="AG131" s="355"/>
      <c r="AH131" s="355"/>
      <c r="AI131" s="355"/>
      <c r="AJ131" s="355"/>
      <c r="AK131" s="357"/>
      <c r="AL131" s="358"/>
      <c r="AM131" s="355"/>
      <c r="AN131" s="355"/>
      <c r="AO131" s="355"/>
      <c r="AP131" s="355"/>
      <c r="AQ131" s="355"/>
      <c r="AR131" s="355"/>
      <c r="AS131" s="355"/>
      <c r="AT131" s="355"/>
      <c r="AU131" s="355"/>
      <c r="AV131" s="355"/>
      <c r="AW131" s="355"/>
      <c r="AX131" s="355"/>
      <c r="AY131" s="355"/>
      <c r="AZ131" s="355"/>
      <c r="BA131" s="355"/>
      <c r="BB131" s="355"/>
      <c r="BC131" s="355"/>
      <c r="BD131" s="355"/>
      <c r="BE131" s="355"/>
      <c r="BF131" s="355"/>
      <c r="BG131" s="355"/>
      <c r="BH131" s="355"/>
      <c r="BI131" s="355"/>
      <c r="BJ131" s="355"/>
      <c r="BK131" s="355"/>
      <c r="BL131" s="355"/>
      <c r="BM131" s="355"/>
      <c r="BN131" s="355"/>
      <c r="BO131" s="355"/>
      <c r="BP131" s="355"/>
      <c r="BQ131" s="355"/>
      <c r="BR131" s="355"/>
      <c r="BS131" s="355"/>
      <c r="BT131" s="355"/>
      <c r="BU131" s="355"/>
      <c r="BV131" s="355"/>
      <c r="BW131" s="355"/>
      <c r="BX131" s="355"/>
      <c r="BY131" s="355"/>
      <c r="BZ131" s="355"/>
      <c r="CA131" s="355"/>
      <c r="CB131" s="355"/>
      <c r="CC131" s="355"/>
      <c r="CD131" s="355"/>
      <c r="CE131" s="355"/>
      <c r="CF131" s="355"/>
      <c r="CG131" s="355"/>
      <c r="CH131" s="355"/>
      <c r="CI131" s="355"/>
      <c r="CJ131" s="355"/>
      <c r="CK131" s="355"/>
      <c r="CL131" s="355"/>
      <c r="CM131" s="355"/>
      <c r="CN131" s="355"/>
      <c r="CO131" s="355"/>
      <c r="CP131" s="355"/>
      <c r="CQ131" s="355"/>
      <c r="CR131" s="355"/>
      <c r="CS131" s="355"/>
      <c r="CT131" s="355"/>
      <c r="CU131" s="355"/>
      <c r="CV131" s="355"/>
      <c r="CW131" s="355"/>
      <c r="CX131" s="355"/>
      <c r="CY131" s="355"/>
      <c r="CZ131" s="355"/>
      <c r="DA131" s="355"/>
      <c r="DB131" s="355"/>
      <c r="DC131" s="355"/>
      <c r="DD131" s="355"/>
      <c r="DE131" s="355"/>
      <c r="DF131" s="355"/>
      <c r="DG131" s="355"/>
      <c r="DH131" s="355"/>
      <c r="DI131" s="355"/>
      <c r="DJ131" s="355"/>
      <c r="DK131" s="355"/>
      <c r="DL131" s="355"/>
      <c r="DM131" s="355"/>
      <c r="DN131" s="355"/>
      <c r="DO131" s="355"/>
      <c r="DP131" s="355"/>
      <c r="DQ131" s="355"/>
      <c r="DR131" s="355"/>
      <c r="DS131" s="355"/>
      <c r="DT131" s="355"/>
      <c r="DU131" s="355"/>
      <c r="DV131" s="355"/>
      <c r="DW131" s="355"/>
      <c r="DX131" s="355"/>
      <c r="DY131" s="355"/>
      <c r="DZ131" s="355"/>
      <c r="EA131" s="355"/>
      <c r="EB131" s="355"/>
      <c r="EC131" s="355"/>
      <c r="ED131" s="355"/>
      <c r="EE131" s="355"/>
      <c r="EF131" s="355"/>
      <c r="EG131" s="355"/>
      <c r="EH131" s="355"/>
      <c r="EI131" s="355"/>
      <c r="EJ131" s="355"/>
      <c r="EK131" s="355"/>
      <c r="EL131" s="355"/>
      <c r="EM131" s="355"/>
    </row>
    <row r="132" spans="1:143" s="258" customFormat="1" ht="18" customHeight="1" outlineLevel="1">
      <c r="A132" s="121">
        <v>3</v>
      </c>
      <c r="B132" s="90">
        <v>7</v>
      </c>
      <c r="C132" s="222" t="s">
        <v>1294</v>
      </c>
      <c r="D132" s="224"/>
      <c r="E132" s="222"/>
      <c r="F132" s="222">
        <v>363.0779</v>
      </c>
      <c r="G132" s="223">
        <v>0</v>
      </c>
      <c r="H132" s="223"/>
      <c r="I132" s="223"/>
      <c r="J132" s="223"/>
      <c r="K132" s="223"/>
      <c r="L132" s="223"/>
      <c r="M132" s="225"/>
      <c r="N132" s="225"/>
      <c r="O132" s="225"/>
      <c r="P132" s="225"/>
      <c r="Q132" s="223"/>
      <c r="R132" s="276"/>
      <c r="S132" s="223"/>
      <c r="T132" s="223"/>
      <c r="U132" s="223"/>
      <c r="V132" s="223"/>
      <c r="W132" s="223"/>
      <c r="X132" s="223"/>
      <c r="Y132" s="223"/>
      <c r="Z132" s="223"/>
      <c r="AA132" s="223">
        <v>2853510.3044286682</v>
      </c>
      <c r="AB132" s="223"/>
      <c r="AC132" s="223">
        <v>49539937.438214943</v>
      </c>
      <c r="AD132" s="222"/>
      <c r="AE132" s="223"/>
      <c r="AF132" s="354"/>
      <c r="AG132" s="355"/>
      <c r="AH132" s="355"/>
      <c r="AI132" s="355"/>
      <c r="AJ132" s="355"/>
      <c r="AK132" s="357"/>
      <c r="AL132" s="358"/>
      <c r="AM132" s="355"/>
      <c r="AN132" s="355"/>
      <c r="AO132" s="355"/>
      <c r="AP132" s="355"/>
      <c r="AQ132" s="355"/>
      <c r="AR132" s="355"/>
      <c r="AS132" s="355"/>
      <c r="AT132" s="355"/>
      <c r="AU132" s="355"/>
      <c r="AV132" s="355"/>
      <c r="AW132" s="355"/>
      <c r="AX132" s="355"/>
      <c r="AY132" s="355"/>
      <c r="AZ132" s="355"/>
      <c r="BA132" s="355"/>
      <c r="BB132" s="355"/>
      <c r="BC132" s="355"/>
      <c r="BD132" s="355"/>
      <c r="BE132" s="355"/>
      <c r="BF132" s="355"/>
      <c r="BG132" s="355"/>
      <c r="BH132" s="355"/>
      <c r="BI132" s="355"/>
      <c r="BJ132" s="355"/>
      <c r="BK132" s="355"/>
      <c r="BL132" s="355"/>
      <c r="BM132" s="355"/>
      <c r="BN132" s="355"/>
      <c r="BO132" s="355"/>
      <c r="BP132" s="355"/>
      <c r="BQ132" s="355"/>
      <c r="BR132" s="355"/>
      <c r="BS132" s="355"/>
      <c r="BT132" s="355"/>
      <c r="BU132" s="355"/>
      <c r="BV132" s="355"/>
      <c r="BW132" s="355"/>
      <c r="BX132" s="355"/>
      <c r="BY132" s="355"/>
      <c r="BZ132" s="355"/>
      <c r="CA132" s="355"/>
      <c r="CB132" s="355"/>
      <c r="CC132" s="355"/>
      <c r="CD132" s="355"/>
      <c r="CE132" s="355"/>
      <c r="CF132" s="355"/>
      <c r="CG132" s="355"/>
      <c r="CH132" s="355"/>
      <c r="CI132" s="355"/>
      <c r="CJ132" s="355"/>
      <c r="CK132" s="355"/>
      <c r="CL132" s="355"/>
      <c r="CM132" s="355"/>
      <c r="CN132" s="355"/>
      <c r="CO132" s="355"/>
      <c r="CP132" s="355"/>
      <c r="CQ132" s="355"/>
      <c r="CR132" s="355"/>
      <c r="CS132" s="355"/>
      <c r="CT132" s="355"/>
      <c r="CU132" s="355"/>
      <c r="CV132" s="355"/>
      <c r="CW132" s="355"/>
      <c r="CX132" s="355"/>
      <c r="CY132" s="355"/>
      <c r="CZ132" s="355"/>
      <c r="DA132" s="355"/>
      <c r="DB132" s="355"/>
      <c r="DC132" s="355"/>
      <c r="DD132" s="355"/>
      <c r="DE132" s="355"/>
      <c r="DF132" s="355"/>
      <c r="DG132" s="355"/>
      <c r="DH132" s="355"/>
      <c r="DI132" s="355"/>
      <c r="DJ132" s="355"/>
      <c r="DK132" s="355"/>
      <c r="DL132" s="355"/>
      <c r="DM132" s="355"/>
      <c r="DN132" s="355"/>
      <c r="DO132" s="355"/>
      <c r="DP132" s="355"/>
      <c r="DQ132" s="355"/>
      <c r="DR132" s="355"/>
      <c r="DS132" s="355"/>
      <c r="DT132" s="355"/>
      <c r="DU132" s="355"/>
      <c r="DV132" s="355"/>
      <c r="DW132" s="355"/>
      <c r="DX132" s="355"/>
      <c r="DY132" s="355"/>
      <c r="DZ132" s="355"/>
      <c r="EA132" s="355"/>
      <c r="EB132" s="355"/>
      <c r="EC132" s="355"/>
      <c r="ED132" s="355"/>
      <c r="EE132" s="355"/>
      <c r="EF132" s="355"/>
      <c r="EG132" s="355"/>
      <c r="EH132" s="355"/>
      <c r="EI132" s="355"/>
      <c r="EJ132" s="355"/>
      <c r="EK132" s="355"/>
      <c r="EL132" s="355"/>
      <c r="EM132" s="355"/>
    </row>
    <row r="133" spans="1:143" s="258" customFormat="1" ht="18" customHeight="1" outlineLevel="1">
      <c r="A133" s="121">
        <v>3</v>
      </c>
      <c r="B133" s="90">
        <v>8</v>
      </c>
      <c r="C133" s="222" t="s">
        <v>1295</v>
      </c>
      <c r="D133" s="224"/>
      <c r="E133" s="222"/>
      <c r="F133" s="222">
        <v>196.55359999999999</v>
      </c>
      <c r="G133" s="223">
        <v>0</v>
      </c>
      <c r="H133" s="223"/>
      <c r="I133" s="223"/>
      <c r="J133" s="223"/>
      <c r="K133" s="223"/>
      <c r="L133" s="223"/>
      <c r="M133" s="225"/>
      <c r="N133" s="225"/>
      <c r="O133" s="225"/>
      <c r="P133" s="225"/>
      <c r="Q133" s="223"/>
      <c r="R133" s="276"/>
      <c r="S133" s="223"/>
      <c r="T133" s="223"/>
      <c r="U133" s="223"/>
      <c r="V133" s="223"/>
      <c r="W133" s="223"/>
      <c r="X133" s="223"/>
      <c r="Y133" s="223"/>
      <c r="Z133" s="223"/>
      <c r="AA133" s="223">
        <v>1525123.8162072168</v>
      </c>
      <c r="AB133" s="223"/>
      <c r="AC133" s="223">
        <v>26477752.094736077</v>
      </c>
      <c r="AD133" s="222"/>
      <c r="AE133" s="223"/>
      <c r="AF133" s="354"/>
      <c r="AG133" s="355"/>
      <c r="AH133" s="355"/>
      <c r="AI133" s="355"/>
      <c r="AJ133" s="355"/>
      <c r="AK133" s="357"/>
      <c r="AL133" s="358"/>
      <c r="AM133" s="355"/>
      <c r="AN133" s="355"/>
      <c r="AO133" s="355"/>
      <c r="AP133" s="355"/>
      <c r="AQ133" s="355"/>
      <c r="AR133" s="355"/>
      <c r="AS133" s="355"/>
      <c r="AT133" s="355"/>
      <c r="AU133" s="355"/>
      <c r="AV133" s="355"/>
      <c r="AW133" s="355"/>
      <c r="AX133" s="355"/>
      <c r="AY133" s="355"/>
      <c r="AZ133" s="355"/>
      <c r="BA133" s="355"/>
      <c r="BB133" s="355"/>
      <c r="BC133" s="355"/>
      <c r="BD133" s="355"/>
      <c r="BE133" s="355"/>
      <c r="BF133" s="355"/>
      <c r="BG133" s="355"/>
      <c r="BH133" s="355"/>
      <c r="BI133" s="355"/>
      <c r="BJ133" s="355"/>
      <c r="BK133" s="355"/>
      <c r="BL133" s="355"/>
      <c r="BM133" s="355"/>
      <c r="BN133" s="355"/>
      <c r="BO133" s="355"/>
      <c r="BP133" s="355"/>
      <c r="BQ133" s="355"/>
      <c r="BR133" s="355"/>
      <c r="BS133" s="355"/>
      <c r="BT133" s="355"/>
      <c r="BU133" s="355"/>
      <c r="BV133" s="355"/>
      <c r="BW133" s="355"/>
      <c r="BX133" s="355"/>
      <c r="BY133" s="355"/>
      <c r="BZ133" s="355"/>
      <c r="CA133" s="355"/>
      <c r="CB133" s="355"/>
      <c r="CC133" s="355"/>
      <c r="CD133" s="355"/>
      <c r="CE133" s="355"/>
      <c r="CF133" s="355"/>
      <c r="CG133" s="355"/>
      <c r="CH133" s="355"/>
      <c r="CI133" s="355"/>
      <c r="CJ133" s="355"/>
      <c r="CK133" s="355"/>
      <c r="CL133" s="355"/>
      <c r="CM133" s="355"/>
      <c r="CN133" s="355"/>
      <c r="CO133" s="355"/>
      <c r="CP133" s="355"/>
      <c r="CQ133" s="355"/>
      <c r="CR133" s="355"/>
      <c r="CS133" s="355"/>
      <c r="CT133" s="355"/>
      <c r="CU133" s="355"/>
      <c r="CV133" s="355"/>
      <c r="CW133" s="355"/>
      <c r="CX133" s="355"/>
      <c r="CY133" s="355"/>
      <c r="CZ133" s="355"/>
      <c r="DA133" s="355"/>
      <c r="DB133" s="355"/>
      <c r="DC133" s="355"/>
      <c r="DD133" s="355"/>
      <c r="DE133" s="355"/>
      <c r="DF133" s="355"/>
      <c r="DG133" s="355"/>
      <c r="DH133" s="355"/>
      <c r="DI133" s="355"/>
      <c r="DJ133" s="355"/>
      <c r="DK133" s="355"/>
      <c r="DL133" s="355"/>
      <c r="DM133" s="355"/>
      <c r="DN133" s="355"/>
      <c r="DO133" s="355"/>
      <c r="DP133" s="355"/>
      <c r="DQ133" s="355"/>
      <c r="DR133" s="355"/>
      <c r="DS133" s="355"/>
      <c r="DT133" s="355"/>
      <c r="DU133" s="355"/>
      <c r="DV133" s="355"/>
      <c r="DW133" s="355"/>
      <c r="DX133" s="355"/>
      <c r="DY133" s="355"/>
      <c r="DZ133" s="355"/>
      <c r="EA133" s="355"/>
      <c r="EB133" s="355"/>
      <c r="EC133" s="355"/>
      <c r="ED133" s="355"/>
      <c r="EE133" s="355"/>
      <c r="EF133" s="355"/>
      <c r="EG133" s="355"/>
      <c r="EH133" s="355"/>
      <c r="EI133" s="355"/>
      <c r="EJ133" s="355"/>
      <c r="EK133" s="355"/>
      <c r="EL133" s="355"/>
      <c r="EM133" s="355"/>
    </row>
    <row r="134" spans="1:143" s="258" customFormat="1" ht="18" customHeight="1" outlineLevel="1">
      <c r="A134" s="121">
        <v>3</v>
      </c>
      <c r="B134" s="90">
        <v>9</v>
      </c>
      <c r="C134" s="222" t="s">
        <v>1296</v>
      </c>
      <c r="D134" s="224"/>
      <c r="E134" s="222"/>
      <c r="F134" s="222">
        <v>93.2</v>
      </c>
      <c r="G134" s="223">
        <v>0</v>
      </c>
      <c r="H134" s="223"/>
      <c r="I134" s="223"/>
      <c r="J134" s="223"/>
      <c r="K134" s="223"/>
      <c r="L134" s="223"/>
      <c r="M134" s="225"/>
      <c r="N134" s="225"/>
      <c r="O134" s="225"/>
      <c r="P134" s="225"/>
      <c r="Q134" s="223"/>
      <c r="R134" s="276"/>
      <c r="S134" s="223"/>
      <c r="T134" s="223"/>
      <c r="U134" s="223"/>
      <c r="V134" s="223"/>
      <c r="W134" s="223"/>
      <c r="X134" s="223"/>
      <c r="Y134" s="223"/>
      <c r="Z134" s="223"/>
      <c r="AA134" s="223">
        <v>854870.52026470343</v>
      </c>
      <c r="AB134" s="223"/>
      <c r="AC134" s="223">
        <v>14841450.555114452</v>
      </c>
      <c r="AD134" s="222"/>
      <c r="AE134" s="223"/>
      <c r="AF134" s="354"/>
      <c r="AG134" s="355"/>
      <c r="AH134" s="355"/>
      <c r="AI134" s="355"/>
      <c r="AJ134" s="355"/>
      <c r="AK134" s="357"/>
      <c r="AL134" s="358"/>
      <c r="AM134" s="355"/>
      <c r="AN134" s="355"/>
      <c r="AO134" s="355"/>
      <c r="AP134" s="355"/>
      <c r="AQ134" s="355"/>
      <c r="AR134" s="355"/>
      <c r="AS134" s="355"/>
      <c r="AT134" s="355"/>
      <c r="AU134" s="355"/>
      <c r="AV134" s="355"/>
      <c r="AW134" s="355"/>
      <c r="AX134" s="355"/>
      <c r="AY134" s="355"/>
      <c r="AZ134" s="355"/>
      <c r="BA134" s="355"/>
      <c r="BB134" s="355"/>
      <c r="BC134" s="355"/>
      <c r="BD134" s="355"/>
      <c r="BE134" s="355"/>
      <c r="BF134" s="355"/>
      <c r="BG134" s="355"/>
      <c r="BH134" s="355"/>
      <c r="BI134" s="355"/>
      <c r="BJ134" s="355"/>
      <c r="BK134" s="355"/>
      <c r="BL134" s="355"/>
      <c r="BM134" s="355"/>
      <c r="BN134" s="355"/>
      <c r="BO134" s="355"/>
      <c r="BP134" s="355"/>
      <c r="BQ134" s="355"/>
      <c r="BR134" s="355"/>
      <c r="BS134" s="355"/>
      <c r="BT134" s="355"/>
      <c r="BU134" s="355"/>
      <c r="BV134" s="355"/>
      <c r="BW134" s="355"/>
      <c r="BX134" s="355"/>
      <c r="BY134" s="355"/>
      <c r="BZ134" s="355"/>
      <c r="CA134" s="355"/>
      <c r="CB134" s="355"/>
      <c r="CC134" s="355"/>
      <c r="CD134" s="355"/>
      <c r="CE134" s="355"/>
      <c r="CF134" s="355"/>
      <c r="CG134" s="355"/>
      <c r="CH134" s="355"/>
      <c r="CI134" s="355"/>
      <c r="CJ134" s="355"/>
      <c r="CK134" s="355"/>
      <c r="CL134" s="355"/>
      <c r="CM134" s="355"/>
      <c r="CN134" s="355"/>
      <c r="CO134" s="355"/>
      <c r="CP134" s="355"/>
      <c r="CQ134" s="355"/>
      <c r="CR134" s="355"/>
      <c r="CS134" s="355"/>
      <c r="CT134" s="355"/>
      <c r="CU134" s="355"/>
      <c r="CV134" s="355"/>
      <c r="CW134" s="355"/>
      <c r="CX134" s="355"/>
      <c r="CY134" s="355"/>
      <c r="CZ134" s="355"/>
      <c r="DA134" s="355"/>
      <c r="DB134" s="355"/>
      <c r="DC134" s="355"/>
      <c r="DD134" s="355"/>
      <c r="DE134" s="355"/>
      <c r="DF134" s="355"/>
      <c r="DG134" s="355"/>
      <c r="DH134" s="355"/>
      <c r="DI134" s="355"/>
      <c r="DJ134" s="355"/>
      <c r="DK134" s="355"/>
      <c r="DL134" s="355"/>
      <c r="DM134" s="355"/>
      <c r="DN134" s="355"/>
      <c r="DO134" s="355"/>
      <c r="DP134" s="355"/>
      <c r="DQ134" s="355"/>
      <c r="DR134" s="355"/>
      <c r="DS134" s="355"/>
      <c r="DT134" s="355"/>
      <c r="DU134" s="355"/>
      <c r="DV134" s="355"/>
      <c r="DW134" s="355"/>
      <c r="DX134" s="355"/>
      <c r="DY134" s="355"/>
      <c r="DZ134" s="355"/>
      <c r="EA134" s="355"/>
      <c r="EB134" s="355"/>
      <c r="EC134" s="355"/>
      <c r="ED134" s="355"/>
      <c r="EE134" s="355"/>
      <c r="EF134" s="355"/>
      <c r="EG134" s="355"/>
      <c r="EH134" s="355"/>
      <c r="EI134" s="355"/>
      <c r="EJ134" s="355"/>
      <c r="EK134" s="355"/>
      <c r="EL134" s="355"/>
      <c r="EM134" s="355"/>
    </row>
    <row r="135" spans="1:143" s="258" customFormat="1" ht="18" customHeight="1" outlineLevel="1">
      <c r="A135" s="121">
        <v>3</v>
      </c>
      <c r="B135" s="90">
        <v>10</v>
      </c>
      <c r="C135" s="222" t="s">
        <v>1297</v>
      </c>
      <c r="D135" s="224"/>
      <c r="E135" s="222"/>
      <c r="F135" s="222">
        <v>12.53</v>
      </c>
      <c r="G135" s="223">
        <v>0</v>
      </c>
      <c r="H135" s="223"/>
      <c r="I135" s="223"/>
      <c r="J135" s="223"/>
      <c r="K135" s="223"/>
      <c r="L135" s="223"/>
      <c r="M135" s="225"/>
      <c r="N135" s="225"/>
      <c r="O135" s="225"/>
      <c r="P135" s="225"/>
      <c r="Q135" s="223"/>
      <c r="R135" s="276"/>
      <c r="S135" s="223"/>
      <c r="T135" s="223"/>
      <c r="U135" s="223"/>
      <c r="V135" s="223"/>
      <c r="W135" s="223"/>
      <c r="X135" s="223"/>
      <c r="Y135" s="223"/>
      <c r="Z135" s="223"/>
      <c r="AA135" s="223">
        <v>82457.173859375005</v>
      </c>
      <c r="AB135" s="223"/>
      <c r="AC135" s="223">
        <v>1431543.1866447513</v>
      </c>
      <c r="AD135" s="222"/>
      <c r="AE135" s="223"/>
      <c r="AF135" s="354"/>
      <c r="AG135" s="355"/>
      <c r="AH135" s="355"/>
      <c r="AI135" s="355"/>
      <c r="AJ135" s="355"/>
      <c r="AK135" s="357"/>
      <c r="AL135" s="358"/>
      <c r="AM135" s="355"/>
      <c r="AN135" s="355"/>
      <c r="AO135" s="355"/>
      <c r="AP135" s="355"/>
      <c r="AQ135" s="355"/>
      <c r="AR135" s="355"/>
      <c r="AS135" s="355"/>
      <c r="AT135" s="355"/>
      <c r="AU135" s="355"/>
      <c r="AV135" s="355"/>
      <c r="AW135" s="355"/>
      <c r="AX135" s="355"/>
      <c r="AY135" s="355"/>
      <c r="AZ135" s="355"/>
      <c r="BA135" s="355"/>
      <c r="BB135" s="355"/>
      <c r="BC135" s="355"/>
      <c r="BD135" s="355"/>
      <c r="BE135" s="355"/>
      <c r="BF135" s="355"/>
      <c r="BG135" s="355"/>
      <c r="BH135" s="355"/>
      <c r="BI135" s="355"/>
      <c r="BJ135" s="355"/>
      <c r="BK135" s="355"/>
      <c r="BL135" s="355"/>
      <c r="BM135" s="355"/>
      <c r="BN135" s="355"/>
      <c r="BO135" s="355"/>
      <c r="BP135" s="355"/>
      <c r="BQ135" s="355"/>
      <c r="BR135" s="355"/>
      <c r="BS135" s="355"/>
      <c r="BT135" s="355"/>
      <c r="BU135" s="355"/>
      <c r="BV135" s="355"/>
      <c r="BW135" s="355"/>
      <c r="BX135" s="355"/>
      <c r="BY135" s="355"/>
      <c r="BZ135" s="355"/>
      <c r="CA135" s="355"/>
      <c r="CB135" s="355"/>
      <c r="CC135" s="355"/>
      <c r="CD135" s="355"/>
      <c r="CE135" s="355"/>
      <c r="CF135" s="355"/>
      <c r="CG135" s="355"/>
      <c r="CH135" s="355"/>
      <c r="CI135" s="355"/>
      <c r="CJ135" s="355"/>
      <c r="CK135" s="355"/>
      <c r="CL135" s="355"/>
      <c r="CM135" s="355"/>
      <c r="CN135" s="355"/>
      <c r="CO135" s="355"/>
      <c r="CP135" s="355"/>
      <c r="CQ135" s="355"/>
      <c r="CR135" s="355"/>
      <c r="CS135" s="355"/>
      <c r="CT135" s="355"/>
      <c r="CU135" s="355"/>
      <c r="CV135" s="355"/>
      <c r="CW135" s="355"/>
      <c r="CX135" s="355"/>
      <c r="CY135" s="355"/>
      <c r="CZ135" s="355"/>
      <c r="DA135" s="355"/>
      <c r="DB135" s="355"/>
      <c r="DC135" s="355"/>
      <c r="DD135" s="355"/>
      <c r="DE135" s="355"/>
      <c r="DF135" s="355"/>
      <c r="DG135" s="355"/>
      <c r="DH135" s="355"/>
      <c r="DI135" s="355"/>
      <c r="DJ135" s="355"/>
      <c r="DK135" s="355"/>
      <c r="DL135" s="355"/>
      <c r="DM135" s="355"/>
      <c r="DN135" s="355"/>
      <c r="DO135" s="355"/>
      <c r="DP135" s="355"/>
      <c r="DQ135" s="355"/>
      <c r="DR135" s="355"/>
      <c r="DS135" s="355"/>
      <c r="DT135" s="355"/>
      <c r="DU135" s="355"/>
      <c r="DV135" s="355"/>
      <c r="DW135" s="355"/>
      <c r="DX135" s="355"/>
      <c r="DY135" s="355"/>
      <c r="DZ135" s="355"/>
      <c r="EA135" s="355"/>
      <c r="EB135" s="355"/>
      <c r="EC135" s="355"/>
      <c r="ED135" s="355"/>
      <c r="EE135" s="355"/>
      <c r="EF135" s="355"/>
      <c r="EG135" s="355"/>
      <c r="EH135" s="355"/>
      <c r="EI135" s="355"/>
      <c r="EJ135" s="355"/>
      <c r="EK135" s="355"/>
      <c r="EL135" s="355"/>
      <c r="EM135" s="355"/>
    </row>
    <row r="136" spans="1:143" s="258" customFormat="1" ht="18" customHeight="1" outlineLevel="1">
      <c r="A136" s="121">
        <v>3</v>
      </c>
      <c r="B136" s="90">
        <v>11</v>
      </c>
      <c r="C136" s="222" t="s">
        <v>1298</v>
      </c>
      <c r="D136" s="224"/>
      <c r="E136" s="222"/>
      <c r="F136" s="222">
        <v>1337.5762</v>
      </c>
      <c r="G136" s="223">
        <v>0</v>
      </c>
      <c r="H136" s="223"/>
      <c r="I136" s="223"/>
      <c r="J136" s="223"/>
      <c r="K136" s="223"/>
      <c r="L136" s="223"/>
      <c r="M136" s="225"/>
      <c r="N136" s="225"/>
      <c r="O136" s="225"/>
      <c r="P136" s="225"/>
      <c r="Q136" s="223"/>
      <c r="R136" s="276"/>
      <c r="S136" s="223"/>
      <c r="T136" s="223"/>
      <c r="U136" s="223"/>
      <c r="V136" s="223"/>
      <c r="W136" s="223"/>
      <c r="X136" s="223"/>
      <c r="Y136" s="223"/>
      <c r="Z136" s="223"/>
      <c r="AA136" s="223">
        <v>291727.73293655593</v>
      </c>
      <c r="AB136" s="223"/>
      <c r="AC136" s="223">
        <v>5064699.9999402072</v>
      </c>
      <c r="AD136" s="222"/>
      <c r="AE136" s="223"/>
      <c r="AF136" s="354"/>
      <c r="AG136" s="355"/>
      <c r="AH136" s="355"/>
      <c r="AI136" s="355"/>
      <c r="AJ136" s="355"/>
      <c r="AK136" s="357"/>
      <c r="AL136" s="358"/>
      <c r="AM136" s="355"/>
      <c r="AN136" s="355"/>
      <c r="AO136" s="355"/>
      <c r="AP136" s="355"/>
      <c r="AQ136" s="355"/>
      <c r="AR136" s="355"/>
      <c r="AS136" s="355"/>
      <c r="AT136" s="355"/>
      <c r="AU136" s="355"/>
      <c r="AV136" s="355"/>
      <c r="AW136" s="355"/>
      <c r="AX136" s="355"/>
      <c r="AY136" s="355"/>
      <c r="AZ136" s="355"/>
      <c r="BA136" s="355"/>
      <c r="BB136" s="355"/>
      <c r="BC136" s="355"/>
      <c r="BD136" s="355"/>
      <c r="BE136" s="355"/>
      <c r="BF136" s="355"/>
      <c r="BG136" s="355"/>
      <c r="BH136" s="355"/>
      <c r="BI136" s="355"/>
      <c r="BJ136" s="355"/>
      <c r="BK136" s="355"/>
      <c r="BL136" s="355"/>
      <c r="BM136" s="355"/>
      <c r="BN136" s="355"/>
      <c r="BO136" s="355"/>
      <c r="BP136" s="355"/>
      <c r="BQ136" s="355"/>
      <c r="BR136" s="355"/>
      <c r="BS136" s="355"/>
      <c r="BT136" s="355"/>
      <c r="BU136" s="355"/>
      <c r="BV136" s="355"/>
      <c r="BW136" s="355"/>
      <c r="BX136" s="355"/>
      <c r="BY136" s="355"/>
      <c r="BZ136" s="355"/>
      <c r="CA136" s="355"/>
      <c r="CB136" s="355"/>
      <c r="CC136" s="355"/>
      <c r="CD136" s="355"/>
      <c r="CE136" s="355"/>
      <c r="CF136" s="355"/>
      <c r="CG136" s="355"/>
      <c r="CH136" s="355"/>
      <c r="CI136" s="355"/>
      <c r="CJ136" s="355"/>
      <c r="CK136" s="355"/>
      <c r="CL136" s="355"/>
      <c r="CM136" s="355"/>
      <c r="CN136" s="355"/>
      <c r="CO136" s="355"/>
      <c r="CP136" s="355"/>
      <c r="CQ136" s="355"/>
      <c r="CR136" s="355"/>
      <c r="CS136" s="355"/>
      <c r="CT136" s="355"/>
      <c r="CU136" s="355"/>
      <c r="CV136" s="355"/>
      <c r="CW136" s="355"/>
      <c r="CX136" s="355"/>
      <c r="CY136" s="355"/>
      <c r="CZ136" s="355"/>
      <c r="DA136" s="355"/>
      <c r="DB136" s="355"/>
      <c r="DC136" s="355"/>
      <c r="DD136" s="355"/>
      <c r="DE136" s="355"/>
      <c r="DF136" s="355"/>
      <c r="DG136" s="355"/>
      <c r="DH136" s="355"/>
      <c r="DI136" s="355"/>
      <c r="DJ136" s="355"/>
      <c r="DK136" s="355"/>
      <c r="DL136" s="355"/>
      <c r="DM136" s="355"/>
      <c r="DN136" s="355"/>
      <c r="DO136" s="355"/>
      <c r="DP136" s="355"/>
      <c r="DQ136" s="355"/>
      <c r="DR136" s="355"/>
      <c r="DS136" s="355"/>
      <c r="DT136" s="355"/>
      <c r="DU136" s="355"/>
      <c r="DV136" s="355"/>
      <c r="DW136" s="355"/>
      <c r="DX136" s="355"/>
      <c r="DY136" s="355"/>
      <c r="DZ136" s="355"/>
      <c r="EA136" s="355"/>
      <c r="EB136" s="355"/>
      <c r="EC136" s="355"/>
      <c r="ED136" s="355"/>
      <c r="EE136" s="355"/>
      <c r="EF136" s="355"/>
      <c r="EG136" s="355"/>
      <c r="EH136" s="355"/>
      <c r="EI136" s="355"/>
      <c r="EJ136" s="355"/>
      <c r="EK136" s="355"/>
      <c r="EL136" s="355"/>
      <c r="EM136" s="355"/>
    </row>
    <row r="137" spans="1:143" s="258" customFormat="1" ht="18" customHeight="1" outlineLevel="1">
      <c r="A137" s="121">
        <v>3</v>
      </c>
      <c r="B137" s="90">
        <v>12</v>
      </c>
      <c r="C137" s="222" t="s">
        <v>1299</v>
      </c>
      <c r="D137" s="224"/>
      <c r="E137" s="222"/>
      <c r="F137" s="222">
        <v>1.2035499999999999</v>
      </c>
      <c r="G137" s="223">
        <v>0</v>
      </c>
      <c r="H137" s="223"/>
      <c r="I137" s="223"/>
      <c r="J137" s="223"/>
      <c r="K137" s="223"/>
      <c r="L137" s="223"/>
      <c r="M137" s="225"/>
      <c r="N137" s="225"/>
      <c r="O137" s="225"/>
      <c r="P137" s="225"/>
      <c r="Q137" s="223"/>
      <c r="R137" s="276"/>
      <c r="S137" s="223"/>
      <c r="T137" s="223"/>
      <c r="U137" s="223"/>
      <c r="V137" s="223"/>
      <c r="W137" s="223"/>
      <c r="X137" s="223"/>
      <c r="Y137" s="223"/>
      <c r="Z137" s="223"/>
      <c r="AA137" s="223">
        <v>822.63725123137169</v>
      </c>
      <c r="AB137" s="223"/>
      <c r="AC137" s="223">
        <v>14281.847133019881</v>
      </c>
      <c r="AD137" s="222"/>
      <c r="AE137" s="223"/>
      <c r="AF137" s="354"/>
      <c r="AG137" s="355"/>
      <c r="AH137" s="355"/>
      <c r="AI137" s="355"/>
      <c r="AJ137" s="355"/>
      <c r="AK137" s="357"/>
      <c r="AL137" s="358"/>
      <c r="AM137" s="355"/>
      <c r="AN137" s="355"/>
      <c r="AO137" s="355"/>
      <c r="AP137" s="355"/>
      <c r="AQ137" s="355"/>
      <c r="AR137" s="355"/>
      <c r="AS137" s="355"/>
      <c r="AT137" s="355"/>
      <c r="AU137" s="355"/>
      <c r="AV137" s="355"/>
      <c r="AW137" s="355"/>
      <c r="AX137" s="355"/>
      <c r="AY137" s="355"/>
      <c r="AZ137" s="355"/>
      <c r="BA137" s="355"/>
      <c r="BB137" s="355"/>
      <c r="BC137" s="355"/>
      <c r="BD137" s="355"/>
      <c r="BE137" s="355"/>
      <c r="BF137" s="355"/>
      <c r="BG137" s="355"/>
      <c r="BH137" s="355"/>
      <c r="BI137" s="355"/>
      <c r="BJ137" s="355"/>
      <c r="BK137" s="355"/>
      <c r="BL137" s="355"/>
      <c r="BM137" s="355"/>
      <c r="BN137" s="355"/>
      <c r="BO137" s="355"/>
      <c r="BP137" s="355"/>
      <c r="BQ137" s="355"/>
      <c r="BR137" s="355"/>
      <c r="BS137" s="355"/>
      <c r="BT137" s="355"/>
      <c r="BU137" s="355"/>
      <c r="BV137" s="355"/>
      <c r="BW137" s="355"/>
      <c r="BX137" s="355"/>
      <c r="BY137" s="355"/>
      <c r="BZ137" s="355"/>
      <c r="CA137" s="355"/>
      <c r="CB137" s="355"/>
      <c r="CC137" s="355"/>
      <c r="CD137" s="355"/>
      <c r="CE137" s="355"/>
      <c r="CF137" s="355"/>
      <c r="CG137" s="355"/>
      <c r="CH137" s="355"/>
      <c r="CI137" s="355"/>
      <c r="CJ137" s="355"/>
      <c r="CK137" s="355"/>
      <c r="CL137" s="355"/>
      <c r="CM137" s="355"/>
      <c r="CN137" s="355"/>
      <c r="CO137" s="355"/>
      <c r="CP137" s="355"/>
      <c r="CQ137" s="355"/>
      <c r="CR137" s="355"/>
      <c r="CS137" s="355"/>
      <c r="CT137" s="355"/>
      <c r="CU137" s="355"/>
      <c r="CV137" s="355"/>
      <c r="CW137" s="355"/>
      <c r="CX137" s="355"/>
      <c r="CY137" s="355"/>
      <c r="CZ137" s="355"/>
      <c r="DA137" s="355"/>
      <c r="DB137" s="355"/>
      <c r="DC137" s="355"/>
      <c r="DD137" s="355"/>
      <c r="DE137" s="355"/>
      <c r="DF137" s="355"/>
      <c r="DG137" s="355"/>
      <c r="DH137" s="355"/>
      <c r="DI137" s="355"/>
      <c r="DJ137" s="355"/>
      <c r="DK137" s="355"/>
      <c r="DL137" s="355"/>
      <c r="DM137" s="355"/>
      <c r="DN137" s="355"/>
      <c r="DO137" s="355"/>
      <c r="DP137" s="355"/>
      <c r="DQ137" s="355"/>
      <c r="DR137" s="355"/>
      <c r="DS137" s="355"/>
      <c r="DT137" s="355"/>
      <c r="DU137" s="355"/>
      <c r="DV137" s="355"/>
      <c r="DW137" s="355"/>
      <c r="DX137" s="355"/>
      <c r="DY137" s="355"/>
      <c r="DZ137" s="355"/>
      <c r="EA137" s="355"/>
      <c r="EB137" s="355"/>
      <c r="EC137" s="355"/>
      <c r="ED137" s="355"/>
      <c r="EE137" s="355"/>
      <c r="EF137" s="355"/>
      <c r="EG137" s="355"/>
      <c r="EH137" s="355"/>
      <c r="EI137" s="355"/>
      <c r="EJ137" s="355"/>
      <c r="EK137" s="355"/>
      <c r="EL137" s="355"/>
      <c r="EM137" s="355"/>
    </row>
    <row r="138" spans="1:143" s="258" customFormat="1" ht="18" customHeight="1" outlineLevel="1">
      <c r="A138" s="121">
        <v>3</v>
      </c>
      <c r="B138" s="90">
        <v>13</v>
      </c>
      <c r="C138" s="222" t="s">
        <v>1300</v>
      </c>
      <c r="D138" s="224"/>
      <c r="E138" s="222"/>
      <c r="F138" s="222">
        <v>24</v>
      </c>
      <c r="G138" s="223">
        <v>0</v>
      </c>
      <c r="H138" s="223"/>
      <c r="I138" s="223"/>
      <c r="J138" s="223"/>
      <c r="K138" s="223"/>
      <c r="L138" s="223"/>
      <c r="M138" s="225"/>
      <c r="N138" s="225"/>
      <c r="O138" s="225"/>
      <c r="P138" s="225"/>
      <c r="Q138" s="223"/>
      <c r="R138" s="276"/>
      <c r="S138" s="223"/>
      <c r="T138" s="223"/>
      <c r="U138" s="223"/>
      <c r="V138" s="223"/>
      <c r="W138" s="223"/>
      <c r="X138" s="223"/>
      <c r="Y138" s="223"/>
      <c r="Z138" s="223"/>
      <c r="AA138" s="223">
        <v>88995.602850678726</v>
      </c>
      <c r="AB138" s="223"/>
      <c r="AC138" s="223">
        <v>1545057.1847090586</v>
      </c>
      <c r="AD138" s="222"/>
      <c r="AE138" s="223"/>
      <c r="AF138" s="354"/>
      <c r="AG138" s="355"/>
      <c r="AH138" s="355"/>
      <c r="AI138" s="355"/>
      <c r="AJ138" s="355"/>
      <c r="AK138" s="357"/>
      <c r="AL138" s="358"/>
      <c r="AM138" s="355"/>
      <c r="AN138" s="355"/>
      <c r="AO138" s="355"/>
      <c r="AP138" s="355"/>
      <c r="AQ138" s="355"/>
      <c r="AR138" s="355"/>
      <c r="AS138" s="355"/>
      <c r="AT138" s="355"/>
      <c r="AU138" s="355"/>
      <c r="AV138" s="355"/>
      <c r="AW138" s="355"/>
      <c r="AX138" s="355"/>
      <c r="AY138" s="355"/>
      <c r="AZ138" s="355"/>
      <c r="BA138" s="355"/>
      <c r="BB138" s="355"/>
      <c r="BC138" s="355"/>
      <c r="BD138" s="355"/>
      <c r="BE138" s="355"/>
      <c r="BF138" s="355"/>
      <c r="BG138" s="355"/>
      <c r="BH138" s="355"/>
      <c r="BI138" s="355"/>
      <c r="BJ138" s="355"/>
      <c r="BK138" s="355"/>
      <c r="BL138" s="355"/>
      <c r="BM138" s="355"/>
      <c r="BN138" s="355"/>
      <c r="BO138" s="355"/>
      <c r="BP138" s="355"/>
      <c r="BQ138" s="355"/>
      <c r="BR138" s="355"/>
      <c r="BS138" s="355"/>
      <c r="BT138" s="355"/>
      <c r="BU138" s="355"/>
      <c r="BV138" s="355"/>
      <c r="BW138" s="355"/>
      <c r="BX138" s="355"/>
      <c r="BY138" s="355"/>
      <c r="BZ138" s="355"/>
      <c r="CA138" s="355"/>
      <c r="CB138" s="355"/>
      <c r="CC138" s="355"/>
      <c r="CD138" s="355"/>
      <c r="CE138" s="355"/>
      <c r="CF138" s="355"/>
      <c r="CG138" s="355"/>
      <c r="CH138" s="355"/>
      <c r="CI138" s="355"/>
      <c r="CJ138" s="355"/>
      <c r="CK138" s="355"/>
      <c r="CL138" s="355"/>
      <c r="CM138" s="355"/>
      <c r="CN138" s="355"/>
      <c r="CO138" s="355"/>
      <c r="CP138" s="355"/>
      <c r="CQ138" s="355"/>
      <c r="CR138" s="355"/>
      <c r="CS138" s="355"/>
      <c r="CT138" s="355"/>
      <c r="CU138" s="355"/>
      <c r="CV138" s="355"/>
      <c r="CW138" s="355"/>
      <c r="CX138" s="355"/>
      <c r="CY138" s="355"/>
      <c r="CZ138" s="355"/>
      <c r="DA138" s="355"/>
      <c r="DB138" s="355"/>
      <c r="DC138" s="355"/>
      <c r="DD138" s="355"/>
      <c r="DE138" s="355"/>
      <c r="DF138" s="355"/>
      <c r="DG138" s="355"/>
      <c r="DH138" s="355"/>
      <c r="DI138" s="355"/>
      <c r="DJ138" s="355"/>
      <c r="DK138" s="355"/>
      <c r="DL138" s="355"/>
      <c r="DM138" s="355"/>
      <c r="DN138" s="355"/>
      <c r="DO138" s="355"/>
      <c r="DP138" s="355"/>
      <c r="DQ138" s="355"/>
      <c r="DR138" s="355"/>
      <c r="DS138" s="355"/>
      <c r="DT138" s="355"/>
      <c r="DU138" s="355"/>
      <c r="DV138" s="355"/>
      <c r="DW138" s="355"/>
      <c r="DX138" s="355"/>
      <c r="DY138" s="355"/>
      <c r="DZ138" s="355"/>
      <c r="EA138" s="355"/>
      <c r="EB138" s="355"/>
      <c r="EC138" s="355"/>
      <c r="ED138" s="355"/>
      <c r="EE138" s="355"/>
      <c r="EF138" s="355"/>
      <c r="EG138" s="355"/>
      <c r="EH138" s="355"/>
      <c r="EI138" s="355"/>
      <c r="EJ138" s="355"/>
      <c r="EK138" s="355"/>
      <c r="EL138" s="355"/>
      <c r="EM138" s="355"/>
    </row>
    <row r="139" spans="1:143" s="258" customFormat="1" ht="18" customHeight="1" outlineLevel="1">
      <c r="A139" s="121">
        <v>3</v>
      </c>
      <c r="B139" s="90">
        <v>14</v>
      </c>
      <c r="C139" s="222" t="s">
        <v>1301</v>
      </c>
      <c r="D139" s="224"/>
      <c r="E139" s="222"/>
      <c r="F139" s="222">
        <v>38.35</v>
      </c>
      <c r="G139" s="223">
        <v>0</v>
      </c>
      <c r="H139" s="223"/>
      <c r="I139" s="223"/>
      <c r="J139" s="223"/>
      <c r="K139" s="223"/>
      <c r="L139" s="223"/>
      <c r="M139" s="225"/>
      <c r="N139" s="225"/>
      <c r="O139" s="225"/>
      <c r="P139" s="225"/>
      <c r="Q139" s="223"/>
      <c r="R139" s="276"/>
      <c r="S139" s="223"/>
      <c r="T139" s="223"/>
      <c r="U139" s="223"/>
      <c r="V139" s="223"/>
      <c r="W139" s="223"/>
      <c r="X139" s="223"/>
      <c r="Y139" s="223"/>
      <c r="Z139" s="223"/>
      <c r="AA139" s="223">
        <v>204819.29360659051</v>
      </c>
      <c r="AB139" s="223"/>
      <c r="AC139" s="223">
        <v>3555878.167204116</v>
      </c>
      <c r="AD139" s="222"/>
      <c r="AE139" s="223"/>
      <c r="AF139" s="354"/>
      <c r="AG139" s="355"/>
      <c r="AH139" s="355"/>
      <c r="AI139" s="355"/>
      <c r="AJ139" s="355"/>
      <c r="AK139" s="357"/>
      <c r="AL139" s="358"/>
      <c r="AM139" s="355"/>
      <c r="AN139" s="355"/>
      <c r="AO139" s="355"/>
      <c r="AP139" s="355"/>
      <c r="AQ139" s="355"/>
      <c r="AR139" s="355"/>
      <c r="AS139" s="355"/>
      <c r="AT139" s="355"/>
      <c r="AU139" s="355"/>
      <c r="AV139" s="355"/>
      <c r="AW139" s="355"/>
      <c r="AX139" s="355"/>
      <c r="AY139" s="355"/>
      <c r="AZ139" s="355"/>
      <c r="BA139" s="355"/>
      <c r="BB139" s="355"/>
      <c r="BC139" s="355"/>
      <c r="BD139" s="355"/>
      <c r="BE139" s="355"/>
      <c r="BF139" s="355"/>
      <c r="BG139" s="355"/>
      <c r="BH139" s="355"/>
      <c r="BI139" s="355"/>
      <c r="BJ139" s="355"/>
      <c r="BK139" s="355"/>
      <c r="BL139" s="355"/>
      <c r="BM139" s="355"/>
      <c r="BN139" s="355"/>
      <c r="BO139" s="355"/>
      <c r="BP139" s="355"/>
      <c r="BQ139" s="355"/>
      <c r="BR139" s="355"/>
      <c r="BS139" s="355"/>
      <c r="BT139" s="355"/>
      <c r="BU139" s="355"/>
      <c r="BV139" s="355"/>
      <c r="BW139" s="355"/>
      <c r="BX139" s="355"/>
      <c r="BY139" s="355"/>
      <c r="BZ139" s="355"/>
      <c r="CA139" s="355"/>
      <c r="CB139" s="355"/>
      <c r="CC139" s="355"/>
      <c r="CD139" s="355"/>
      <c r="CE139" s="355"/>
      <c r="CF139" s="355"/>
      <c r="CG139" s="355"/>
      <c r="CH139" s="355"/>
      <c r="CI139" s="355"/>
      <c r="CJ139" s="355"/>
      <c r="CK139" s="355"/>
      <c r="CL139" s="355"/>
      <c r="CM139" s="355"/>
      <c r="CN139" s="355"/>
      <c r="CO139" s="355"/>
      <c r="CP139" s="355"/>
      <c r="CQ139" s="355"/>
      <c r="CR139" s="355"/>
      <c r="CS139" s="355"/>
      <c r="CT139" s="355"/>
      <c r="CU139" s="355"/>
      <c r="CV139" s="355"/>
      <c r="CW139" s="355"/>
      <c r="CX139" s="355"/>
      <c r="CY139" s="355"/>
      <c r="CZ139" s="355"/>
      <c r="DA139" s="355"/>
      <c r="DB139" s="355"/>
      <c r="DC139" s="355"/>
      <c r="DD139" s="355"/>
      <c r="DE139" s="355"/>
      <c r="DF139" s="355"/>
      <c r="DG139" s="355"/>
      <c r="DH139" s="355"/>
      <c r="DI139" s="355"/>
      <c r="DJ139" s="355"/>
      <c r="DK139" s="355"/>
      <c r="DL139" s="355"/>
      <c r="DM139" s="355"/>
      <c r="DN139" s="355"/>
      <c r="DO139" s="355"/>
      <c r="DP139" s="355"/>
      <c r="DQ139" s="355"/>
      <c r="DR139" s="355"/>
      <c r="DS139" s="355"/>
      <c r="DT139" s="355"/>
      <c r="DU139" s="355"/>
      <c r="DV139" s="355"/>
      <c r="DW139" s="355"/>
      <c r="DX139" s="355"/>
      <c r="DY139" s="355"/>
      <c r="DZ139" s="355"/>
      <c r="EA139" s="355"/>
      <c r="EB139" s="355"/>
      <c r="EC139" s="355"/>
      <c r="ED139" s="355"/>
      <c r="EE139" s="355"/>
      <c r="EF139" s="355"/>
      <c r="EG139" s="355"/>
      <c r="EH139" s="355"/>
      <c r="EI139" s="355"/>
      <c r="EJ139" s="355"/>
      <c r="EK139" s="355"/>
      <c r="EL139" s="355"/>
      <c r="EM139" s="355"/>
    </row>
    <row r="140" spans="1:143" s="258" customFormat="1" ht="18" customHeight="1" outlineLevel="1">
      <c r="A140" s="121">
        <v>3</v>
      </c>
      <c r="B140" s="90">
        <v>15</v>
      </c>
      <c r="C140" s="222" t="s">
        <v>759</v>
      </c>
      <c r="D140" s="224"/>
      <c r="E140" s="222"/>
      <c r="F140" s="222">
        <v>7.78</v>
      </c>
      <c r="G140" s="223">
        <v>0</v>
      </c>
      <c r="H140" s="223"/>
      <c r="I140" s="223"/>
      <c r="J140" s="223"/>
      <c r="K140" s="223"/>
      <c r="L140" s="223"/>
      <c r="M140" s="225"/>
      <c r="N140" s="225"/>
      <c r="O140" s="225"/>
      <c r="P140" s="225"/>
      <c r="Q140" s="223"/>
      <c r="R140" s="276"/>
      <c r="S140" s="223"/>
      <c r="T140" s="223"/>
      <c r="U140" s="223"/>
      <c r="V140" s="223"/>
      <c r="W140" s="223"/>
      <c r="X140" s="223"/>
      <c r="Y140" s="223"/>
      <c r="Z140" s="223"/>
      <c r="AA140" s="223">
        <v>13791</v>
      </c>
      <c r="AB140" s="223"/>
      <c r="AC140" s="223">
        <v>239000</v>
      </c>
      <c r="AD140" s="222"/>
      <c r="AE140" s="223"/>
      <c r="AF140" s="354"/>
      <c r="AG140" s="355"/>
      <c r="AH140" s="355"/>
      <c r="AI140" s="355"/>
      <c r="AJ140" s="355"/>
      <c r="AK140" s="357"/>
      <c r="AL140" s="358"/>
      <c r="AM140" s="355"/>
      <c r="AN140" s="355"/>
      <c r="AO140" s="355"/>
      <c r="AP140" s="355"/>
      <c r="AQ140" s="355"/>
      <c r="AR140" s="355"/>
      <c r="AS140" s="355"/>
      <c r="AT140" s="355"/>
      <c r="AU140" s="355"/>
      <c r="AV140" s="355"/>
      <c r="AW140" s="355"/>
      <c r="AX140" s="355"/>
      <c r="AY140" s="355"/>
      <c r="AZ140" s="355"/>
      <c r="BA140" s="355"/>
      <c r="BB140" s="355"/>
      <c r="BC140" s="355"/>
      <c r="BD140" s="355"/>
      <c r="BE140" s="355"/>
      <c r="BF140" s="355"/>
      <c r="BG140" s="355"/>
      <c r="BH140" s="355"/>
      <c r="BI140" s="355"/>
      <c r="BJ140" s="355"/>
      <c r="BK140" s="355"/>
      <c r="BL140" s="355"/>
      <c r="BM140" s="355"/>
      <c r="BN140" s="355"/>
      <c r="BO140" s="355"/>
      <c r="BP140" s="355"/>
      <c r="BQ140" s="355"/>
      <c r="BR140" s="355"/>
      <c r="BS140" s="355"/>
      <c r="BT140" s="355"/>
      <c r="BU140" s="355"/>
      <c r="BV140" s="355"/>
      <c r="BW140" s="355"/>
      <c r="BX140" s="355"/>
      <c r="BY140" s="355"/>
      <c r="BZ140" s="355"/>
      <c r="CA140" s="355"/>
      <c r="CB140" s="355"/>
      <c r="CC140" s="355"/>
      <c r="CD140" s="355"/>
      <c r="CE140" s="355"/>
      <c r="CF140" s="355"/>
      <c r="CG140" s="355"/>
      <c r="CH140" s="355"/>
      <c r="CI140" s="355"/>
      <c r="CJ140" s="355"/>
      <c r="CK140" s="355"/>
      <c r="CL140" s="355"/>
      <c r="CM140" s="355"/>
      <c r="CN140" s="355"/>
      <c r="CO140" s="355"/>
      <c r="CP140" s="355"/>
      <c r="CQ140" s="355"/>
      <c r="CR140" s="355"/>
      <c r="CS140" s="355"/>
      <c r="CT140" s="355"/>
      <c r="CU140" s="355"/>
      <c r="CV140" s="355"/>
      <c r="CW140" s="355"/>
      <c r="CX140" s="355"/>
      <c r="CY140" s="355"/>
      <c r="CZ140" s="355"/>
      <c r="DA140" s="355"/>
      <c r="DB140" s="355"/>
      <c r="DC140" s="355"/>
      <c r="DD140" s="355"/>
      <c r="DE140" s="355"/>
      <c r="DF140" s="355"/>
      <c r="DG140" s="355"/>
      <c r="DH140" s="355"/>
      <c r="DI140" s="355"/>
      <c r="DJ140" s="355"/>
      <c r="DK140" s="355"/>
      <c r="DL140" s="355"/>
      <c r="DM140" s="355"/>
      <c r="DN140" s="355"/>
      <c r="DO140" s="355"/>
      <c r="DP140" s="355"/>
      <c r="DQ140" s="355"/>
      <c r="DR140" s="355"/>
      <c r="DS140" s="355"/>
      <c r="DT140" s="355"/>
      <c r="DU140" s="355"/>
      <c r="DV140" s="355"/>
      <c r="DW140" s="355"/>
      <c r="DX140" s="355"/>
      <c r="DY140" s="355"/>
      <c r="DZ140" s="355"/>
      <c r="EA140" s="355"/>
      <c r="EB140" s="355"/>
      <c r="EC140" s="355"/>
      <c r="ED140" s="355"/>
      <c r="EE140" s="355"/>
      <c r="EF140" s="355"/>
      <c r="EG140" s="355"/>
      <c r="EH140" s="355"/>
      <c r="EI140" s="355"/>
      <c r="EJ140" s="355"/>
      <c r="EK140" s="355"/>
      <c r="EL140" s="355"/>
      <c r="EM140" s="355"/>
    </row>
    <row r="141" spans="1:143" s="258" customFormat="1" ht="18" customHeight="1" outlineLevel="1">
      <c r="A141" s="121">
        <v>3</v>
      </c>
      <c r="B141" s="90">
        <v>16</v>
      </c>
      <c r="C141" s="222" t="s">
        <v>602</v>
      </c>
      <c r="D141" s="224"/>
      <c r="E141" s="222">
        <v>1</v>
      </c>
      <c r="F141" s="222">
        <v>3.5</v>
      </c>
      <c r="G141" s="223">
        <v>58953.996700000003</v>
      </c>
      <c r="H141" s="223">
        <v>683</v>
      </c>
      <c r="I141" s="223">
        <v>58953.996700000003</v>
      </c>
      <c r="J141" s="223">
        <v>683</v>
      </c>
      <c r="K141" s="223">
        <v>58953.996700000003</v>
      </c>
      <c r="L141" s="223">
        <v>683</v>
      </c>
      <c r="M141" s="225" t="s">
        <v>790</v>
      </c>
      <c r="N141" s="225">
        <v>44926</v>
      </c>
      <c r="O141" s="225" t="s">
        <v>1324</v>
      </c>
      <c r="P141" s="225">
        <v>44377</v>
      </c>
      <c r="Q141" s="223"/>
      <c r="R141" s="276">
        <v>0.1563422901479383</v>
      </c>
      <c r="S141" s="223">
        <v>5622243.1726699993</v>
      </c>
      <c r="T141" s="223"/>
      <c r="U141" s="223"/>
      <c r="V141" s="223">
        <v>4737893.0183199998</v>
      </c>
      <c r="W141" s="223">
        <v>80365.934177962175</v>
      </c>
      <c r="X141" s="223">
        <v>155133.15774908377</v>
      </c>
      <c r="Y141" s="223">
        <v>750</v>
      </c>
      <c r="Z141" s="223">
        <v>0</v>
      </c>
      <c r="AA141" s="223">
        <v>3357760.9308672985</v>
      </c>
      <c r="AB141" s="223">
        <v>56955.611473705198</v>
      </c>
      <c r="AC141" s="223">
        <v>58290000</v>
      </c>
      <c r="AD141" s="222"/>
      <c r="AE141" s="223">
        <v>988.73703672070121</v>
      </c>
      <c r="AF141" s="354"/>
      <c r="AG141" s="355"/>
      <c r="AH141" s="355"/>
      <c r="AI141" s="355"/>
      <c r="AJ141" s="355"/>
      <c r="AK141" s="357"/>
      <c r="AL141" s="358"/>
      <c r="AM141" s="355"/>
      <c r="AN141" s="355"/>
      <c r="AO141" s="355"/>
      <c r="AP141" s="355"/>
      <c r="AQ141" s="355"/>
      <c r="AR141" s="355"/>
      <c r="AS141" s="355"/>
      <c r="AT141" s="355"/>
      <c r="AU141" s="355"/>
      <c r="AV141" s="355"/>
      <c r="AW141" s="355"/>
      <c r="AX141" s="355"/>
      <c r="AY141" s="355"/>
      <c r="AZ141" s="355"/>
      <c r="BA141" s="355"/>
      <c r="BB141" s="355"/>
      <c r="BC141" s="355"/>
      <c r="BD141" s="355"/>
      <c r="BE141" s="355"/>
      <c r="BF141" s="355"/>
      <c r="BG141" s="355"/>
      <c r="BH141" s="355"/>
      <c r="BI141" s="355"/>
      <c r="BJ141" s="355"/>
      <c r="BK141" s="355"/>
      <c r="BL141" s="355"/>
      <c r="BM141" s="355"/>
      <c r="BN141" s="355"/>
      <c r="BO141" s="355"/>
      <c r="BP141" s="355"/>
      <c r="BQ141" s="355"/>
      <c r="BR141" s="355"/>
      <c r="BS141" s="355"/>
      <c r="BT141" s="355"/>
      <c r="BU141" s="355"/>
      <c r="BV141" s="355"/>
      <c r="BW141" s="355"/>
      <c r="BX141" s="355"/>
      <c r="BY141" s="355"/>
      <c r="BZ141" s="355"/>
      <c r="CA141" s="355"/>
      <c r="CB141" s="355"/>
      <c r="CC141" s="355"/>
      <c r="CD141" s="355"/>
      <c r="CE141" s="355"/>
      <c r="CF141" s="355"/>
      <c r="CG141" s="355"/>
      <c r="CH141" s="355"/>
      <c r="CI141" s="355"/>
      <c r="CJ141" s="355"/>
      <c r="CK141" s="355"/>
      <c r="CL141" s="355"/>
      <c r="CM141" s="355"/>
      <c r="CN141" s="355"/>
      <c r="CO141" s="355"/>
      <c r="CP141" s="355"/>
      <c r="CQ141" s="355"/>
      <c r="CR141" s="355"/>
      <c r="CS141" s="355"/>
      <c r="CT141" s="355"/>
      <c r="CU141" s="355"/>
      <c r="CV141" s="355"/>
      <c r="CW141" s="355"/>
      <c r="CX141" s="355"/>
      <c r="CY141" s="355"/>
      <c r="CZ141" s="355"/>
      <c r="DA141" s="355"/>
      <c r="DB141" s="355"/>
      <c r="DC141" s="355"/>
      <c r="DD141" s="355"/>
      <c r="DE141" s="355"/>
      <c r="DF141" s="355"/>
      <c r="DG141" s="355"/>
      <c r="DH141" s="355"/>
      <c r="DI141" s="355"/>
      <c r="DJ141" s="355"/>
      <c r="DK141" s="355"/>
      <c r="DL141" s="355"/>
      <c r="DM141" s="355"/>
      <c r="DN141" s="355"/>
      <c r="DO141" s="355"/>
      <c r="DP141" s="355"/>
      <c r="DQ141" s="355"/>
      <c r="DR141" s="355"/>
      <c r="DS141" s="355"/>
      <c r="DT141" s="355"/>
      <c r="DU141" s="355"/>
      <c r="DV141" s="355"/>
      <c r="DW141" s="355"/>
      <c r="DX141" s="355"/>
      <c r="DY141" s="355"/>
      <c r="DZ141" s="355"/>
      <c r="EA141" s="355"/>
      <c r="EB141" s="355"/>
      <c r="EC141" s="355"/>
      <c r="ED141" s="355"/>
      <c r="EE141" s="355"/>
      <c r="EF141" s="355"/>
      <c r="EG141" s="355"/>
      <c r="EH141" s="355"/>
      <c r="EI141" s="355"/>
      <c r="EJ141" s="355"/>
      <c r="EK141" s="355"/>
      <c r="EL141" s="355"/>
      <c r="EM141" s="355"/>
    </row>
    <row r="142" spans="1:143" s="258" customFormat="1" ht="18" customHeight="1" outlineLevel="1">
      <c r="A142" s="121">
        <v>3</v>
      </c>
      <c r="B142" s="90">
        <v>17</v>
      </c>
      <c r="C142" s="222" t="s">
        <v>791</v>
      </c>
      <c r="D142" s="224"/>
      <c r="E142" s="222">
        <v>2</v>
      </c>
      <c r="F142" s="222">
        <v>19.89</v>
      </c>
      <c r="G142" s="223">
        <v>276645</v>
      </c>
      <c r="H142" s="223">
        <v>2250</v>
      </c>
      <c r="I142" s="223">
        <v>174560</v>
      </c>
      <c r="J142" s="223">
        <v>2250</v>
      </c>
      <c r="K142" s="223">
        <v>174560</v>
      </c>
      <c r="L142" s="223">
        <v>2250</v>
      </c>
      <c r="M142" s="225" t="s">
        <v>603</v>
      </c>
      <c r="N142" s="225">
        <v>46477</v>
      </c>
      <c r="O142" s="225" t="s">
        <v>1324</v>
      </c>
      <c r="P142" s="225">
        <v>46568</v>
      </c>
      <c r="Q142" s="223"/>
      <c r="R142" s="276">
        <v>0.17294229014793827</v>
      </c>
      <c r="S142" s="223">
        <v>18769655.401400007</v>
      </c>
      <c r="T142" s="223"/>
      <c r="U142" s="223"/>
      <c r="V142" s="223">
        <v>18748769.253710005</v>
      </c>
      <c r="W142" s="223">
        <v>107405.87335993358</v>
      </c>
      <c r="X142" s="223">
        <v>188999.99999999994</v>
      </c>
      <c r="Y142" s="223">
        <v>1200</v>
      </c>
      <c r="Z142" s="223">
        <v>0</v>
      </c>
      <c r="AA142" s="223">
        <v>7380277.0744537944</v>
      </c>
      <c r="AB142" s="223">
        <v>42279.314129547405</v>
      </c>
      <c r="AC142" s="223">
        <v>128130000</v>
      </c>
      <c r="AD142" s="222"/>
      <c r="AE142" s="223">
        <v>734.01695692025669</v>
      </c>
      <c r="AF142" s="354"/>
      <c r="AG142" s="355"/>
      <c r="AH142" s="355"/>
      <c r="AI142" s="355"/>
      <c r="AJ142" s="355"/>
      <c r="AK142" s="357"/>
      <c r="AL142" s="358"/>
      <c r="AM142" s="355"/>
      <c r="AN142" s="355"/>
      <c r="AO142" s="355"/>
      <c r="AP142" s="355"/>
      <c r="AQ142" s="355"/>
      <c r="AR142" s="355"/>
      <c r="AS142" s="355"/>
      <c r="AT142" s="355"/>
      <c r="AU142" s="355"/>
      <c r="AV142" s="355"/>
      <c r="AW142" s="355"/>
      <c r="AX142" s="355"/>
      <c r="AY142" s="355"/>
      <c r="AZ142" s="355"/>
      <c r="BA142" s="355"/>
      <c r="BB142" s="355"/>
      <c r="BC142" s="355"/>
      <c r="BD142" s="355"/>
      <c r="BE142" s="355"/>
      <c r="BF142" s="355"/>
      <c r="BG142" s="355"/>
      <c r="BH142" s="355"/>
      <c r="BI142" s="355"/>
      <c r="BJ142" s="355"/>
      <c r="BK142" s="355"/>
      <c r="BL142" s="355"/>
      <c r="BM142" s="355"/>
      <c r="BN142" s="355"/>
      <c r="BO142" s="355"/>
      <c r="BP142" s="355"/>
      <c r="BQ142" s="355"/>
      <c r="BR142" s="355"/>
      <c r="BS142" s="355"/>
      <c r="BT142" s="355"/>
      <c r="BU142" s="355"/>
      <c r="BV142" s="355"/>
      <c r="BW142" s="355"/>
      <c r="BX142" s="355"/>
      <c r="BY142" s="355"/>
      <c r="BZ142" s="355"/>
      <c r="CA142" s="355"/>
      <c r="CB142" s="355"/>
      <c r="CC142" s="355"/>
      <c r="CD142" s="355"/>
      <c r="CE142" s="355"/>
      <c r="CF142" s="355"/>
      <c r="CG142" s="355"/>
      <c r="CH142" s="355"/>
      <c r="CI142" s="355"/>
      <c r="CJ142" s="355"/>
      <c r="CK142" s="355"/>
      <c r="CL142" s="355"/>
      <c r="CM142" s="355"/>
      <c r="CN142" s="355"/>
      <c r="CO142" s="355"/>
      <c r="CP142" s="355"/>
      <c r="CQ142" s="355"/>
      <c r="CR142" s="355"/>
      <c r="CS142" s="355"/>
      <c r="CT142" s="355"/>
      <c r="CU142" s="355"/>
      <c r="CV142" s="355"/>
      <c r="CW142" s="355"/>
      <c r="CX142" s="355"/>
      <c r="CY142" s="355"/>
      <c r="CZ142" s="355"/>
      <c r="DA142" s="355"/>
      <c r="DB142" s="355"/>
      <c r="DC142" s="355"/>
      <c r="DD142" s="355"/>
      <c r="DE142" s="355"/>
      <c r="DF142" s="355"/>
      <c r="DG142" s="355"/>
      <c r="DH142" s="355"/>
      <c r="DI142" s="355"/>
      <c r="DJ142" s="355"/>
      <c r="DK142" s="355"/>
      <c r="DL142" s="355"/>
      <c r="DM142" s="355"/>
      <c r="DN142" s="355"/>
      <c r="DO142" s="355"/>
      <c r="DP142" s="355"/>
      <c r="DQ142" s="355"/>
      <c r="DR142" s="355"/>
      <c r="DS142" s="355"/>
      <c r="DT142" s="355"/>
      <c r="DU142" s="355"/>
      <c r="DV142" s="355"/>
      <c r="DW142" s="355"/>
      <c r="DX142" s="355"/>
      <c r="DY142" s="355"/>
      <c r="DZ142" s="355"/>
      <c r="EA142" s="355"/>
      <c r="EB142" s="355"/>
      <c r="EC142" s="355"/>
      <c r="ED142" s="355"/>
      <c r="EE142" s="355"/>
      <c r="EF142" s="355"/>
      <c r="EG142" s="355"/>
      <c r="EH142" s="355"/>
      <c r="EI142" s="355"/>
      <c r="EJ142" s="355"/>
      <c r="EK142" s="355"/>
      <c r="EL142" s="355"/>
      <c r="EM142" s="355"/>
    </row>
    <row r="143" spans="1:143" s="258" customFormat="1" ht="18" customHeight="1" outlineLevel="1">
      <c r="A143" s="121">
        <v>3</v>
      </c>
      <c r="B143" s="90">
        <v>18</v>
      </c>
      <c r="C143" s="222" t="s">
        <v>1325</v>
      </c>
      <c r="D143" s="224"/>
      <c r="E143" s="222">
        <v>2</v>
      </c>
      <c r="F143" s="222">
        <v>85.021999999999991</v>
      </c>
      <c r="G143" s="223">
        <v>350422</v>
      </c>
      <c r="H143" s="223">
        <v>300</v>
      </c>
      <c r="I143" s="223">
        <v>350421.99999999988</v>
      </c>
      <c r="J143" s="223">
        <v>300</v>
      </c>
      <c r="K143" s="223">
        <v>350421.99999999988</v>
      </c>
      <c r="L143" s="223">
        <v>300</v>
      </c>
      <c r="M143" s="225" t="s">
        <v>790</v>
      </c>
      <c r="N143" s="225">
        <v>45473</v>
      </c>
      <c r="O143" s="225" t="s">
        <v>1324</v>
      </c>
      <c r="P143" s="225">
        <v>45473</v>
      </c>
      <c r="Q143" s="223"/>
      <c r="R143" s="276">
        <v>0.20970442129243938</v>
      </c>
      <c r="S143" s="223">
        <v>19670642.182950001</v>
      </c>
      <c r="T143" s="223"/>
      <c r="U143" s="223"/>
      <c r="V143" s="223">
        <v>19544716.56295</v>
      </c>
      <c r="W143" s="223">
        <v>55774.79885095686</v>
      </c>
      <c r="X143" s="223">
        <v>85361.278686840451</v>
      </c>
      <c r="Y143" s="223">
        <v>300</v>
      </c>
      <c r="Z143" s="223">
        <v>0</v>
      </c>
      <c r="AA143" s="223">
        <v>5654469.2072446411</v>
      </c>
      <c r="AB143" s="223">
        <v>16136.170694889714</v>
      </c>
      <c r="AC143" s="223">
        <v>98170000</v>
      </c>
      <c r="AD143" s="222"/>
      <c r="AE143" s="223">
        <v>280.14793591726556</v>
      </c>
      <c r="AF143" s="354"/>
      <c r="AG143" s="355"/>
      <c r="AH143" s="355"/>
      <c r="AI143" s="355"/>
      <c r="AJ143" s="355"/>
      <c r="AK143" s="357"/>
      <c r="AL143" s="358"/>
      <c r="AM143" s="355"/>
      <c r="AN143" s="355"/>
      <c r="AO143" s="355"/>
      <c r="AP143" s="355"/>
      <c r="AQ143" s="355"/>
      <c r="AR143" s="355"/>
      <c r="AS143" s="355"/>
      <c r="AT143" s="355"/>
      <c r="AU143" s="355"/>
      <c r="AV143" s="355"/>
      <c r="AW143" s="355"/>
      <c r="AX143" s="355"/>
      <c r="AY143" s="355"/>
      <c r="AZ143" s="355"/>
      <c r="BA143" s="355"/>
      <c r="BB143" s="355"/>
      <c r="BC143" s="355"/>
      <c r="BD143" s="355"/>
      <c r="BE143" s="355"/>
      <c r="BF143" s="355"/>
      <c r="BG143" s="355"/>
      <c r="BH143" s="355"/>
      <c r="BI143" s="355"/>
      <c r="BJ143" s="355"/>
      <c r="BK143" s="355"/>
      <c r="BL143" s="355"/>
      <c r="BM143" s="355"/>
      <c r="BN143" s="355"/>
      <c r="BO143" s="355"/>
      <c r="BP143" s="355"/>
      <c r="BQ143" s="355"/>
      <c r="BR143" s="355"/>
      <c r="BS143" s="355"/>
      <c r="BT143" s="355"/>
      <c r="BU143" s="355"/>
      <c r="BV143" s="355"/>
      <c r="BW143" s="355"/>
      <c r="BX143" s="355"/>
      <c r="BY143" s="355"/>
      <c r="BZ143" s="355"/>
      <c r="CA143" s="355"/>
      <c r="CB143" s="355"/>
      <c r="CC143" s="355"/>
      <c r="CD143" s="355"/>
      <c r="CE143" s="355"/>
      <c r="CF143" s="355"/>
      <c r="CG143" s="355"/>
      <c r="CH143" s="355"/>
      <c r="CI143" s="355"/>
      <c r="CJ143" s="355"/>
      <c r="CK143" s="355"/>
      <c r="CL143" s="355"/>
      <c r="CM143" s="355"/>
      <c r="CN143" s="355"/>
      <c r="CO143" s="355"/>
      <c r="CP143" s="355"/>
      <c r="CQ143" s="355"/>
      <c r="CR143" s="355"/>
      <c r="CS143" s="355"/>
      <c r="CT143" s="355"/>
      <c r="CU143" s="355"/>
      <c r="CV143" s="355"/>
      <c r="CW143" s="355"/>
      <c r="CX143" s="355"/>
      <c r="CY143" s="355"/>
      <c r="CZ143" s="355"/>
      <c r="DA143" s="355"/>
      <c r="DB143" s="355"/>
      <c r="DC143" s="355"/>
      <c r="DD143" s="355"/>
      <c r="DE143" s="355"/>
      <c r="DF143" s="355"/>
      <c r="DG143" s="355"/>
      <c r="DH143" s="355"/>
      <c r="DI143" s="355"/>
      <c r="DJ143" s="355"/>
      <c r="DK143" s="355"/>
      <c r="DL143" s="355"/>
      <c r="DM143" s="355"/>
      <c r="DN143" s="355"/>
      <c r="DO143" s="355"/>
      <c r="DP143" s="355"/>
      <c r="DQ143" s="355"/>
      <c r="DR143" s="355"/>
      <c r="DS143" s="355"/>
      <c r="DT143" s="355"/>
      <c r="DU143" s="355"/>
      <c r="DV143" s="355"/>
      <c r="DW143" s="355"/>
      <c r="DX143" s="355"/>
      <c r="DY143" s="355"/>
      <c r="DZ143" s="355"/>
      <c r="EA143" s="355"/>
      <c r="EB143" s="355"/>
      <c r="EC143" s="355"/>
      <c r="ED143" s="355"/>
      <c r="EE143" s="355"/>
      <c r="EF143" s="355"/>
      <c r="EG143" s="355"/>
      <c r="EH143" s="355"/>
      <c r="EI143" s="355"/>
      <c r="EJ143" s="355"/>
      <c r="EK143" s="355"/>
      <c r="EL143" s="355"/>
      <c r="EM143" s="355"/>
    </row>
    <row r="144" spans="1:143" s="258" customFormat="1" ht="18" customHeight="1" outlineLevel="1">
      <c r="A144" s="121">
        <v>3</v>
      </c>
      <c r="B144" s="90">
        <v>19</v>
      </c>
      <c r="C144" s="222" t="s">
        <v>798</v>
      </c>
      <c r="D144" s="224"/>
      <c r="E144" s="222">
        <v>17</v>
      </c>
      <c r="F144" s="222">
        <v>28.028500000000001</v>
      </c>
      <c r="G144" s="223">
        <v>277586.27</v>
      </c>
      <c r="H144" s="223">
        <v>2720</v>
      </c>
      <c r="I144" s="223">
        <v>229586.27</v>
      </c>
      <c r="J144" s="223">
        <v>2720</v>
      </c>
      <c r="K144" s="223">
        <v>222944.26999999996</v>
      </c>
      <c r="L144" s="223">
        <v>2720</v>
      </c>
      <c r="M144" s="225" t="s">
        <v>790</v>
      </c>
      <c r="N144" s="225">
        <v>46022</v>
      </c>
      <c r="O144" s="225" t="s">
        <v>1324</v>
      </c>
      <c r="P144" s="225">
        <v>46387</v>
      </c>
      <c r="Q144" s="223"/>
      <c r="R144" s="276">
        <v>0.17931876947167241</v>
      </c>
      <c r="S144" s="223">
        <v>20226123.559599999</v>
      </c>
      <c r="T144" s="223"/>
      <c r="U144" s="223"/>
      <c r="V144" s="223">
        <v>20127789.379999999</v>
      </c>
      <c r="W144" s="223">
        <v>90281.707531662512</v>
      </c>
      <c r="X144" s="223">
        <v>111277.34563440458</v>
      </c>
      <c r="Y144" s="223">
        <v>684.68749999816168</v>
      </c>
      <c r="Z144" s="223">
        <v>0</v>
      </c>
      <c r="AA144" s="223">
        <v>3509879.567889262</v>
      </c>
      <c r="AB144" s="223">
        <v>15743.304673805982</v>
      </c>
      <c r="AC144" s="223">
        <v>60940000</v>
      </c>
      <c r="AD144" s="222"/>
      <c r="AE144" s="223">
        <v>273.34185354931981</v>
      </c>
      <c r="AF144" s="354"/>
      <c r="AG144" s="355"/>
      <c r="AH144" s="355"/>
      <c r="AI144" s="355"/>
      <c r="AJ144" s="355"/>
      <c r="AK144" s="357"/>
      <c r="AL144" s="358"/>
      <c r="AM144" s="355"/>
      <c r="AN144" s="355"/>
      <c r="AO144" s="355"/>
      <c r="AP144" s="355"/>
      <c r="AQ144" s="355"/>
      <c r="AR144" s="355"/>
      <c r="AS144" s="355"/>
      <c r="AT144" s="355"/>
      <c r="AU144" s="355"/>
      <c r="AV144" s="355"/>
      <c r="AW144" s="355"/>
      <c r="AX144" s="355"/>
      <c r="AY144" s="355"/>
      <c r="AZ144" s="355"/>
      <c r="BA144" s="355"/>
      <c r="BB144" s="355"/>
      <c r="BC144" s="355"/>
      <c r="BD144" s="355"/>
      <c r="BE144" s="355"/>
      <c r="BF144" s="355"/>
      <c r="BG144" s="355"/>
      <c r="BH144" s="355"/>
      <c r="BI144" s="355"/>
      <c r="BJ144" s="355"/>
      <c r="BK144" s="355"/>
      <c r="BL144" s="355"/>
      <c r="BM144" s="355"/>
      <c r="BN144" s="355"/>
      <c r="BO144" s="355"/>
      <c r="BP144" s="355"/>
      <c r="BQ144" s="355"/>
      <c r="BR144" s="355"/>
      <c r="BS144" s="355"/>
      <c r="BT144" s="355"/>
      <c r="BU144" s="355"/>
      <c r="BV144" s="355"/>
      <c r="BW144" s="355"/>
      <c r="BX144" s="355"/>
      <c r="BY144" s="355"/>
      <c r="BZ144" s="355"/>
      <c r="CA144" s="355"/>
      <c r="CB144" s="355"/>
      <c r="CC144" s="355"/>
      <c r="CD144" s="355"/>
      <c r="CE144" s="355"/>
      <c r="CF144" s="355"/>
      <c r="CG144" s="355"/>
      <c r="CH144" s="355"/>
      <c r="CI144" s="355"/>
      <c r="CJ144" s="355"/>
      <c r="CK144" s="355"/>
      <c r="CL144" s="355"/>
      <c r="CM144" s="355"/>
      <c r="CN144" s="355"/>
      <c r="CO144" s="355"/>
      <c r="CP144" s="355"/>
      <c r="CQ144" s="355"/>
      <c r="CR144" s="355"/>
      <c r="CS144" s="355"/>
      <c r="CT144" s="355"/>
      <c r="CU144" s="355"/>
      <c r="CV144" s="355"/>
      <c r="CW144" s="355"/>
      <c r="CX144" s="355"/>
      <c r="CY144" s="355"/>
      <c r="CZ144" s="355"/>
      <c r="DA144" s="355"/>
      <c r="DB144" s="355"/>
      <c r="DC144" s="355"/>
      <c r="DD144" s="355"/>
      <c r="DE144" s="355"/>
      <c r="DF144" s="355"/>
      <c r="DG144" s="355"/>
      <c r="DH144" s="355"/>
      <c r="DI144" s="355"/>
      <c r="DJ144" s="355"/>
      <c r="DK144" s="355"/>
      <c r="DL144" s="355"/>
      <c r="DM144" s="355"/>
      <c r="DN144" s="355"/>
      <c r="DO144" s="355"/>
      <c r="DP144" s="355"/>
      <c r="DQ144" s="355"/>
      <c r="DR144" s="355"/>
      <c r="DS144" s="355"/>
      <c r="DT144" s="355"/>
      <c r="DU144" s="355"/>
      <c r="DV144" s="355"/>
      <c r="DW144" s="355"/>
      <c r="DX144" s="355"/>
      <c r="DY144" s="355"/>
      <c r="DZ144" s="355"/>
      <c r="EA144" s="355"/>
      <c r="EB144" s="355"/>
      <c r="EC144" s="355"/>
      <c r="ED144" s="355"/>
      <c r="EE144" s="355"/>
      <c r="EF144" s="355"/>
      <c r="EG144" s="355"/>
      <c r="EH144" s="355"/>
      <c r="EI144" s="355"/>
      <c r="EJ144" s="355"/>
      <c r="EK144" s="355"/>
      <c r="EL144" s="355"/>
      <c r="EM144" s="355"/>
    </row>
    <row r="145" spans="1:143" s="258" customFormat="1" ht="18" customHeight="1" outlineLevel="1">
      <c r="A145" s="121">
        <v>3</v>
      </c>
      <c r="B145" s="90">
        <v>20</v>
      </c>
      <c r="C145" s="222" t="s">
        <v>1302</v>
      </c>
      <c r="D145" s="224"/>
      <c r="E145" s="222">
        <v>2</v>
      </c>
      <c r="F145" s="222">
        <v>1.37</v>
      </c>
      <c r="G145" s="223">
        <v>23641.3</v>
      </c>
      <c r="H145" s="223">
        <v>0</v>
      </c>
      <c r="I145" s="223">
        <v>23641.300000000003</v>
      </c>
      <c r="J145" s="223">
        <v>0</v>
      </c>
      <c r="K145" s="223">
        <v>23641.300000000003</v>
      </c>
      <c r="L145" s="223">
        <v>0</v>
      </c>
      <c r="M145" s="225" t="s">
        <v>763</v>
      </c>
      <c r="N145" s="225">
        <v>44926</v>
      </c>
      <c r="O145" s="225" t="s">
        <v>1324</v>
      </c>
      <c r="P145" s="225">
        <v>44561</v>
      </c>
      <c r="Q145" s="223"/>
      <c r="R145" s="276">
        <v>0.21673835675323033</v>
      </c>
      <c r="S145" s="223">
        <v>812502.62699000002</v>
      </c>
      <c r="T145" s="223"/>
      <c r="U145" s="223"/>
      <c r="V145" s="223">
        <v>796540.54437000002</v>
      </c>
      <c r="W145" s="223">
        <v>33692.755659375747</v>
      </c>
      <c r="X145" s="223">
        <v>45641.525635223094</v>
      </c>
      <c r="Y145" s="223" t="s">
        <v>607</v>
      </c>
      <c r="Z145" s="223">
        <v>0</v>
      </c>
      <c r="AA145" s="223">
        <v>105316.37115600839</v>
      </c>
      <c r="AB145" s="223">
        <v>4454.7622658655982</v>
      </c>
      <c r="AC145" s="223">
        <v>1830000</v>
      </c>
      <c r="AD145" s="222"/>
      <c r="AE145" s="223">
        <v>77.406910787477841</v>
      </c>
      <c r="AF145" s="354"/>
      <c r="AG145" s="355"/>
      <c r="AH145" s="355"/>
      <c r="AI145" s="355"/>
      <c r="AJ145" s="355"/>
      <c r="AK145" s="357"/>
      <c r="AL145" s="358"/>
      <c r="AM145" s="355"/>
      <c r="AN145" s="355"/>
      <c r="AO145" s="355"/>
      <c r="AP145" s="355"/>
      <c r="AQ145" s="355"/>
      <c r="AR145" s="355"/>
      <c r="AS145" s="355"/>
      <c r="AT145" s="355"/>
      <c r="AU145" s="355"/>
      <c r="AV145" s="355"/>
      <c r="AW145" s="355"/>
      <c r="AX145" s="355"/>
      <c r="AY145" s="355"/>
      <c r="AZ145" s="355"/>
      <c r="BA145" s="355"/>
      <c r="BB145" s="355"/>
      <c r="BC145" s="355"/>
      <c r="BD145" s="355"/>
      <c r="BE145" s="355"/>
      <c r="BF145" s="355"/>
      <c r="BG145" s="355"/>
      <c r="BH145" s="355"/>
      <c r="BI145" s="355"/>
      <c r="BJ145" s="355"/>
      <c r="BK145" s="355"/>
      <c r="BL145" s="355"/>
      <c r="BM145" s="355"/>
      <c r="BN145" s="355"/>
      <c r="BO145" s="355"/>
      <c r="BP145" s="355"/>
      <c r="BQ145" s="355"/>
      <c r="BR145" s="355"/>
      <c r="BS145" s="355"/>
      <c r="BT145" s="355"/>
      <c r="BU145" s="355"/>
      <c r="BV145" s="355"/>
      <c r="BW145" s="355"/>
      <c r="BX145" s="355"/>
      <c r="BY145" s="355"/>
      <c r="BZ145" s="355"/>
      <c r="CA145" s="355"/>
      <c r="CB145" s="355"/>
      <c r="CC145" s="355"/>
      <c r="CD145" s="355"/>
      <c r="CE145" s="355"/>
      <c r="CF145" s="355"/>
      <c r="CG145" s="355"/>
      <c r="CH145" s="355"/>
      <c r="CI145" s="355"/>
      <c r="CJ145" s="355"/>
      <c r="CK145" s="355"/>
      <c r="CL145" s="355"/>
      <c r="CM145" s="355"/>
      <c r="CN145" s="355"/>
      <c r="CO145" s="355"/>
      <c r="CP145" s="355"/>
      <c r="CQ145" s="355"/>
      <c r="CR145" s="355"/>
      <c r="CS145" s="355"/>
      <c r="CT145" s="355"/>
      <c r="CU145" s="355"/>
      <c r="CV145" s="355"/>
      <c r="CW145" s="355"/>
      <c r="CX145" s="355"/>
      <c r="CY145" s="355"/>
      <c r="CZ145" s="355"/>
      <c r="DA145" s="355"/>
      <c r="DB145" s="355"/>
      <c r="DC145" s="355"/>
      <c r="DD145" s="355"/>
      <c r="DE145" s="355"/>
      <c r="DF145" s="355"/>
      <c r="DG145" s="355"/>
      <c r="DH145" s="355"/>
      <c r="DI145" s="355"/>
      <c r="DJ145" s="355"/>
      <c r="DK145" s="355"/>
      <c r="DL145" s="355"/>
      <c r="DM145" s="355"/>
      <c r="DN145" s="355"/>
      <c r="DO145" s="355"/>
      <c r="DP145" s="355"/>
      <c r="DQ145" s="355"/>
      <c r="DR145" s="355"/>
      <c r="DS145" s="355"/>
      <c r="DT145" s="355"/>
      <c r="DU145" s="355"/>
      <c r="DV145" s="355"/>
      <c r="DW145" s="355"/>
      <c r="DX145" s="355"/>
      <c r="DY145" s="355"/>
      <c r="DZ145" s="355"/>
      <c r="EA145" s="355"/>
      <c r="EB145" s="355"/>
      <c r="EC145" s="355"/>
      <c r="ED145" s="355"/>
      <c r="EE145" s="355"/>
      <c r="EF145" s="355"/>
      <c r="EG145" s="355"/>
      <c r="EH145" s="355"/>
      <c r="EI145" s="355"/>
      <c r="EJ145" s="355"/>
      <c r="EK145" s="355"/>
      <c r="EL145" s="355"/>
      <c r="EM145" s="355"/>
    </row>
    <row r="146" spans="1:143" s="258" customFormat="1" ht="18" customHeight="1" outlineLevel="1">
      <c r="A146" s="121">
        <v>3</v>
      </c>
      <c r="B146" s="90">
        <v>21</v>
      </c>
      <c r="C146" s="222" t="s">
        <v>755</v>
      </c>
      <c r="D146" s="224"/>
      <c r="E146" s="222">
        <v>5</v>
      </c>
      <c r="F146" s="222">
        <v>5</v>
      </c>
      <c r="G146" s="223">
        <v>68000</v>
      </c>
      <c r="H146" s="223">
        <v>0</v>
      </c>
      <c r="I146" s="223">
        <v>68000</v>
      </c>
      <c r="J146" s="223">
        <v>0</v>
      </c>
      <c r="K146" s="223">
        <v>68000</v>
      </c>
      <c r="L146" s="223">
        <v>0</v>
      </c>
      <c r="M146" s="225" t="s">
        <v>606</v>
      </c>
      <c r="N146" s="225">
        <v>45473</v>
      </c>
      <c r="O146" s="225">
        <v>43101</v>
      </c>
      <c r="P146" s="225">
        <v>45473</v>
      </c>
      <c r="Q146" s="223"/>
      <c r="R146" s="276">
        <v>0.21829835675323034</v>
      </c>
      <c r="S146" s="223">
        <v>2347803.28859</v>
      </c>
      <c r="T146" s="223"/>
      <c r="U146" s="223"/>
      <c r="V146" s="223">
        <v>2275517.62</v>
      </c>
      <c r="W146" s="223">
        <v>33463.49441176471</v>
      </c>
      <c r="X146" s="223">
        <v>40000.000000000007</v>
      </c>
      <c r="Y146" s="223">
        <v>593.9655172413793</v>
      </c>
      <c r="Z146" s="223">
        <v>0</v>
      </c>
      <c r="AA146" s="223">
        <v>98964.692683898145</v>
      </c>
      <c r="AB146" s="223">
        <v>1455.3631277043846</v>
      </c>
      <c r="AC146" s="223">
        <v>1720000</v>
      </c>
      <c r="AD146" s="222"/>
      <c r="AE146" s="223">
        <v>25.294117647058822</v>
      </c>
      <c r="AF146" s="354"/>
      <c r="AG146" s="355"/>
      <c r="AH146" s="355"/>
      <c r="AI146" s="355"/>
      <c r="AJ146" s="355"/>
      <c r="AK146" s="357"/>
      <c r="AL146" s="358"/>
      <c r="AM146" s="355"/>
      <c r="AN146" s="355"/>
      <c r="AO146" s="355"/>
      <c r="AP146" s="355"/>
      <c r="AQ146" s="355"/>
      <c r="AR146" s="355"/>
      <c r="AS146" s="355"/>
      <c r="AT146" s="355"/>
      <c r="AU146" s="355"/>
      <c r="AV146" s="355"/>
      <c r="AW146" s="355"/>
      <c r="AX146" s="355"/>
      <c r="AY146" s="355"/>
      <c r="AZ146" s="355"/>
      <c r="BA146" s="355"/>
      <c r="BB146" s="355"/>
      <c r="BC146" s="355"/>
      <c r="BD146" s="355"/>
      <c r="BE146" s="355"/>
      <c r="BF146" s="355"/>
      <c r="BG146" s="355"/>
      <c r="BH146" s="355"/>
      <c r="BI146" s="355"/>
      <c r="BJ146" s="355"/>
      <c r="BK146" s="355"/>
      <c r="BL146" s="355"/>
      <c r="BM146" s="355"/>
      <c r="BN146" s="355"/>
      <c r="BO146" s="355"/>
      <c r="BP146" s="355"/>
      <c r="BQ146" s="355"/>
      <c r="BR146" s="355"/>
      <c r="BS146" s="355"/>
      <c r="BT146" s="355"/>
      <c r="BU146" s="355"/>
      <c r="BV146" s="355"/>
      <c r="BW146" s="355"/>
      <c r="BX146" s="355"/>
      <c r="BY146" s="355"/>
      <c r="BZ146" s="355"/>
      <c r="CA146" s="355"/>
      <c r="CB146" s="355"/>
      <c r="CC146" s="355"/>
      <c r="CD146" s="355"/>
      <c r="CE146" s="355"/>
      <c r="CF146" s="355"/>
      <c r="CG146" s="355"/>
      <c r="CH146" s="355"/>
      <c r="CI146" s="355"/>
      <c r="CJ146" s="355"/>
      <c r="CK146" s="355"/>
      <c r="CL146" s="355"/>
      <c r="CM146" s="355"/>
      <c r="CN146" s="355"/>
      <c r="CO146" s="355"/>
      <c r="CP146" s="355"/>
      <c r="CQ146" s="355"/>
      <c r="CR146" s="355"/>
      <c r="CS146" s="355"/>
      <c r="CT146" s="355"/>
      <c r="CU146" s="355"/>
      <c r="CV146" s="355"/>
      <c r="CW146" s="355"/>
      <c r="CX146" s="355"/>
      <c r="CY146" s="355"/>
      <c r="CZ146" s="355"/>
      <c r="DA146" s="355"/>
      <c r="DB146" s="355"/>
      <c r="DC146" s="355"/>
      <c r="DD146" s="355"/>
      <c r="DE146" s="355"/>
      <c r="DF146" s="355"/>
      <c r="DG146" s="355"/>
      <c r="DH146" s="355"/>
      <c r="DI146" s="355"/>
      <c r="DJ146" s="355"/>
      <c r="DK146" s="355"/>
      <c r="DL146" s="355"/>
      <c r="DM146" s="355"/>
      <c r="DN146" s="355"/>
      <c r="DO146" s="355"/>
      <c r="DP146" s="355"/>
      <c r="DQ146" s="355"/>
      <c r="DR146" s="355"/>
      <c r="DS146" s="355"/>
      <c r="DT146" s="355"/>
      <c r="DU146" s="355"/>
      <c r="DV146" s="355"/>
      <c r="DW146" s="355"/>
      <c r="DX146" s="355"/>
      <c r="DY146" s="355"/>
      <c r="DZ146" s="355"/>
      <c r="EA146" s="355"/>
      <c r="EB146" s="355"/>
      <c r="EC146" s="355"/>
      <c r="ED146" s="355"/>
      <c r="EE146" s="355"/>
      <c r="EF146" s="355"/>
      <c r="EG146" s="355"/>
      <c r="EH146" s="355"/>
      <c r="EI146" s="355"/>
      <c r="EJ146" s="355"/>
      <c r="EK146" s="355"/>
      <c r="EL146" s="355"/>
      <c r="EM146" s="355"/>
    </row>
    <row r="147" spans="1:143" s="258" customFormat="1" ht="18" hidden="1" customHeight="1" outlineLevel="1">
      <c r="A147" s="121">
        <v>3</v>
      </c>
      <c r="B147" s="90">
        <v>22</v>
      </c>
      <c r="C147" s="222"/>
      <c r="D147" s="224"/>
      <c r="E147" s="222"/>
      <c r="F147" s="222"/>
      <c r="G147" s="223"/>
      <c r="H147" s="223"/>
      <c r="I147" s="223"/>
      <c r="J147" s="223"/>
      <c r="K147" s="223"/>
      <c r="L147" s="223"/>
      <c r="M147" s="225"/>
      <c r="N147" s="225"/>
      <c r="O147" s="225"/>
      <c r="P147" s="225"/>
      <c r="Q147" s="223"/>
      <c r="R147" s="276"/>
      <c r="S147" s="223"/>
      <c r="T147" s="223"/>
      <c r="U147" s="223"/>
      <c r="V147" s="223"/>
      <c r="W147" s="223"/>
      <c r="X147" s="223"/>
      <c r="Y147" s="223"/>
      <c r="Z147" s="223"/>
      <c r="AA147" s="223"/>
      <c r="AB147" s="223"/>
      <c r="AC147" s="223"/>
      <c r="AD147" s="222"/>
      <c r="AE147" s="223"/>
      <c r="AF147" s="354"/>
      <c r="AG147" s="355"/>
      <c r="AH147" s="355"/>
      <c r="AI147" s="355"/>
      <c r="AJ147" s="355"/>
      <c r="AK147" s="355"/>
      <c r="AL147" s="355"/>
      <c r="AM147" s="355"/>
      <c r="AN147" s="355"/>
      <c r="AO147" s="355"/>
      <c r="AP147" s="355"/>
      <c r="AQ147" s="355"/>
      <c r="AR147" s="355"/>
      <c r="AS147" s="355"/>
      <c r="AT147" s="355"/>
      <c r="AU147" s="355"/>
      <c r="AV147" s="355"/>
      <c r="AW147" s="355"/>
      <c r="AX147" s="355"/>
      <c r="AY147" s="355"/>
      <c r="AZ147" s="355"/>
      <c r="BA147" s="355"/>
      <c r="BB147" s="355"/>
      <c r="BC147" s="355"/>
      <c r="BD147" s="355"/>
      <c r="BE147" s="355"/>
      <c r="BF147" s="355"/>
      <c r="BG147" s="355"/>
      <c r="BH147" s="355"/>
      <c r="BI147" s="355"/>
      <c r="BJ147" s="355"/>
      <c r="BK147" s="355"/>
      <c r="BL147" s="355"/>
      <c r="BM147" s="355"/>
      <c r="BN147" s="355"/>
      <c r="BO147" s="355"/>
      <c r="BP147" s="355"/>
      <c r="BQ147" s="355"/>
      <c r="BR147" s="355"/>
      <c r="BS147" s="355"/>
      <c r="BT147" s="355"/>
      <c r="BU147" s="355"/>
      <c r="BV147" s="355"/>
      <c r="BW147" s="355"/>
      <c r="BX147" s="355"/>
      <c r="BY147" s="355"/>
      <c r="BZ147" s="355"/>
      <c r="CA147" s="355"/>
      <c r="CB147" s="355"/>
      <c r="CC147" s="355"/>
      <c r="CD147" s="355"/>
      <c r="CE147" s="355"/>
      <c r="CF147" s="355"/>
      <c r="CG147" s="355"/>
      <c r="CH147" s="355"/>
      <c r="CI147" s="355"/>
      <c r="CJ147" s="355"/>
      <c r="CK147" s="355"/>
      <c r="CL147" s="355"/>
      <c r="CM147" s="355"/>
      <c r="CN147" s="355"/>
      <c r="CO147" s="355"/>
      <c r="CP147" s="355"/>
      <c r="CQ147" s="355"/>
      <c r="CR147" s="355"/>
      <c r="CS147" s="355"/>
      <c r="CT147" s="355"/>
      <c r="CU147" s="355"/>
      <c r="CV147" s="355"/>
      <c r="CW147" s="355"/>
      <c r="CX147" s="355"/>
      <c r="CY147" s="355"/>
      <c r="CZ147" s="355"/>
      <c r="DA147" s="355"/>
      <c r="DB147" s="355"/>
      <c r="DC147" s="355"/>
      <c r="DD147" s="355"/>
      <c r="DE147" s="355"/>
      <c r="DF147" s="355"/>
      <c r="DG147" s="355"/>
      <c r="DH147" s="355"/>
      <c r="DI147" s="355"/>
      <c r="DJ147" s="355"/>
      <c r="DK147" s="355"/>
      <c r="DL147" s="355"/>
      <c r="DM147" s="355"/>
      <c r="DN147" s="355"/>
      <c r="DO147" s="355"/>
      <c r="DP147" s="355"/>
      <c r="DQ147" s="355"/>
      <c r="DR147" s="355"/>
      <c r="DS147" s="355"/>
      <c r="DT147" s="355"/>
      <c r="DU147" s="355"/>
      <c r="DV147" s="355"/>
      <c r="DW147" s="355"/>
      <c r="DX147" s="355"/>
      <c r="DY147" s="355"/>
      <c r="DZ147" s="355"/>
      <c r="EA147" s="355"/>
      <c r="EB147" s="355"/>
      <c r="EC147" s="355"/>
      <c r="ED147" s="355"/>
      <c r="EE147" s="355"/>
      <c r="EF147" s="355"/>
      <c r="EG147" s="355"/>
      <c r="EH147" s="355"/>
      <c r="EI147" s="355"/>
      <c r="EJ147" s="355"/>
      <c r="EK147" s="355"/>
      <c r="EL147" s="355"/>
      <c r="EM147" s="355"/>
    </row>
    <row r="148" spans="1:143" s="258" customFormat="1" ht="18" hidden="1" customHeight="1" outlineLevel="1">
      <c r="A148" s="121">
        <v>3</v>
      </c>
      <c r="B148" s="90">
        <v>23</v>
      </c>
      <c r="C148" s="222"/>
      <c r="D148" s="224"/>
      <c r="E148" s="222"/>
      <c r="F148" s="222"/>
      <c r="G148" s="223"/>
      <c r="H148" s="223"/>
      <c r="I148" s="223"/>
      <c r="J148" s="223"/>
      <c r="K148" s="223"/>
      <c r="L148" s="223"/>
      <c r="M148" s="225"/>
      <c r="N148" s="225"/>
      <c r="O148" s="225"/>
      <c r="P148" s="225"/>
      <c r="Q148" s="223"/>
      <c r="R148" s="276"/>
      <c r="S148" s="223"/>
      <c r="T148" s="223"/>
      <c r="U148" s="223"/>
      <c r="V148" s="223"/>
      <c r="W148" s="223"/>
      <c r="X148" s="223"/>
      <c r="Y148" s="223"/>
      <c r="Z148" s="223"/>
      <c r="AA148" s="223"/>
      <c r="AB148" s="223"/>
      <c r="AC148" s="223"/>
      <c r="AD148" s="222"/>
      <c r="AE148" s="223"/>
      <c r="AF148" s="354"/>
      <c r="AG148" s="355"/>
      <c r="AH148" s="355"/>
      <c r="AI148" s="355"/>
      <c r="AJ148" s="355"/>
      <c r="AK148" s="355"/>
      <c r="AL148" s="355"/>
      <c r="AM148" s="355"/>
      <c r="AN148" s="355"/>
      <c r="AO148" s="355"/>
      <c r="AP148" s="355"/>
      <c r="AQ148" s="355"/>
      <c r="AR148" s="355"/>
      <c r="AS148" s="355"/>
      <c r="AT148" s="355"/>
      <c r="AU148" s="355"/>
      <c r="AV148" s="355"/>
      <c r="AW148" s="355"/>
      <c r="AX148" s="355"/>
      <c r="AY148" s="355"/>
      <c r="AZ148" s="355"/>
      <c r="BA148" s="355"/>
      <c r="BB148" s="355"/>
      <c r="BC148" s="355"/>
      <c r="BD148" s="355"/>
      <c r="BE148" s="355"/>
      <c r="BF148" s="355"/>
      <c r="BG148" s="355"/>
      <c r="BH148" s="355"/>
      <c r="BI148" s="355"/>
      <c r="BJ148" s="355"/>
      <c r="BK148" s="355"/>
      <c r="BL148" s="355"/>
      <c r="BM148" s="355"/>
      <c r="BN148" s="355"/>
      <c r="BO148" s="355"/>
      <c r="BP148" s="355"/>
      <c r="BQ148" s="355"/>
      <c r="BR148" s="355"/>
      <c r="BS148" s="355"/>
      <c r="BT148" s="355"/>
      <c r="BU148" s="355"/>
      <c r="BV148" s="355"/>
      <c r="BW148" s="355"/>
      <c r="BX148" s="355"/>
      <c r="BY148" s="355"/>
      <c r="BZ148" s="355"/>
      <c r="CA148" s="355"/>
      <c r="CB148" s="355"/>
      <c r="CC148" s="355"/>
      <c r="CD148" s="355"/>
      <c r="CE148" s="355"/>
      <c r="CF148" s="355"/>
      <c r="CG148" s="355"/>
      <c r="CH148" s="355"/>
      <c r="CI148" s="355"/>
      <c r="CJ148" s="355"/>
      <c r="CK148" s="355"/>
      <c r="CL148" s="355"/>
      <c r="CM148" s="355"/>
      <c r="CN148" s="355"/>
      <c r="CO148" s="355"/>
      <c r="CP148" s="355"/>
      <c r="CQ148" s="355"/>
      <c r="CR148" s="355"/>
      <c r="CS148" s="355"/>
      <c r="CT148" s="355"/>
      <c r="CU148" s="355"/>
      <c r="CV148" s="355"/>
      <c r="CW148" s="355"/>
      <c r="CX148" s="355"/>
      <c r="CY148" s="355"/>
      <c r="CZ148" s="355"/>
      <c r="DA148" s="355"/>
      <c r="DB148" s="355"/>
      <c r="DC148" s="355"/>
      <c r="DD148" s="355"/>
      <c r="DE148" s="355"/>
      <c r="DF148" s="355"/>
      <c r="DG148" s="355"/>
      <c r="DH148" s="355"/>
      <c r="DI148" s="355"/>
      <c r="DJ148" s="355"/>
      <c r="DK148" s="355"/>
      <c r="DL148" s="355"/>
      <c r="DM148" s="355"/>
      <c r="DN148" s="355"/>
      <c r="DO148" s="355"/>
      <c r="DP148" s="355"/>
      <c r="DQ148" s="355"/>
      <c r="DR148" s="355"/>
      <c r="DS148" s="355"/>
      <c r="DT148" s="355"/>
      <c r="DU148" s="355"/>
      <c r="DV148" s="355"/>
      <c r="DW148" s="355"/>
      <c r="DX148" s="355"/>
      <c r="DY148" s="355"/>
      <c r="DZ148" s="355"/>
      <c r="EA148" s="355"/>
      <c r="EB148" s="355"/>
      <c r="EC148" s="355"/>
      <c r="ED148" s="355"/>
      <c r="EE148" s="355"/>
      <c r="EF148" s="355"/>
      <c r="EG148" s="355"/>
      <c r="EH148" s="355"/>
      <c r="EI148" s="355"/>
      <c r="EJ148" s="355"/>
      <c r="EK148" s="355"/>
      <c r="EL148" s="355"/>
      <c r="EM148" s="355"/>
    </row>
    <row r="149" spans="1:143" s="258" customFormat="1" ht="18" hidden="1" customHeight="1" outlineLevel="1">
      <c r="A149" s="121">
        <v>3</v>
      </c>
      <c r="B149" s="90">
        <v>24</v>
      </c>
      <c r="C149" s="222"/>
      <c r="D149" s="224"/>
      <c r="E149" s="222"/>
      <c r="F149" s="222"/>
      <c r="G149" s="223"/>
      <c r="H149" s="223"/>
      <c r="I149" s="223"/>
      <c r="J149" s="223"/>
      <c r="K149" s="223"/>
      <c r="L149" s="223"/>
      <c r="M149" s="225"/>
      <c r="N149" s="225"/>
      <c r="O149" s="225"/>
      <c r="P149" s="225"/>
      <c r="Q149" s="223"/>
      <c r="R149" s="276"/>
      <c r="S149" s="223"/>
      <c r="T149" s="223"/>
      <c r="U149" s="223"/>
      <c r="V149" s="223"/>
      <c r="W149" s="223"/>
      <c r="X149" s="223"/>
      <c r="Y149" s="223"/>
      <c r="Z149" s="223"/>
      <c r="AA149" s="223"/>
      <c r="AB149" s="223"/>
      <c r="AC149" s="223"/>
      <c r="AD149" s="222"/>
      <c r="AE149" s="223"/>
      <c r="AF149" s="354"/>
      <c r="AG149" s="355"/>
      <c r="AH149" s="355"/>
      <c r="AI149" s="355"/>
      <c r="AJ149" s="355"/>
      <c r="AK149" s="355"/>
      <c r="AL149" s="355"/>
      <c r="AM149" s="355"/>
      <c r="AN149" s="355"/>
      <c r="AO149" s="355"/>
      <c r="AP149" s="355"/>
      <c r="AQ149" s="355"/>
      <c r="AR149" s="355"/>
      <c r="AS149" s="355"/>
      <c r="AT149" s="355"/>
      <c r="AU149" s="355"/>
      <c r="AV149" s="355"/>
      <c r="AW149" s="355"/>
      <c r="AX149" s="355"/>
      <c r="AY149" s="355"/>
      <c r="AZ149" s="355"/>
      <c r="BA149" s="355"/>
      <c r="BB149" s="355"/>
      <c r="BC149" s="355"/>
      <c r="BD149" s="355"/>
      <c r="BE149" s="355"/>
      <c r="BF149" s="355"/>
      <c r="BG149" s="355"/>
      <c r="BH149" s="355"/>
      <c r="BI149" s="355"/>
      <c r="BJ149" s="355"/>
      <c r="BK149" s="355"/>
      <c r="BL149" s="355"/>
      <c r="BM149" s="355"/>
      <c r="BN149" s="355"/>
      <c r="BO149" s="355"/>
      <c r="BP149" s="355"/>
      <c r="BQ149" s="355"/>
      <c r="BR149" s="355"/>
      <c r="BS149" s="355"/>
      <c r="BT149" s="355"/>
      <c r="BU149" s="355"/>
      <c r="BV149" s="355"/>
      <c r="BW149" s="355"/>
      <c r="BX149" s="355"/>
      <c r="BY149" s="355"/>
      <c r="BZ149" s="355"/>
      <c r="CA149" s="355"/>
      <c r="CB149" s="355"/>
      <c r="CC149" s="355"/>
      <c r="CD149" s="355"/>
      <c r="CE149" s="355"/>
      <c r="CF149" s="355"/>
      <c r="CG149" s="355"/>
      <c r="CH149" s="355"/>
      <c r="CI149" s="355"/>
      <c r="CJ149" s="355"/>
      <c r="CK149" s="355"/>
      <c r="CL149" s="355"/>
      <c r="CM149" s="355"/>
      <c r="CN149" s="355"/>
      <c r="CO149" s="355"/>
      <c r="CP149" s="355"/>
      <c r="CQ149" s="355"/>
      <c r="CR149" s="355"/>
      <c r="CS149" s="355"/>
      <c r="CT149" s="355"/>
      <c r="CU149" s="355"/>
      <c r="CV149" s="355"/>
      <c r="CW149" s="355"/>
      <c r="CX149" s="355"/>
      <c r="CY149" s="355"/>
      <c r="CZ149" s="355"/>
      <c r="DA149" s="355"/>
      <c r="DB149" s="355"/>
      <c r="DC149" s="355"/>
      <c r="DD149" s="355"/>
      <c r="DE149" s="355"/>
      <c r="DF149" s="355"/>
      <c r="DG149" s="355"/>
      <c r="DH149" s="355"/>
      <c r="DI149" s="355"/>
      <c r="DJ149" s="355"/>
      <c r="DK149" s="355"/>
      <c r="DL149" s="355"/>
      <c r="DM149" s="355"/>
      <c r="DN149" s="355"/>
      <c r="DO149" s="355"/>
      <c r="DP149" s="355"/>
      <c r="DQ149" s="355"/>
      <c r="DR149" s="355"/>
      <c r="DS149" s="355"/>
      <c r="DT149" s="355"/>
      <c r="DU149" s="355"/>
      <c r="DV149" s="355"/>
      <c r="DW149" s="355"/>
      <c r="DX149" s="355"/>
      <c r="DY149" s="355"/>
      <c r="DZ149" s="355"/>
      <c r="EA149" s="355"/>
      <c r="EB149" s="355"/>
      <c r="EC149" s="355"/>
      <c r="ED149" s="355"/>
      <c r="EE149" s="355"/>
      <c r="EF149" s="355"/>
      <c r="EG149" s="355"/>
      <c r="EH149" s="355"/>
      <c r="EI149" s="355"/>
      <c r="EJ149" s="355"/>
      <c r="EK149" s="355"/>
      <c r="EL149" s="355"/>
      <c r="EM149" s="355"/>
    </row>
    <row r="150" spans="1:143" s="258" customFormat="1" ht="18" hidden="1" customHeight="1" outlineLevel="1">
      <c r="A150" s="121">
        <v>3</v>
      </c>
      <c r="B150" s="90">
        <v>25</v>
      </c>
      <c r="C150" s="222"/>
      <c r="D150" s="224"/>
      <c r="E150" s="222"/>
      <c r="F150" s="222"/>
      <c r="G150" s="223"/>
      <c r="H150" s="223"/>
      <c r="I150" s="223"/>
      <c r="J150" s="223"/>
      <c r="K150" s="223"/>
      <c r="L150" s="223"/>
      <c r="M150" s="225"/>
      <c r="N150" s="225"/>
      <c r="O150" s="225"/>
      <c r="P150" s="225"/>
      <c r="Q150" s="223"/>
      <c r="R150" s="276"/>
      <c r="S150" s="223"/>
      <c r="T150" s="223"/>
      <c r="U150" s="223"/>
      <c r="V150" s="223"/>
      <c r="W150" s="223"/>
      <c r="X150" s="223"/>
      <c r="Y150" s="223"/>
      <c r="Z150" s="223"/>
      <c r="AA150" s="223"/>
      <c r="AB150" s="223"/>
      <c r="AC150" s="223"/>
      <c r="AD150" s="222"/>
      <c r="AE150" s="223"/>
      <c r="AF150" s="354"/>
      <c r="AG150" s="355"/>
      <c r="AH150" s="355"/>
      <c r="AI150" s="355"/>
      <c r="AJ150" s="355"/>
      <c r="AK150" s="355"/>
      <c r="AL150" s="355"/>
      <c r="AM150" s="355"/>
      <c r="AN150" s="355"/>
      <c r="AO150" s="355"/>
      <c r="AP150" s="355"/>
      <c r="AQ150" s="355"/>
      <c r="AR150" s="355"/>
      <c r="AS150" s="355"/>
      <c r="AT150" s="355"/>
      <c r="AU150" s="355"/>
      <c r="AV150" s="355"/>
      <c r="AW150" s="355"/>
      <c r="AX150" s="355"/>
      <c r="AY150" s="355"/>
      <c r="AZ150" s="355"/>
      <c r="BA150" s="355"/>
      <c r="BB150" s="355"/>
      <c r="BC150" s="355"/>
      <c r="BD150" s="355"/>
      <c r="BE150" s="355"/>
      <c r="BF150" s="355"/>
      <c r="BG150" s="355"/>
      <c r="BH150" s="355"/>
      <c r="BI150" s="355"/>
      <c r="BJ150" s="355"/>
      <c r="BK150" s="355"/>
      <c r="BL150" s="355"/>
      <c r="BM150" s="355"/>
      <c r="BN150" s="355"/>
      <c r="BO150" s="355"/>
      <c r="BP150" s="355"/>
      <c r="BQ150" s="355"/>
      <c r="BR150" s="355"/>
      <c r="BS150" s="355"/>
      <c r="BT150" s="355"/>
      <c r="BU150" s="355"/>
      <c r="BV150" s="355"/>
      <c r="BW150" s="355"/>
      <c r="BX150" s="355"/>
      <c r="BY150" s="355"/>
      <c r="BZ150" s="355"/>
      <c r="CA150" s="355"/>
      <c r="CB150" s="355"/>
      <c r="CC150" s="355"/>
      <c r="CD150" s="355"/>
      <c r="CE150" s="355"/>
      <c r="CF150" s="355"/>
      <c r="CG150" s="355"/>
      <c r="CH150" s="355"/>
      <c r="CI150" s="355"/>
      <c r="CJ150" s="355"/>
      <c r="CK150" s="355"/>
      <c r="CL150" s="355"/>
      <c r="CM150" s="355"/>
      <c r="CN150" s="355"/>
      <c r="CO150" s="355"/>
      <c r="CP150" s="355"/>
      <c r="CQ150" s="355"/>
      <c r="CR150" s="355"/>
      <c r="CS150" s="355"/>
      <c r="CT150" s="355"/>
      <c r="CU150" s="355"/>
      <c r="CV150" s="355"/>
      <c r="CW150" s="355"/>
      <c r="CX150" s="355"/>
      <c r="CY150" s="355"/>
      <c r="CZ150" s="355"/>
      <c r="DA150" s="355"/>
      <c r="DB150" s="355"/>
      <c r="DC150" s="355"/>
      <c r="DD150" s="355"/>
      <c r="DE150" s="355"/>
      <c r="DF150" s="355"/>
      <c r="DG150" s="355"/>
      <c r="DH150" s="355"/>
      <c r="DI150" s="355"/>
      <c r="DJ150" s="355"/>
      <c r="DK150" s="355"/>
      <c r="DL150" s="355"/>
      <c r="DM150" s="355"/>
      <c r="DN150" s="355"/>
      <c r="DO150" s="355"/>
      <c r="DP150" s="355"/>
      <c r="DQ150" s="355"/>
      <c r="DR150" s="355"/>
      <c r="DS150" s="355"/>
      <c r="DT150" s="355"/>
      <c r="DU150" s="355"/>
      <c r="DV150" s="355"/>
      <c r="DW150" s="355"/>
      <c r="DX150" s="355"/>
      <c r="DY150" s="355"/>
      <c r="DZ150" s="355"/>
      <c r="EA150" s="355"/>
      <c r="EB150" s="355"/>
      <c r="EC150" s="355"/>
      <c r="ED150" s="355"/>
      <c r="EE150" s="355"/>
      <c r="EF150" s="355"/>
      <c r="EG150" s="355"/>
      <c r="EH150" s="355"/>
      <c r="EI150" s="355"/>
      <c r="EJ150" s="355"/>
      <c r="EK150" s="355"/>
      <c r="EL150" s="355"/>
      <c r="EM150" s="355"/>
    </row>
    <row r="151" spans="1:143" s="258" customFormat="1" ht="18.75" hidden="1" customHeight="1" outlineLevel="1">
      <c r="A151" s="121">
        <v>3</v>
      </c>
      <c r="B151" s="90">
        <v>26</v>
      </c>
      <c r="C151" s="222"/>
      <c r="D151" s="224"/>
      <c r="E151" s="222"/>
      <c r="F151" s="222"/>
      <c r="G151" s="223"/>
      <c r="H151" s="223"/>
      <c r="I151" s="223"/>
      <c r="J151" s="223"/>
      <c r="K151" s="223"/>
      <c r="L151" s="223"/>
      <c r="M151" s="225"/>
      <c r="N151" s="225"/>
      <c r="O151" s="225"/>
      <c r="P151" s="225"/>
      <c r="Q151" s="223"/>
      <c r="R151" s="276"/>
      <c r="S151" s="223"/>
      <c r="T151" s="223"/>
      <c r="U151" s="223"/>
      <c r="V151" s="223"/>
      <c r="W151" s="223"/>
      <c r="X151" s="223"/>
      <c r="Y151" s="223"/>
      <c r="Z151" s="223"/>
      <c r="AA151" s="223"/>
      <c r="AB151" s="223"/>
      <c r="AC151" s="223"/>
      <c r="AD151" s="222"/>
      <c r="AE151" s="223"/>
      <c r="AF151" s="354"/>
      <c r="AG151" s="355"/>
      <c r="AH151" s="355"/>
      <c r="AI151" s="355"/>
      <c r="AJ151" s="355"/>
      <c r="AK151" s="355"/>
      <c r="AL151" s="355"/>
      <c r="AM151" s="355"/>
      <c r="AN151" s="355"/>
      <c r="AO151" s="355"/>
      <c r="AP151" s="355"/>
      <c r="AQ151" s="355"/>
      <c r="AR151" s="355"/>
      <c r="AS151" s="355"/>
      <c r="AT151" s="355"/>
      <c r="AU151" s="355"/>
      <c r="AV151" s="355"/>
      <c r="AW151" s="355"/>
      <c r="AX151" s="355"/>
      <c r="AY151" s="355"/>
      <c r="AZ151" s="355"/>
      <c r="BA151" s="355"/>
      <c r="BB151" s="355"/>
      <c r="BC151" s="355"/>
      <c r="BD151" s="355"/>
      <c r="BE151" s="355"/>
      <c r="BF151" s="355"/>
      <c r="BG151" s="355"/>
      <c r="BH151" s="355"/>
      <c r="BI151" s="355"/>
      <c r="BJ151" s="355"/>
      <c r="BK151" s="355"/>
      <c r="BL151" s="355"/>
      <c r="BM151" s="355"/>
      <c r="BN151" s="355"/>
      <c r="BO151" s="355"/>
      <c r="BP151" s="355"/>
      <c r="BQ151" s="355"/>
      <c r="BR151" s="355"/>
      <c r="BS151" s="355"/>
      <c r="BT151" s="355"/>
      <c r="BU151" s="355"/>
      <c r="BV151" s="355"/>
      <c r="BW151" s="355"/>
      <c r="BX151" s="355"/>
      <c r="BY151" s="355"/>
      <c r="BZ151" s="355"/>
      <c r="CA151" s="355"/>
      <c r="CB151" s="355"/>
      <c r="CC151" s="355"/>
      <c r="CD151" s="355"/>
      <c r="CE151" s="355"/>
      <c r="CF151" s="355"/>
      <c r="CG151" s="355"/>
      <c r="CH151" s="355"/>
      <c r="CI151" s="355"/>
      <c r="CJ151" s="355"/>
      <c r="CK151" s="355"/>
      <c r="CL151" s="355"/>
      <c r="CM151" s="355"/>
      <c r="CN151" s="355"/>
      <c r="CO151" s="355"/>
      <c r="CP151" s="355"/>
      <c r="CQ151" s="355"/>
      <c r="CR151" s="355"/>
      <c r="CS151" s="355"/>
      <c r="CT151" s="355"/>
      <c r="CU151" s="355"/>
      <c r="CV151" s="355"/>
      <c r="CW151" s="355"/>
      <c r="CX151" s="355"/>
      <c r="CY151" s="355"/>
      <c r="CZ151" s="355"/>
      <c r="DA151" s="355"/>
      <c r="DB151" s="355"/>
      <c r="DC151" s="355"/>
      <c r="DD151" s="355"/>
      <c r="DE151" s="355"/>
      <c r="DF151" s="355"/>
      <c r="DG151" s="355"/>
      <c r="DH151" s="355"/>
      <c r="DI151" s="355"/>
      <c r="DJ151" s="355"/>
      <c r="DK151" s="355"/>
      <c r="DL151" s="355"/>
      <c r="DM151" s="355"/>
      <c r="DN151" s="355"/>
      <c r="DO151" s="355"/>
      <c r="DP151" s="355"/>
      <c r="DQ151" s="355"/>
      <c r="DR151" s="355"/>
      <c r="DS151" s="355"/>
      <c r="DT151" s="355"/>
      <c r="DU151" s="355"/>
      <c r="DV151" s="355"/>
      <c r="DW151" s="355"/>
      <c r="DX151" s="355"/>
      <c r="DY151" s="355"/>
      <c r="DZ151" s="355"/>
      <c r="EA151" s="355"/>
      <c r="EB151" s="355"/>
      <c r="EC151" s="355"/>
      <c r="ED151" s="355"/>
      <c r="EE151" s="355"/>
      <c r="EF151" s="355"/>
      <c r="EG151" s="355"/>
      <c r="EH151" s="355"/>
      <c r="EI151" s="355"/>
      <c r="EJ151" s="355"/>
      <c r="EK151" s="355"/>
      <c r="EL151" s="355"/>
      <c r="EM151" s="355"/>
    </row>
    <row r="152" spans="1:143" s="258" customFormat="1" ht="18" hidden="1" customHeight="1" outlineLevel="1">
      <c r="A152" s="121">
        <v>3</v>
      </c>
      <c r="B152" s="90">
        <v>27</v>
      </c>
      <c r="C152" s="222"/>
      <c r="D152" s="224"/>
      <c r="E152" s="222"/>
      <c r="F152" s="222"/>
      <c r="G152" s="223"/>
      <c r="H152" s="223"/>
      <c r="I152" s="223"/>
      <c r="J152" s="223"/>
      <c r="K152" s="223"/>
      <c r="L152" s="223"/>
      <c r="M152" s="225"/>
      <c r="N152" s="225"/>
      <c r="O152" s="225"/>
      <c r="P152" s="225"/>
      <c r="Q152" s="223"/>
      <c r="R152" s="276"/>
      <c r="S152" s="223"/>
      <c r="T152" s="223"/>
      <c r="U152" s="223"/>
      <c r="V152" s="223"/>
      <c r="W152" s="223"/>
      <c r="X152" s="223"/>
      <c r="Y152" s="223"/>
      <c r="Z152" s="223"/>
      <c r="AA152" s="223"/>
      <c r="AB152" s="223"/>
      <c r="AC152" s="223"/>
      <c r="AD152" s="222"/>
      <c r="AE152" s="223"/>
      <c r="AF152" s="354"/>
      <c r="AG152" s="355"/>
      <c r="AH152" s="355"/>
      <c r="AI152" s="355"/>
      <c r="AJ152" s="355"/>
      <c r="AK152" s="355"/>
      <c r="AL152" s="355"/>
      <c r="AM152" s="355"/>
      <c r="AN152" s="355"/>
      <c r="AO152" s="355"/>
      <c r="AP152" s="355"/>
      <c r="AQ152" s="355"/>
      <c r="AR152" s="355"/>
      <c r="AS152" s="355"/>
      <c r="AT152" s="355"/>
      <c r="AU152" s="355"/>
      <c r="AV152" s="355"/>
      <c r="AW152" s="355"/>
      <c r="AX152" s="355"/>
      <c r="AY152" s="355"/>
      <c r="AZ152" s="355"/>
      <c r="BA152" s="355"/>
      <c r="BB152" s="355"/>
      <c r="BC152" s="355"/>
      <c r="BD152" s="355"/>
      <c r="BE152" s="355"/>
      <c r="BF152" s="355"/>
      <c r="BG152" s="355"/>
      <c r="BH152" s="355"/>
      <c r="BI152" s="355"/>
      <c r="BJ152" s="355"/>
      <c r="BK152" s="355"/>
      <c r="BL152" s="355"/>
      <c r="BM152" s="355"/>
      <c r="BN152" s="355"/>
      <c r="BO152" s="355"/>
      <c r="BP152" s="355"/>
      <c r="BQ152" s="355"/>
      <c r="BR152" s="355"/>
      <c r="BS152" s="355"/>
      <c r="BT152" s="355"/>
      <c r="BU152" s="355"/>
      <c r="BV152" s="355"/>
      <c r="BW152" s="355"/>
      <c r="BX152" s="355"/>
      <c r="BY152" s="355"/>
      <c r="BZ152" s="355"/>
      <c r="CA152" s="355"/>
      <c r="CB152" s="355"/>
      <c r="CC152" s="355"/>
      <c r="CD152" s="355"/>
      <c r="CE152" s="355"/>
      <c r="CF152" s="355"/>
      <c r="CG152" s="355"/>
      <c r="CH152" s="355"/>
      <c r="CI152" s="355"/>
      <c r="CJ152" s="355"/>
      <c r="CK152" s="355"/>
      <c r="CL152" s="355"/>
      <c r="CM152" s="355"/>
      <c r="CN152" s="355"/>
      <c r="CO152" s="355"/>
      <c r="CP152" s="355"/>
      <c r="CQ152" s="355"/>
      <c r="CR152" s="355"/>
      <c r="CS152" s="355"/>
      <c r="CT152" s="355"/>
      <c r="CU152" s="355"/>
      <c r="CV152" s="355"/>
      <c r="CW152" s="355"/>
      <c r="CX152" s="355"/>
      <c r="CY152" s="355"/>
      <c r="CZ152" s="355"/>
      <c r="DA152" s="355"/>
      <c r="DB152" s="355"/>
      <c r="DC152" s="355"/>
      <c r="DD152" s="355"/>
      <c r="DE152" s="355"/>
      <c r="DF152" s="355"/>
      <c r="DG152" s="355"/>
      <c r="DH152" s="355"/>
      <c r="DI152" s="355"/>
      <c r="DJ152" s="355"/>
      <c r="DK152" s="355"/>
      <c r="DL152" s="355"/>
      <c r="DM152" s="355"/>
      <c r="DN152" s="355"/>
      <c r="DO152" s="355"/>
      <c r="DP152" s="355"/>
      <c r="DQ152" s="355"/>
      <c r="DR152" s="355"/>
      <c r="DS152" s="355"/>
      <c r="DT152" s="355"/>
      <c r="DU152" s="355"/>
      <c r="DV152" s="355"/>
      <c r="DW152" s="355"/>
      <c r="DX152" s="355"/>
      <c r="DY152" s="355"/>
      <c r="DZ152" s="355"/>
      <c r="EA152" s="355"/>
      <c r="EB152" s="355"/>
      <c r="EC152" s="355"/>
      <c r="ED152" s="355"/>
      <c r="EE152" s="355"/>
      <c r="EF152" s="355"/>
      <c r="EG152" s="355"/>
      <c r="EH152" s="355"/>
      <c r="EI152" s="355"/>
      <c r="EJ152" s="355"/>
      <c r="EK152" s="355"/>
      <c r="EL152" s="355"/>
      <c r="EM152" s="355"/>
    </row>
    <row r="153" spans="1:143" s="258" customFormat="1" ht="18" hidden="1" customHeight="1" outlineLevel="1">
      <c r="A153" s="121">
        <v>3</v>
      </c>
      <c r="B153" s="90">
        <v>28</v>
      </c>
      <c r="C153" s="222"/>
      <c r="D153" s="224"/>
      <c r="E153" s="222"/>
      <c r="F153" s="222"/>
      <c r="G153" s="223"/>
      <c r="H153" s="223"/>
      <c r="I153" s="223"/>
      <c r="J153" s="223"/>
      <c r="K153" s="223"/>
      <c r="L153" s="223"/>
      <c r="M153" s="225"/>
      <c r="N153" s="225"/>
      <c r="O153" s="225"/>
      <c r="P153" s="225"/>
      <c r="Q153" s="223"/>
      <c r="R153" s="276"/>
      <c r="S153" s="223"/>
      <c r="T153" s="223"/>
      <c r="U153" s="223"/>
      <c r="V153" s="223"/>
      <c r="W153" s="223"/>
      <c r="X153" s="223"/>
      <c r="Y153" s="223"/>
      <c r="Z153" s="223"/>
      <c r="AA153" s="223"/>
      <c r="AB153" s="223"/>
      <c r="AC153" s="223"/>
      <c r="AD153" s="222"/>
      <c r="AE153" s="223"/>
      <c r="AF153" s="354"/>
      <c r="AG153" s="355"/>
      <c r="AH153" s="355"/>
      <c r="AI153" s="355"/>
      <c r="AJ153" s="355"/>
      <c r="AK153" s="355"/>
      <c r="AL153" s="355"/>
      <c r="AM153" s="355"/>
      <c r="AN153" s="355"/>
      <c r="AO153" s="355"/>
      <c r="AP153" s="355"/>
      <c r="AQ153" s="355"/>
      <c r="AR153" s="355"/>
      <c r="AS153" s="355"/>
      <c r="AT153" s="355"/>
      <c r="AU153" s="355"/>
      <c r="AV153" s="355"/>
      <c r="AW153" s="355"/>
      <c r="AX153" s="355"/>
      <c r="AY153" s="355"/>
      <c r="AZ153" s="355"/>
      <c r="BA153" s="355"/>
      <c r="BB153" s="355"/>
      <c r="BC153" s="355"/>
      <c r="BD153" s="355"/>
      <c r="BE153" s="355"/>
      <c r="BF153" s="355"/>
      <c r="BG153" s="355"/>
      <c r="BH153" s="355"/>
      <c r="BI153" s="355"/>
      <c r="BJ153" s="355"/>
      <c r="BK153" s="355"/>
      <c r="BL153" s="355"/>
      <c r="BM153" s="355"/>
      <c r="BN153" s="355"/>
      <c r="BO153" s="355"/>
      <c r="BP153" s="355"/>
      <c r="BQ153" s="355"/>
      <c r="BR153" s="355"/>
      <c r="BS153" s="355"/>
      <c r="BT153" s="355"/>
      <c r="BU153" s="355"/>
      <c r="BV153" s="355"/>
      <c r="BW153" s="355"/>
      <c r="BX153" s="355"/>
      <c r="BY153" s="355"/>
      <c r="BZ153" s="355"/>
      <c r="CA153" s="355"/>
      <c r="CB153" s="355"/>
      <c r="CC153" s="355"/>
      <c r="CD153" s="355"/>
      <c r="CE153" s="355"/>
      <c r="CF153" s="355"/>
      <c r="CG153" s="355"/>
      <c r="CH153" s="355"/>
      <c r="CI153" s="355"/>
      <c r="CJ153" s="355"/>
      <c r="CK153" s="355"/>
      <c r="CL153" s="355"/>
      <c r="CM153" s="355"/>
      <c r="CN153" s="355"/>
      <c r="CO153" s="355"/>
      <c r="CP153" s="355"/>
      <c r="CQ153" s="355"/>
      <c r="CR153" s="355"/>
      <c r="CS153" s="355"/>
      <c r="CT153" s="355"/>
      <c r="CU153" s="355"/>
      <c r="CV153" s="355"/>
      <c r="CW153" s="355"/>
      <c r="CX153" s="355"/>
      <c r="CY153" s="355"/>
      <c r="CZ153" s="355"/>
      <c r="DA153" s="355"/>
      <c r="DB153" s="355"/>
      <c r="DC153" s="355"/>
      <c r="DD153" s="355"/>
      <c r="DE153" s="355"/>
      <c r="DF153" s="355"/>
      <c r="DG153" s="355"/>
      <c r="DH153" s="355"/>
      <c r="DI153" s="355"/>
      <c r="DJ153" s="355"/>
      <c r="DK153" s="355"/>
      <c r="DL153" s="355"/>
      <c r="DM153" s="355"/>
      <c r="DN153" s="355"/>
      <c r="DO153" s="355"/>
      <c r="DP153" s="355"/>
      <c r="DQ153" s="355"/>
      <c r="DR153" s="355"/>
      <c r="DS153" s="355"/>
      <c r="DT153" s="355"/>
      <c r="DU153" s="355"/>
      <c r="DV153" s="355"/>
      <c r="DW153" s="355"/>
      <c r="DX153" s="355"/>
      <c r="DY153" s="355"/>
      <c r="DZ153" s="355"/>
      <c r="EA153" s="355"/>
      <c r="EB153" s="355"/>
      <c r="EC153" s="355"/>
      <c r="ED153" s="355"/>
      <c r="EE153" s="355"/>
      <c r="EF153" s="355"/>
      <c r="EG153" s="355"/>
      <c r="EH153" s="355"/>
      <c r="EI153" s="355"/>
      <c r="EJ153" s="355"/>
      <c r="EK153" s="355"/>
      <c r="EL153" s="355"/>
      <c r="EM153" s="355"/>
    </row>
    <row r="154" spans="1:143" s="258" customFormat="1" ht="18" hidden="1" customHeight="1" outlineLevel="1">
      <c r="A154" s="121">
        <v>3</v>
      </c>
      <c r="B154" s="90">
        <v>29</v>
      </c>
      <c r="C154" s="222"/>
      <c r="D154" s="224"/>
      <c r="E154" s="222"/>
      <c r="F154" s="222"/>
      <c r="G154" s="223"/>
      <c r="H154" s="223"/>
      <c r="I154" s="223"/>
      <c r="J154" s="223"/>
      <c r="K154" s="223"/>
      <c r="L154" s="223"/>
      <c r="M154" s="225"/>
      <c r="N154" s="225"/>
      <c r="O154" s="225"/>
      <c r="P154" s="225"/>
      <c r="Q154" s="223"/>
      <c r="R154" s="276"/>
      <c r="S154" s="223"/>
      <c r="T154" s="223"/>
      <c r="U154" s="223"/>
      <c r="V154" s="223"/>
      <c r="W154" s="223"/>
      <c r="X154" s="223"/>
      <c r="Y154" s="223"/>
      <c r="Z154" s="223"/>
      <c r="AA154" s="223"/>
      <c r="AB154" s="223"/>
      <c r="AC154" s="223"/>
      <c r="AD154" s="223"/>
      <c r="AE154" s="223"/>
      <c r="AF154" s="354"/>
      <c r="AG154" s="355"/>
      <c r="AH154" s="355"/>
      <c r="AI154" s="355"/>
      <c r="AJ154" s="355"/>
      <c r="AK154" s="355"/>
      <c r="AL154" s="355"/>
      <c r="AM154" s="355"/>
      <c r="AN154" s="355"/>
      <c r="AO154" s="355"/>
      <c r="AP154" s="355"/>
      <c r="AQ154" s="355"/>
      <c r="AR154" s="355"/>
      <c r="AS154" s="355"/>
      <c r="AT154" s="355"/>
      <c r="AU154" s="355"/>
      <c r="AV154" s="355"/>
      <c r="AW154" s="355"/>
      <c r="AX154" s="355"/>
      <c r="AY154" s="355"/>
      <c r="AZ154" s="355"/>
      <c r="BA154" s="355"/>
      <c r="BB154" s="355"/>
      <c r="BC154" s="355"/>
      <c r="BD154" s="355"/>
      <c r="BE154" s="355"/>
      <c r="BF154" s="355"/>
      <c r="BG154" s="355"/>
      <c r="BH154" s="355"/>
      <c r="BI154" s="355"/>
      <c r="BJ154" s="355"/>
      <c r="BK154" s="355"/>
      <c r="BL154" s="355"/>
      <c r="BM154" s="355"/>
      <c r="BN154" s="355"/>
      <c r="BO154" s="355"/>
      <c r="BP154" s="355"/>
      <c r="BQ154" s="355"/>
      <c r="BR154" s="355"/>
      <c r="BS154" s="355"/>
      <c r="BT154" s="355"/>
      <c r="BU154" s="355"/>
      <c r="BV154" s="355"/>
      <c r="BW154" s="355"/>
      <c r="BX154" s="355"/>
      <c r="BY154" s="355"/>
      <c r="BZ154" s="355"/>
      <c r="CA154" s="355"/>
      <c r="CB154" s="355"/>
      <c r="CC154" s="355"/>
      <c r="CD154" s="355"/>
      <c r="CE154" s="355"/>
      <c r="CF154" s="355"/>
      <c r="CG154" s="355"/>
      <c r="CH154" s="355"/>
      <c r="CI154" s="355"/>
      <c r="CJ154" s="355"/>
      <c r="CK154" s="355"/>
      <c r="CL154" s="355"/>
      <c r="CM154" s="355"/>
      <c r="CN154" s="355"/>
      <c r="CO154" s="355"/>
      <c r="CP154" s="355"/>
      <c r="CQ154" s="355"/>
      <c r="CR154" s="355"/>
      <c r="CS154" s="355"/>
      <c r="CT154" s="355"/>
      <c r="CU154" s="355"/>
      <c r="CV154" s="355"/>
      <c r="CW154" s="355"/>
      <c r="CX154" s="355"/>
      <c r="CY154" s="355"/>
      <c r="CZ154" s="355"/>
      <c r="DA154" s="355"/>
      <c r="DB154" s="355"/>
      <c r="DC154" s="355"/>
      <c r="DD154" s="355"/>
      <c r="DE154" s="355"/>
      <c r="DF154" s="355"/>
      <c r="DG154" s="355"/>
      <c r="DH154" s="355"/>
      <c r="DI154" s="355"/>
      <c r="DJ154" s="355"/>
      <c r="DK154" s="355"/>
      <c r="DL154" s="355"/>
      <c r="DM154" s="355"/>
      <c r="DN154" s="355"/>
      <c r="DO154" s="355"/>
      <c r="DP154" s="355"/>
      <c r="DQ154" s="355"/>
      <c r="DR154" s="355"/>
      <c r="DS154" s="355"/>
      <c r="DT154" s="355"/>
      <c r="DU154" s="355"/>
      <c r="DV154" s="355"/>
      <c r="DW154" s="355"/>
      <c r="DX154" s="355"/>
      <c r="DY154" s="355"/>
      <c r="DZ154" s="355"/>
      <c r="EA154" s="355"/>
      <c r="EB154" s="355"/>
      <c r="EC154" s="355"/>
      <c r="ED154" s="355"/>
      <c r="EE154" s="355"/>
      <c r="EF154" s="355"/>
      <c r="EG154" s="355"/>
      <c r="EH154" s="355"/>
      <c r="EI154" s="355"/>
      <c r="EJ154" s="355"/>
      <c r="EK154" s="355"/>
      <c r="EL154" s="355"/>
      <c r="EM154" s="355"/>
    </row>
    <row r="155" spans="1:143" s="258" customFormat="1" ht="21" hidden="1" customHeight="1" outlineLevel="1">
      <c r="A155" s="121">
        <v>3</v>
      </c>
      <c r="B155" s="90">
        <v>30</v>
      </c>
      <c r="C155" s="222"/>
      <c r="D155" s="224"/>
      <c r="E155" s="222"/>
      <c r="F155" s="259"/>
      <c r="G155" s="223"/>
      <c r="H155" s="223"/>
      <c r="I155" s="223"/>
      <c r="J155" s="223"/>
      <c r="K155" s="223"/>
      <c r="L155" s="223"/>
      <c r="M155" s="225"/>
      <c r="N155" s="225"/>
      <c r="O155" s="225"/>
      <c r="P155" s="225"/>
      <c r="Q155" s="223"/>
      <c r="R155" s="276"/>
      <c r="S155" s="223"/>
      <c r="T155" s="223"/>
      <c r="U155" s="223"/>
      <c r="V155" s="223"/>
      <c r="W155" s="223"/>
      <c r="X155" s="223"/>
      <c r="Y155" s="223"/>
      <c r="Z155" s="223"/>
      <c r="AA155" s="223"/>
      <c r="AB155" s="223"/>
      <c r="AC155" s="223"/>
      <c r="AD155" s="223"/>
      <c r="AE155" s="223"/>
      <c r="AF155" s="354"/>
      <c r="AG155" s="355"/>
      <c r="AH155" s="355"/>
      <c r="AI155" s="355"/>
      <c r="AJ155" s="355"/>
      <c r="AK155" s="355"/>
      <c r="AL155" s="355"/>
      <c r="AM155" s="355"/>
      <c r="AN155" s="355"/>
      <c r="AO155" s="355"/>
      <c r="AP155" s="355"/>
      <c r="AQ155" s="355"/>
      <c r="AR155" s="355"/>
      <c r="AS155" s="355"/>
      <c r="AT155" s="355"/>
      <c r="AU155" s="355"/>
      <c r="AV155" s="355"/>
      <c r="AW155" s="355"/>
      <c r="AX155" s="355"/>
      <c r="AY155" s="355"/>
      <c r="AZ155" s="355"/>
      <c r="BA155" s="355"/>
      <c r="BB155" s="355"/>
      <c r="BC155" s="355"/>
      <c r="BD155" s="355"/>
      <c r="BE155" s="355"/>
      <c r="BF155" s="355"/>
      <c r="BG155" s="355"/>
      <c r="BH155" s="355"/>
      <c r="BI155" s="355"/>
      <c r="BJ155" s="355"/>
      <c r="BK155" s="355"/>
      <c r="BL155" s="355"/>
      <c r="BM155" s="355"/>
      <c r="BN155" s="355"/>
      <c r="BO155" s="355"/>
      <c r="BP155" s="355"/>
      <c r="BQ155" s="355"/>
      <c r="BR155" s="355"/>
      <c r="BS155" s="355"/>
      <c r="BT155" s="355"/>
      <c r="BU155" s="355"/>
      <c r="BV155" s="355"/>
      <c r="BW155" s="355"/>
      <c r="BX155" s="355"/>
      <c r="BY155" s="355"/>
      <c r="BZ155" s="355"/>
      <c r="CA155" s="355"/>
      <c r="CB155" s="355"/>
      <c r="CC155" s="355"/>
      <c r="CD155" s="355"/>
      <c r="CE155" s="355"/>
      <c r="CF155" s="355"/>
      <c r="CG155" s="355"/>
      <c r="CH155" s="355"/>
      <c r="CI155" s="355"/>
      <c r="CJ155" s="355"/>
      <c r="CK155" s="355"/>
      <c r="CL155" s="355"/>
      <c r="CM155" s="355"/>
      <c r="CN155" s="355"/>
      <c r="CO155" s="355"/>
      <c r="CP155" s="355"/>
      <c r="CQ155" s="355"/>
      <c r="CR155" s="355"/>
      <c r="CS155" s="355"/>
      <c r="CT155" s="355"/>
      <c r="CU155" s="355"/>
      <c r="CV155" s="355"/>
      <c r="CW155" s="355"/>
      <c r="CX155" s="355"/>
      <c r="CY155" s="355"/>
      <c r="CZ155" s="355"/>
      <c r="DA155" s="355"/>
      <c r="DB155" s="355"/>
      <c r="DC155" s="355"/>
      <c r="DD155" s="355"/>
      <c r="DE155" s="355"/>
      <c r="DF155" s="355"/>
      <c r="DG155" s="355"/>
      <c r="DH155" s="355"/>
      <c r="DI155" s="355"/>
      <c r="DJ155" s="355"/>
      <c r="DK155" s="355"/>
      <c r="DL155" s="355"/>
      <c r="DM155" s="355"/>
      <c r="DN155" s="355"/>
      <c r="DO155" s="355"/>
      <c r="DP155" s="355"/>
      <c r="DQ155" s="355"/>
      <c r="DR155" s="355"/>
      <c r="DS155" s="355"/>
      <c r="DT155" s="355"/>
      <c r="DU155" s="355"/>
      <c r="DV155" s="355"/>
      <c r="DW155" s="355"/>
      <c r="DX155" s="355"/>
      <c r="DY155" s="355"/>
      <c r="DZ155" s="355"/>
      <c r="EA155" s="355"/>
      <c r="EB155" s="355"/>
      <c r="EC155" s="355"/>
      <c r="ED155" s="355"/>
      <c r="EE155" s="355"/>
      <c r="EF155" s="355"/>
      <c r="EG155" s="355"/>
      <c r="EH155" s="355"/>
      <c r="EI155" s="355"/>
      <c r="EJ155" s="355"/>
      <c r="EK155" s="355"/>
      <c r="EL155" s="355"/>
      <c r="EM155" s="355"/>
    </row>
    <row r="156" spans="1:143" s="258" customFormat="1" ht="18" hidden="1" customHeight="1" outlineLevel="1">
      <c r="A156" s="121">
        <v>3</v>
      </c>
      <c r="B156" s="90">
        <v>31</v>
      </c>
      <c r="C156" s="222"/>
      <c r="D156" s="224"/>
      <c r="E156" s="222"/>
      <c r="F156" s="259"/>
      <c r="G156" s="223"/>
      <c r="H156" s="223"/>
      <c r="I156" s="223"/>
      <c r="J156" s="223"/>
      <c r="K156" s="223"/>
      <c r="L156" s="223"/>
      <c r="M156" s="225"/>
      <c r="N156" s="225"/>
      <c r="O156" s="225"/>
      <c r="P156" s="225"/>
      <c r="Q156" s="223"/>
      <c r="R156" s="276"/>
      <c r="S156" s="223"/>
      <c r="T156" s="223"/>
      <c r="U156" s="223"/>
      <c r="V156" s="223"/>
      <c r="W156" s="223"/>
      <c r="X156" s="223"/>
      <c r="Y156" s="223"/>
      <c r="Z156" s="223"/>
      <c r="AA156" s="223"/>
      <c r="AB156" s="223"/>
      <c r="AC156" s="223"/>
      <c r="AD156" s="223"/>
      <c r="AE156" s="223"/>
      <c r="AF156" s="354"/>
      <c r="AG156" s="359"/>
      <c r="AH156" s="355"/>
      <c r="AI156" s="355"/>
      <c r="AJ156" s="355"/>
      <c r="AK156" s="355"/>
      <c r="AL156" s="355"/>
      <c r="AM156" s="355"/>
      <c r="AN156" s="355"/>
      <c r="AO156" s="355"/>
      <c r="AP156" s="355"/>
      <c r="AQ156" s="355"/>
      <c r="AR156" s="355"/>
      <c r="AS156" s="355"/>
      <c r="AT156" s="355"/>
      <c r="AU156" s="355"/>
      <c r="AV156" s="355"/>
      <c r="AW156" s="355"/>
      <c r="AX156" s="355"/>
      <c r="AY156" s="355"/>
      <c r="AZ156" s="355"/>
      <c r="BA156" s="355"/>
      <c r="BB156" s="355"/>
      <c r="BC156" s="355"/>
      <c r="BD156" s="355"/>
      <c r="BE156" s="355"/>
      <c r="BF156" s="355"/>
      <c r="BG156" s="355"/>
      <c r="BH156" s="355"/>
      <c r="BI156" s="355"/>
      <c r="BJ156" s="355"/>
      <c r="BK156" s="355"/>
      <c r="BL156" s="355"/>
      <c r="BM156" s="355"/>
      <c r="BN156" s="355"/>
      <c r="BO156" s="355"/>
      <c r="BP156" s="355"/>
      <c r="BQ156" s="355"/>
      <c r="BR156" s="355"/>
      <c r="BS156" s="355"/>
      <c r="BT156" s="355"/>
      <c r="BU156" s="355"/>
      <c r="BV156" s="355"/>
      <c r="BW156" s="355"/>
      <c r="BX156" s="355"/>
      <c r="BY156" s="355"/>
      <c r="BZ156" s="355"/>
      <c r="CA156" s="355"/>
      <c r="CB156" s="355"/>
      <c r="CC156" s="355"/>
      <c r="CD156" s="355"/>
      <c r="CE156" s="355"/>
      <c r="CF156" s="355"/>
      <c r="CG156" s="355"/>
      <c r="CH156" s="355"/>
      <c r="CI156" s="355"/>
      <c r="CJ156" s="355"/>
      <c r="CK156" s="355"/>
      <c r="CL156" s="355"/>
      <c r="CM156" s="355"/>
      <c r="CN156" s="355"/>
      <c r="CO156" s="355"/>
      <c r="CP156" s="355"/>
      <c r="CQ156" s="355"/>
      <c r="CR156" s="355"/>
      <c r="CS156" s="355"/>
      <c r="CT156" s="355"/>
      <c r="CU156" s="355"/>
      <c r="CV156" s="355"/>
      <c r="CW156" s="355"/>
      <c r="CX156" s="355"/>
      <c r="CY156" s="355"/>
      <c r="CZ156" s="355"/>
      <c r="DA156" s="355"/>
      <c r="DB156" s="355"/>
      <c r="DC156" s="355"/>
      <c r="DD156" s="355"/>
      <c r="DE156" s="355"/>
      <c r="DF156" s="355"/>
      <c r="DG156" s="355"/>
      <c r="DH156" s="355"/>
      <c r="DI156" s="355"/>
      <c r="DJ156" s="355"/>
      <c r="DK156" s="355"/>
      <c r="DL156" s="355"/>
      <c r="DM156" s="355"/>
      <c r="DN156" s="355"/>
      <c r="DO156" s="355"/>
      <c r="DP156" s="355"/>
      <c r="DQ156" s="355"/>
      <c r="DR156" s="355"/>
      <c r="DS156" s="355"/>
      <c r="DT156" s="355"/>
      <c r="DU156" s="355"/>
      <c r="DV156" s="355"/>
      <c r="DW156" s="355"/>
      <c r="DX156" s="355"/>
      <c r="DY156" s="355"/>
      <c r="DZ156" s="355"/>
      <c r="EA156" s="355"/>
      <c r="EB156" s="355"/>
      <c r="EC156" s="355"/>
      <c r="ED156" s="355"/>
      <c r="EE156" s="355"/>
      <c r="EF156" s="355"/>
      <c r="EG156" s="355"/>
      <c r="EH156" s="355"/>
      <c r="EI156" s="355"/>
      <c r="EJ156" s="355"/>
      <c r="EK156" s="355"/>
      <c r="EL156" s="355"/>
      <c r="EM156" s="355"/>
    </row>
    <row r="157" spans="1:143" s="258" customFormat="1" ht="18" hidden="1" customHeight="1" outlineLevel="1">
      <c r="A157" s="121">
        <v>3</v>
      </c>
      <c r="B157" s="90">
        <v>32</v>
      </c>
      <c r="C157" s="222"/>
      <c r="D157" s="224"/>
      <c r="E157" s="222"/>
      <c r="F157" s="259"/>
      <c r="G157" s="223"/>
      <c r="H157" s="223"/>
      <c r="I157" s="223"/>
      <c r="J157" s="223"/>
      <c r="K157" s="223"/>
      <c r="L157" s="223"/>
      <c r="M157" s="225"/>
      <c r="N157" s="225"/>
      <c r="O157" s="225"/>
      <c r="P157" s="225"/>
      <c r="Q157" s="223"/>
      <c r="R157" s="276"/>
      <c r="S157" s="223"/>
      <c r="T157" s="223"/>
      <c r="U157" s="223"/>
      <c r="V157" s="223"/>
      <c r="W157" s="223"/>
      <c r="X157" s="223"/>
      <c r="Y157" s="223"/>
      <c r="Z157" s="223"/>
      <c r="AA157" s="223"/>
      <c r="AB157" s="223"/>
      <c r="AC157" s="223"/>
      <c r="AD157" s="223"/>
      <c r="AE157" s="223"/>
      <c r="AF157" s="354"/>
      <c r="AG157" s="355"/>
      <c r="AH157" s="355"/>
      <c r="AI157" s="355"/>
      <c r="AJ157" s="355"/>
      <c r="AK157" s="355"/>
      <c r="AL157" s="355"/>
      <c r="AM157" s="355"/>
      <c r="AN157" s="355"/>
      <c r="AO157" s="355"/>
      <c r="AP157" s="355"/>
      <c r="AQ157" s="355"/>
      <c r="AR157" s="355"/>
      <c r="AS157" s="355"/>
      <c r="AT157" s="355"/>
      <c r="AU157" s="355"/>
      <c r="AV157" s="355"/>
      <c r="AW157" s="355"/>
      <c r="AX157" s="355"/>
      <c r="AY157" s="355"/>
      <c r="AZ157" s="355"/>
      <c r="BA157" s="355"/>
      <c r="BB157" s="355"/>
      <c r="BC157" s="355"/>
      <c r="BD157" s="355"/>
      <c r="BE157" s="355"/>
      <c r="BF157" s="355"/>
      <c r="BG157" s="355"/>
      <c r="BH157" s="355"/>
      <c r="BI157" s="355"/>
      <c r="BJ157" s="355"/>
      <c r="BK157" s="355"/>
      <c r="BL157" s="355"/>
      <c r="BM157" s="355"/>
      <c r="BN157" s="355"/>
      <c r="BO157" s="355"/>
      <c r="BP157" s="355"/>
      <c r="BQ157" s="355"/>
      <c r="BR157" s="355"/>
      <c r="BS157" s="355"/>
      <c r="BT157" s="355"/>
      <c r="BU157" s="355"/>
      <c r="BV157" s="355"/>
      <c r="BW157" s="355"/>
      <c r="BX157" s="355"/>
      <c r="BY157" s="355"/>
      <c r="BZ157" s="355"/>
      <c r="CA157" s="355"/>
      <c r="CB157" s="355"/>
      <c r="CC157" s="355"/>
      <c r="CD157" s="355"/>
      <c r="CE157" s="355"/>
      <c r="CF157" s="355"/>
      <c r="CG157" s="355"/>
      <c r="CH157" s="355"/>
      <c r="CI157" s="355"/>
      <c r="CJ157" s="355"/>
      <c r="CK157" s="355"/>
      <c r="CL157" s="355"/>
      <c r="CM157" s="355"/>
      <c r="CN157" s="355"/>
      <c r="CO157" s="355"/>
      <c r="CP157" s="355"/>
      <c r="CQ157" s="355"/>
      <c r="CR157" s="355"/>
      <c r="CS157" s="355"/>
      <c r="CT157" s="355"/>
      <c r="CU157" s="355"/>
      <c r="CV157" s="355"/>
      <c r="CW157" s="355"/>
      <c r="CX157" s="355"/>
      <c r="CY157" s="355"/>
      <c r="CZ157" s="355"/>
      <c r="DA157" s="355"/>
      <c r="DB157" s="355"/>
      <c r="DC157" s="355"/>
      <c r="DD157" s="355"/>
      <c r="DE157" s="355"/>
      <c r="DF157" s="355"/>
      <c r="DG157" s="355"/>
      <c r="DH157" s="355"/>
      <c r="DI157" s="355"/>
      <c r="DJ157" s="355"/>
      <c r="DK157" s="355"/>
      <c r="DL157" s="355"/>
      <c r="DM157" s="355"/>
      <c r="DN157" s="355"/>
      <c r="DO157" s="355"/>
      <c r="DP157" s="355"/>
      <c r="DQ157" s="355"/>
      <c r="DR157" s="355"/>
      <c r="DS157" s="355"/>
      <c r="DT157" s="355"/>
      <c r="DU157" s="355"/>
      <c r="DV157" s="355"/>
      <c r="DW157" s="355"/>
      <c r="DX157" s="355"/>
      <c r="DY157" s="355"/>
      <c r="DZ157" s="355"/>
      <c r="EA157" s="355"/>
      <c r="EB157" s="355"/>
      <c r="EC157" s="355"/>
      <c r="ED157" s="355"/>
      <c r="EE157" s="355"/>
      <c r="EF157" s="355"/>
      <c r="EG157" s="355"/>
      <c r="EH157" s="355"/>
      <c r="EI157" s="355"/>
      <c r="EJ157" s="355"/>
      <c r="EK157" s="355"/>
      <c r="EL157" s="355"/>
      <c r="EM157" s="355"/>
    </row>
    <row r="158" spans="1:143" s="258" customFormat="1" ht="18" hidden="1" customHeight="1" outlineLevel="1">
      <c r="A158" s="121">
        <v>3</v>
      </c>
      <c r="B158" s="90">
        <v>33</v>
      </c>
      <c r="C158" s="222"/>
      <c r="D158" s="224"/>
      <c r="E158" s="222"/>
      <c r="F158" s="259"/>
      <c r="G158" s="223"/>
      <c r="H158" s="223"/>
      <c r="I158" s="223"/>
      <c r="J158" s="223"/>
      <c r="K158" s="223"/>
      <c r="L158" s="223"/>
      <c r="M158" s="225"/>
      <c r="N158" s="225"/>
      <c r="O158" s="225"/>
      <c r="P158" s="225"/>
      <c r="Q158" s="223"/>
      <c r="R158" s="276"/>
      <c r="S158" s="223"/>
      <c r="T158" s="223"/>
      <c r="U158" s="223"/>
      <c r="V158" s="223"/>
      <c r="W158" s="223"/>
      <c r="X158" s="223"/>
      <c r="Y158" s="223"/>
      <c r="Z158" s="223"/>
      <c r="AA158" s="223"/>
      <c r="AB158" s="223"/>
      <c r="AC158" s="223"/>
      <c r="AD158" s="223"/>
      <c r="AE158" s="223"/>
      <c r="AF158" s="354"/>
      <c r="AG158" s="355"/>
      <c r="AH158" s="355"/>
      <c r="AI158" s="355"/>
      <c r="AJ158" s="355"/>
      <c r="AK158" s="355"/>
      <c r="AL158" s="355"/>
      <c r="AM158" s="355"/>
      <c r="AN158" s="355"/>
      <c r="AO158" s="355"/>
      <c r="AP158" s="355"/>
      <c r="AQ158" s="355"/>
      <c r="AR158" s="355"/>
      <c r="AS158" s="355"/>
      <c r="AT158" s="355"/>
      <c r="AU158" s="355"/>
      <c r="AV158" s="355"/>
      <c r="AW158" s="355"/>
      <c r="AX158" s="355"/>
      <c r="AY158" s="355"/>
      <c r="AZ158" s="355"/>
      <c r="BA158" s="355"/>
      <c r="BB158" s="355"/>
      <c r="BC158" s="355"/>
      <c r="BD158" s="355"/>
      <c r="BE158" s="355"/>
      <c r="BF158" s="355"/>
      <c r="BG158" s="355"/>
      <c r="BH158" s="355"/>
      <c r="BI158" s="355"/>
      <c r="BJ158" s="355"/>
      <c r="BK158" s="355"/>
      <c r="BL158" s="355"/>
      <c r="BM158" s="355"/>
      <c r="BN158" s="355"/>
      <c r="BO158" s="355"/>
      <c r="BP158" s="355"/>
      <c r="BQ158" s="355"/>
      <c r="BR158" s="355"/>
      <c r="BS158" s="355"/>
      <c r="BT158" s="355"/>
      <c r="BU158" s="355"/>
      <c r="BV158" s="355"/>
      <c r="BW158" s="355"/>
      <c r="BX158" s="355"/>
      <c r="BY158" s="355"/>
      <c r="BZ158" s="355"/>
      <c r="CA158" s="355"/>
      <c r="CB158" s="355"/>
      <c r="CC158" s="355"/>
      <c r="CD158" s="355"/>
      <c r="CE158" s="355"/>
      <c r="CF158" s="355"/>
      <c r="CG158" s="355"/>
      <c r="CH158" s="355"/>
      <c r="CI158" s="355"/>
      <c r="CJ158" s="355"/>
      <c r="CK158" s="355"/>
      <c r="CL158" s="355"/>
      <c r="CM158" s="355"/>
      <c r="CN158" s="355"/>
      <c r="CO158" s="355"/>
      <c r="CP158" s="355"/>
      <c r="CQ158" s="355"/>
      <c r="CR158" s="355"/>
      <c r="CS158" s="355"/>
      <c r="CT158" s="355"/>
      <c r="CU158" s="355"/>
      <c r="CV158" s="355"/>
      <c r="CW158" s="355"/>
      <c r="CX158" s="355"/>
      <c r="CY158" s="355"/>
      <c r="CZ158" s="355"/>
      <c r="DA158" s="355"/>
      <c r="DB158" s="355"/>
      <c r="DC158" s="355"/>
      <c r="DD158" s="355"/>
      <c r="DE158" s="355"/>
      <c r="DF158" s="355"/>
      <c r="DG158" s="355"/>
      <c r="DH158" s="355"/>
      <c r="DI158" s="355"/>
      <c r="DJ158" s="355"/>
      <c r="DK158" s="355"/>
      <c r="DL158" s="355"/>
      <c r="DM158" s="355"/>
      <c r="DN158" s="355"/>
      <c r="DO158" s="355"/>
      <c r="DP158" s="355"/>
      <c r="DQ158" s="355"/>
      <c r="DR158" s="355"/>
      <c r="DS158" s="355"/>
      <c r="DT158" s="355"/>
      <c r="DU158" s="355"/>
      <c r="DV158" s="355"/>
      <c r="DW158" s="355"/>
      <c r="DX158" s="355"/>
      <c r="DY158" s="355"/>
      <c r="DZ158" s="355"/>
      <c r="EA158" s="355"/>
      <c r="EB158" s="355"/>
      <c r="EC158" s="355"/>
      <c r="ED158" s="355"/>
      <c r="EE158" s="355"/>
      <c r="EF158" s="355"/>
      <c r="EG158" s="355"/>
      <c r="EH158" s="355"/>
      <c r="EI158" s="355"/>
      <c r="EJ158" s="355"/>
      <c r="EK158" s="355"/>
      <c r="EL158" s="355"/>
      <c r="EM158" s="355"/>
    </row>
    <row r="159" spans="1:143" s="202" customFormat="1" ht="18" hidden="1" customHeight="1" outlineLevel="1">
      <c r="A159" s="121">
        <v>3</v>
      </c>
      <c r="B159" s="90">
        <v>34</v>
      </c>
      <c r="C159" s="137"/>
      <c r="D159" s="203"/>
      <c r="E159" s="137"/>
      <c r="F159" s="137"/>
      <c r="G159" s="122"/>
      <c r="H159" s="122"/>
      <c r="I159" s="122"/>
      <c r="J159" s="122"/>
      <c r="K159" s="122"/>
      <c r="L159" s="122"/>
      <c r="M159" s="225"/>
      <c r="N159" s="225"/>
      <c r="O159" s="225"/>
      <c r="P159" s="225"/>
      <c r="Q159" s="122"/>
      <c r="R159" s="276"/>
      <c r="S159" s="223"/>
      <c r="T159" s="122"/>
      <c r="U159" s="122"/>
      <c r="V159" s="122"/>
      <c r="W159" s="122"/>
      <c r="X159" s="122"/>
      <c r="Y159" s="122"/>
      <c r="Z159" s="122"/>
      <c r="AA159" s="122"/>
      <c r="AB159" s="122"/>
      <c r="AC159" s="122"/>
      <c r="AD159" s="137"/>
      <c r="AE159" s="122"/>
      <c r="AF159" s="354"/>
      <c r="AG159" s="101"/>
      <c r="AH159" s="101"/>
      <c r="AI159" s="101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1"/>
      <c r="BN159" s="101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1"/>
      <c r="BZ159" s="101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1"/>
      <c r="CM159" s="101"/>
      <c r="CN159" s="101"/>
      <c r="CO159" s="101"/>
      <c r="CP159" s="101"/>
      <c r="CQ159" s="101"/>
      <c r="CR159" s="101"/>
      <c r="CS159" s="101"/>
      <c r="CT159" s="101"/>
      <c r="CU159" s="101"/>
      <c r="CV159" s="101"/>
      <c r="CW159" s="101"/>
      <c r="CX159" s="101"/>
      <c r="CY159" s="101"/>
      <c r="CZ159" s="101"/>
      <c r="DA159" s="101"/>
      <c r="DB159" s="101"/>
      <c r="DC159" s="101"/>
      <c r="DD159" s="101"/>
      <c r="DE159" s="101"/>
      <c r="DF159" s="101"/>
      <c r="DG159" s="101"/>
      <c r="DH159" s="101"/>
      <c r="DI159" s="101"/>
      <c r="DJ159" s="101"/>
      <c r="DK159" s="101"/>
      <c r="DL159" s="101"/>
      <c r="DM159" s="101"/>
      <c r="DN159" s="101"/>
      <c r="DO159" s="101"/>
      <c r="DP159" s="101"/>
      <c r="DQ159" s="101"/>
      <c r="DR159" s="101"/>
      <c r="DS159" s="101"/>
      <c r="DT159" s="101"/>
      <c r="DU159" s="101"/>
      <c r="DV159" s="101"/>
      <c r="DW159" s="101"/>
      <c r="DX159" s="101"/>
      <c r="DY159" s="101"/>
      <c r="DZ159" s="101"/>
      <c r="EA159" s="101"/>
      <c r="EB159" s="101"/>
      <c r="EC159" s="101"/>
      <c r="ED159" s="101"/>
      <c r="EE159" s="101"/>
      <c r="EF159" s="101"/>
      <c r="EG159" s="101"/>
      <c r="EH159" s="101"/>
      <c r="EI159" s="101"/>
      <c r="EJ159" s="101"/>
      <c r="EK159" s="101"/>
      <c r="EL159" s="101"/>
      <c r="EM159" s="101"/>
    </row>
    <row r="160" spans="1:143" s="202" customFormat="1" ht="18" hidden="1" customHeight="1" outlineLevel="1">
      <c r="A160" s="121">
        <v>3</v>
      </c>
      <c r="B160" s="90">
        <v>35</v>
      </c>
      <c r="C160" s="137"/>
      <c r="D160" s="203"/>
      <c r="E160" s="137"/>
      <c r="F160" s="137"/>
      <c r="G160" s="122"/>
      <c r="H160" s="122"/>
      <c r="I160" s="122"/>
      <c r="J160" s="122"/>
      <c r="K160" s="122"/>
      <c r="L160" s="122"/>
      <c r="M160" s="225"/>
      <c r="N160" s="225"/>
      <c r="O160" s="225"/>
      <c r="P160" s="225"/>
      <c r="Q160" s="122"/>
      <c r="R160" s="276"/>
      <c r="S160" s="223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2"/>
      <c r="AD160" s="122"/>
      <c r="AE160" s="122"/>
      <c r="AF160" s="354"/>
      <c r="AG160" s="101"/>
      <c r="AH160" s="101"/>
      <c r="AI160" s="101"/>
      <c r="AJ160" s="101"/>
      <c r="AK160" s="101"/>
      <c r="AL160" s="101"/>
      <c r="AM160" s="101"/>
      <c r="AN160" s="101"/>
      <c r="AO160" s="101"/>
      <c r="AP160" s="101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1"/>
      <c r="BB160" s="101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1"/>
      <c r="BN160" s="101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1"/>
      <c r="BZ160" s="101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1"/>
      <c r="CM160" s="101"/>
      <c r="CN160" s="101"/>
      <c r="CO160" s="101"/>
      <c r="CP160" s="101"/>
      <c r="CQ160" s="101"/>
      <c r="CR160" s="101"/>
      <c r="CS160" s="101"/>
      <c r="CT160" s="101"/>
      <c r="CU160" s="101"/>
      <c r="CV160" s="101"/>
      <c r="CW160" s="101"/>
      <c r="CX160" s="101"/>
      <c r="CY160" s="101"/>
      <c r="CZ160" s="101"/>
      <c r="DA160" s="101"/>
      <c r="DB160" s="101"/>
      <c r="DC160" s="101"/>
      <c r="DD160" s="101"/>
      <c r="DE160" s="101"/>
      <c r="DF160" s="101"/>
      <c r="DG160" s="101"/>
      <c r="DH160" s="101"/>
      <c r="DI160" s="101"/>
      <c r="DJ160" s="101"/>
      <c r="DK160" s="101"/>
      <c r="DL160" s="101"/>
      <c r="DM160" s="101"/>
      <c r="DN160" s="101"/>
      <c r="DO160" s="101"/>
      <c r="DP160" s="101"/>
      <c r="DQ160" s="101"/>
      <c r="DR160" s="101"/>
      <c r="DS160" s="101"/>
      <c r="DT160" s="101"/>
      <c r="DU160" s="101"/>
      <c r="DV160" s="101"/>
      <c r="DW160" s="101"/>
      <c r="DX160" s="101"/>
      <c r="DY160" s="101"/>
      <c r="DZ160" s="101"/>
      <c r="EA160" s="101"/>
      <c r="EB160" s="101"/>
      <c r="EC160" s="101"/>
      <c r="ED160" s="101"/>
      <c r="EE160" s="101"/>
      <c r="EF160" s="101"/>
      <c r="EG160" s="101"/>
      <c r="EH160" s="101"/>
      <c r="EI160" s="101"/>
      <c r="EJ160" s="101"/>
      <c r="EK160" s="101"/>
      <c r="EL160" s="101"/>
      <c r="EM160" s="101"/>
    </row>
    <row r="161" spans="1:143" s="202" customFormat="1" ht="21" hidden="1" customHeight="1" outlineLevel="1">
      <c r="A161" s="121">
        <v>3</v>
      </c>
      <c r="B161" s="90">
        <v>36</v>
      </c>
      <c r="C161" s="137"/>
      <c r="D161" s="203"/>
      <c r="E161" s="137"/>
      <c r="F161" s="204"/>
      <c r="G161" s="122"/>
      <c r="H161" s="122"/>
      <c r="I161" s="122"/>
      <c r="J161" s="122"/>
      <c r="K161" s="122"/>
      <c r="L161" s="122"/>
      <c r="M161" s="225"/>
      <c r="N161" s="225"/>
      <c r="O161" s="225"/>
      <c r="P161" s="225"/>
      <c r="Q161" s="122"/>
      <c r="R161" s="276"/>
      <c r="S161" s="223"/>
      <c r="T161" s="122"/>
      <c r="U161" s="122"/>
      <c r="V161" s="122"/>
      <c r="W161" s="122"/>
      <c r="X161" s="122"/>
      <c r="Y161" s="122"/>
      <c r="Z161" s="122"/>
      <c r="AA161" s="122"/>
      <c r="AB161" s="122"/>
      <c r="AC161" s="122"/>
      <c r="AD161" s="122"/>
      <c r="AE161" s="122"/>
      <c r="AF161" s="354"/>
      <c r="AG161" s="101"/>
      <c r="AH161" s="101"/>
      <c r="AI161" s="101"/>
      <c r="AJ161" s="101"/>
      <c r="AK161" s="101"/>
      <c r="AL161" s="101"/>
      <c r="AM161" s="101"/>
      <c r="AN161" s="101"/>
      <c r="AO161" s="101"/>
      <c r="AP161" s="101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1"/>
      <c r="BB161" s="101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1"/>
      <c r="BN161" s="101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1"/>
      <c r="BZ161" s="101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1"/>
      <c r="CM161" s="101"/>
      <c r="CN161" s="101"/>
      <c r="CO161" s="101"/>
      <c r="CP161" s="101"/>
      <c r="CQ161" s="101"/>
      <c r="CR161" s="101"/>
      <c r="CS161" s="101"/>
      <c r="CT161" s="101"/>
      <c r="CU161" s="101"/>
      <c r="CV161" s="101"/>
      <c r="CW161" s="101"/>
      <c r="CX161" s="101"/>
      <c r="CY161" s="101"/>
      <c r="CZ161" s="101"/>
      <c r="DA161" s="101"/>
      <c r="DB161" s="101"/>
      <c r="DC161" s="101"/>
      <c r="DD161" s="101"/>
      <c r="DE161" s="101"/>
      <c r="DF161" s="101"/>
      <c r="DG161" s="101"/>
      <c r="DH161" s="101"/>
      <c r="DI161" s="101"/>
      <c r="DJ161" s="101"/>
      <c r="DK161" s="101"/>
      <c r="DL161" s="101"/>
      <c r="DM161" s="101"/>
      <c r="DN161" s="101"/>
      <c r="DO161" s="101"/>
      <c r="DP161" s="101"/>
      <c r="DQ161" s="101"/>
      <c r="DR161" s="101"/>
      <c r="DS161" s="101"/>
      <c r="DT161" s="101"/>
      <c r="DU161" s="101"/>
      <c r="DV161" s="101"/>
      <c r="DW161" s="101"/>
      <c r="DX161" s="101"/>
      <c r="DY161" s="101"/>
      <c r="DZ161" s="101"/>
      <c r="EA161" s="101"/>
      <c r="EB161" s="101"/>
      <c r="EC161" s="101"/>
      <c r="ED161" s="101"/>
      <c r="EE161" s="101"/>
      <c r="EF161" s="101"/>
      <c r="EG161" s="101"/>
      <c r="EH161" s="101"/>
      <c r="EI161" s="101"/>
      <c r="EJ161" s="101"/>
      <c r="EK161" s="101"/>
      <c r="EL161" s="101"/>
      <c r="EM161" s="101"/>
    </row>
    <row r="162" spans="1:143" s="202" customFormat="1" ht="18" hidden="1" customHeight="1" outlineLevel="1">
      <c r="A162" s="121">
        <v>3</v>
      </c>
      <c r="B162" s="90">
        <v>37</v>
      </c>
      <c r="C162" s="137"/>
      <c r="D162" s="203"/>
      <c r="E162" s="137"/>
      <c r="F162" s="204"/>
      <c r="G162" s="122"/>
      <c r="H162" s="122"/>
      <c r="I162" s="122"/>
      <c r="J162" s="122"/>
      <c r="K162" s="122"/>
      <c r="L162" s="122"/>
      <c r="M162" s="225"/>
      <c r="N162" s="225"/>
      <c r="O162" s="225"/>
      <c r="P162" s="225"/>
      <c r="Q162" s="122"/>
      <c r="R162" s="276"/>
      <c r="S162" s="223"/>
      <c r="T162" s="122"/>
      <c r="U162" s="122"/>
      <c r="V162" s="122"/>
      <c r="W162" s="122"/>
      <c r="X162" s="122"/>
      <c r="Y162" s="122"/>
      <c r="Z162" s="122"/>
      <c r="AA162" s="122"/>
      <c r="AB162" s="122"/>
      <c r="AC162" s="122"/>
      <c r="AD162" s="122"/>
      <c r="AE162" s="122"/>
      <c r="AF162" s="354"/>
      <c r="AG162" s="360"/>
      <c r="AH162" s="101"/>
      <c r="AI162" s="101"/>
      <c r="AJ162" s="101"/>
      <c r="AK162" s="101"/>
      <c r="AL162" s="101"/>
      <c r="AM162" s="101"/>
      <c r="AN162" s="101"/>
      <c r="AO162" s="101"/>
      <c r="AP162" s="101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1"/>
      <c r="BB162" s="101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1"/>
      <c r="BN162" s="101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1"/>
      <c r="BZ162" s="101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1"/>
      <c r="CM162" s="101"/>
      <c r="CN162" s="101"/>
      <c r="CO162" s="101"/>
      <c r="CP162" s="101"/>
      <c r="CQ162" s="101"/>
      <c r="CR162" s="101"/>
      <c r="CS162" s="101"/>
      <c r="CT162" s="101"/>
      <c r="CU162" s="101"/>
      <c r="CV162" s="101"/>
      <c r="CW162" s="101"/>
      <c r="CX162" s="101"/>
      <c r="CY162" s="101"/>
      <c r="CZ162" s="101"/>
      <c r="DA162" s="101"/>
      <c r="DB162" s="101"/>
      <c r="DC162" s="101"/>
      <c r="DD162" s="101"/>
      <c r="DE162" s="101"/>
      <c r="DF162" s="101"/>
      <c r="DG162" s="101"/>
      <c r="DH162" s="101"/>
      <c r="DI162" s="101"/>
      <c r="DJ162" s="101"/>
      <c r="DK162" s="101"/>
      <c r="DL162" s="101"/>
      <c r="DM162" s="101"/>
      <c r="DN162" s="101"/>
      <c r="DO162" s="101"/>
      <c r="DP162" s="101"/>
      <c r="DQ162" s="101"/>
      <c r="DR162" s="101"/>
      <c r="DS162" s="101"/>
      <c r="DT162" s="101"/>
      <c r="DU162" s="101"/>
      <c r="DV162" s="101"/>
      <c r="DW162" s="101"/>
      <c r="DX162" s="101"/>
      <c r="DY162" s="101"/>
      <c r="DZ162" s="101"/>
      <c r="EA162" s="101"/>
      <c r="EB162" s="101"/>
      <c r="EC162" s="101"/>
      <c r="ED162" s="101"/>
      <c r="EE162" s="101"/>
      <c r="EF162" s="101"/>
      <c r="EG162" s="101"/>
      <c r="EH162" s="101"/>
      <c r="EI162" s="101"/>
      <c r="EJ162" s="101"/>
      <c r="EK162" s="101"/>
      <c r="EL162" s="101"/>
      <c r="EM162" s="101"/>
    </row>
    <row r="163" spans="1:143" s="202" customFormat="1" ht="18" hidden="1" customHeight="1" outlineLevel="1">
      <c r="A163" s="121">
        <v>3</v>
      </c>
      <c r="B163" s="90">
        <v>38</v>
      </c>
      <c r="C163" s="205"/>
      <c r="D163" s="203"/>
      <c r="E163" s="137"/>
      <c r="F163" s="204"/>
      <c r="G163" s="122"/>
      <c r="H163" s="122"/>
      <c r="I163" s="122"/>
      <c r="J163" s="122"/>
      <c r="K163" s="122"/>
      <c r="L163" s="122"/>
      <c r="M163" s="225"/>
      <c r="N163" s="225"/>
      <c r="O163" s="225"/>
      <c r="P163" s="225"/>
      <c r="Q163" s="122"/>
      <c r="R163" s="276"/>
      <c r="S163" s="223"/>
      <c r="T163" s="122"/>
      <c r="U163" s="122"/>
      <c r="V163" s="122"/>
      <c r="W163" s="122"/>
      <c r="X163" s="122"/>
      <c r="Y163" s="122"/>
      <c r="Z163" s="122"/>
      <c r="AA163" s="122"/>
      <c r="AB163" s="122"/>
      <c r="AC163" s="122"/>
      <c r="AD163" s="122"/>
      <c r="AE163" s="122"/>
      <c r="AF163" s="354"/>
      <c r="AG163" s="101"/>
      <c r="AH163" s="101"/>
      <c r="AI163" s="101"/>
      <c r="AJ163" s="101"/>
      <c r="AK163" s="101"/>
      <c r="AL163" s="101"/>
      <c r="AM163" s="101"/>
      <c r="AN163" s="101"/>
      <c r="AO163" s="101"/>
      <c r="AP163" s="101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1"/>
      <c r="BB163" s="101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1"/>
      <c r="BN163" s="101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1"/>
      <c r="BZ163" s="101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1"/>
      <c r="CM163" s="101"/>
      <c r="CN163" s="101"/>
      <c r="CO163" s="101"/>
      <c r="CP163" s="101"/>
      <c r="CQ163" s="101"/>
      <c r="CR163" s="101"/>
      <c r="CS163" s="101"/>
      <c r="CT163" s="101"/>
      <c r="CU163" s="101"/>
      <c r="CV163" s="101"/>
      <c r="CW163" s="101"/>
      <c r="CX163" s="101"/>
      <c r="CY163" s="101"/>
      <c r="CZ163" s="101"/>
      <c r="DA163" s="101"/>
      <c r="DB163" s="101"/>
      <c r="DC163" s="101"/>
      <c r="DD163" s="101"/>
      <c r="DE163" s="101"/>
      <c r="DF163" s="101"/>
      <c r="DG163" s="101"/>
      <c r="DH163" s="101"/>
      <c r="DI163" s="101"/>
      <c r="DJ163" s="101"/>
      <c r="DK163" s="101"/>
      <c r="DL163" s="101"/>
      <c r="DM163" s="101"/>
      <c r="DN163" s="101"/>
      <c r="DO163" s="101"/>
      <c r="DP163" s="101"/>
      <c r="DQ163" s="101"/>
      <c r="DR163" s="101"/>
      <c r="DS163" s="101"/>
      <c r="DT163" s="101"/>
      <c r="DU163" s="101"/>
      <c r="DV163" s="101"/>
      <c r="DW163" s="101"/>
      <c r="DX163" s="101"/>
      <c r="DY163" s="101"/>
      <c r="DZ163" s="101"/>
      <c r="EA163" s="101"/>
      <c r="EB163" s="101"/>
      <c r="EC163" s="101"/>
      <c r="ED163" s="101"/>
      <c r="EE163" s="101"/>
      <c r="EF163" s="101"/>
      <c r="EG163" s="101"/>
      <c r="EH163" s="101"/>
      <c r="EI163" s="101"/>
      <c r="EJ163" s="101"/>
      <c r="EK163" s="101"/>
      <c r="EL163" s="101"/>
      <c r="EM163" s="101"/>
    </row>
    <row r="164" spans="1:143" s="202" customFormat="1" ht="18" hidden="1" customHeight="1" outlineLevel="1">
      <c r="A164" s="121">
        <v>3</v>
      </c>
      <c r="B164" s="90">
        <v>39</v>
      </c>
      <c r="C164" s="137"/>
      <c r="D164" s="203"/>
      <c r="E164" s="137"/>
      <c r="F164" s="204"/>
      <c r="G164" s="122"/>
      <c r="H164" s="122"/>
      <c r="I164" s="122"/>
      <c r="J164" s="122"/>
      <c r="K164" s="122"/>
      <c r="L164" s="122"/>
      <c r="M164" s="225"/>
      <c r="N164" s="225"/>
      <c r="O164" s="225"/>
      <c r="P164" s="225"/>
      <c r="Q164" s="122"/>
      <c r="R164" s="276"/>
      <c r="S164" s="223"/>
      <c r="T164" s="122"/>
      <c r="U164" s="122"/>
      <c r="V164" s="122"/>
      <c r="W164" s="122"/>
      <c r="X164" s="122"/>
      <c r="Y164" s="122"/>
      <c r="Z164" s="122"/>
      <c r="AA164" s="122"/>
      <c r="AB164" s="122"/>
      <c r="AC164" s="122"/>
      <c r="AD164" s="122"/>
      <c r="AE164" s="122"/>
      <c r="AF164" s="354"/>
      <c r="AG164" s="101"/>
      <c r="AH164" s="101"/>
      <c r="AI164" s="101"/>
      <c r="AJ164" s="101"/>
      <c r="AK164" s="101"/>
      <c r="AL164" s="101"/>
      <c r="AM164" s="101"/>
      <c r="AN164" s="101"/>
      <c r="AO164" s="101"/>
      <c r="AP164" s="101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1"/>
      <c r="BB164" s="101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1"/>
      <c r="BN164" s="101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1"/>
      <c r="BZ164" s="101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1"/>
      <c r="CM164" s="101"/>
      <c r="CN164" s="101"/>
      <c r="CO164" s="101"/>
      <c r="CP164" s="101"/>
      <c r="CQ164" s="101"/>
      <c r="CR164" s="101"/>
      <c r="CS164" s="101"/>
      <c r="CT164" s="101"/>
      <c r="CU164" s="101"/>
      <c r="CV164" s="101"/>
      <c r="CW164" s="101"/>
      <c r="CX164" s="101"/>
      <c r="CY164" s="101"/>
      <c r="CZ164" s="101"/>
      <c r="DA164" s="101"/>
      <c r="DB164" s="101"/>
      <c r="DC164" s="101"/>
      <c r="DD164" s="101"/>
      <c r="DE164" s="101"/>
      <c r="DF164" s="101"/>
      <c r="DG164" s="101"/>
      <c r="DH164" s="101"/>
      <c r="DI164" s="101"/>
      <c r="DJ164" s="101"/>
      <c r="DK164" s="101"/>
      <c r="DL164" s="101"/>
      <c r="DM164" s="101"/>
      <c r="DN164" s="101"/>
      <c r="DO164" s="101"/>
      <c r="DP164" s="101"/>
      <c r="DQ164" s="101"/>
      <c r="DR164" s="101"/>
      <c r="DS164" s="101"/>
      <c r="DT164" s="101"/>
      <c r="DU164" s="101"/>
      <c r="DV164" s="101"/>
      <c r="DW164" s="101"/>
      <c r="DX164" s="101"/>
      <c r="DY164" s="101"/>
      <c r="DZ164" s="101"/>
      <c r="EA164" s="101"/>
      <c r="EB164" s="101"/>
      <c r="EC164" s="101"/>
      <c r="ED164" s="101"/>
      <c r="EE164" s="101"/>
      <c r="EF164" s="101"/>
      <c r="EG164" s="101"/>
      <c r="EH164" s="101"/>
      <c r="EI164" s="101"/>
      <c r="EJ164" s="101"/>
      <c r="EK164" s="101"/>
      <c r="EL164" s="101"/>
      <c r="EM164" s="101"/>
    </row>
    <row r="165" spans="1:143" ht="18" hidden="1" customHeight="1" outlineLevel="1">
      <c r="A165" s="121">
        <v>3</v>
      </c>
      <c r="B165" s="90">
        <v>40</v>
      </c>
      <c r="C165" s="137"/>
      <c r="D165" s="203"/>
      <c r="E165" s="137"/>
      <c r="F165" s="137"/>
      <c r="G165" s="122"/>
      <c r="H165" s="122"/>
      <c r="I165" s="122"/>
      <c r="J165" s="122"/>
      <c r="K165" s="122"/>
      <c r="L165" s="122"/>
      <c r="M165" s="225"/>
      <c r="N165" s="225"/>
      <c r="O165" s="225"/>
      <c r="P165" s="225"/>
      <c r="Q165" s="122"/>
      <c r="R165" s="276"/>
      <c r="S165" s="223"/>
      <c r="T165" s="122"/>
      <c r="U165" s="122"/>
      <c r="V165" s="122"/>
      <c r="W165" s="122"/>
      <c r="X165" s="122"/>
      <c r="Y165" s="122"/>
      <c r="Z165" s="122"/>
      <c r="AA165" s="122"/>
      <c r="AB165" s="122"/>
      <c r="AC165" s="122"/>
      <c r="AD165" s="122"/>
      <c r="AE165" s="122"/>
      <c r="AF165" s="354"/>
    </row>
    <row r="166" spans="1:143" ht="18" hidden="1" customHeight="1" outlineLevel="1">
      <c r="A166" s="121">
        <v>3</v>
      </c>
      <c r="B166" s="90">
        <v>41</v>
      </c>
      <c r="C166" s="137"/>
      <c r="D166" s="203"/>
      <c r="E166" s="137"/>
      <c r="F166" s="137"/>
      <c r="G166" s="122"/>
      <c r="H166" s="122"/>
      <c r="I166" s="122"/>
      <c r="J166" s="122"/>
      <c r="K166" s="122"/>
      <c r="L166" s="122"/>
      <c r="M166" s="225"/>
      <c r="N166" s="225"/>
      <c r="O166" s="225"/>
      <c r="P166" s="225"/>
      <c r="Q166" s="122"/>
      <c r="R166" s="276"/>
      <c r="S166" s="223"/>
      <c r="T166" s="122"/>
      <c r="U166" s="122"/>
      <c r="V166" s="122"/>
      <c r="W166" s="122"/>
      <c r="X166" s="122"/>
      <c r="Y166" s="122"/>
      <c r="Z166" s="122"/>
      <c r="AA166" s="122"/>
      <c r="AB166" s="122"/>
      <c r="AC166" s="122"/>
      <c r="AD166" s="122"/>
      <c r="AE166" s="122"/>
      <c r="AF166" s="354"/>
    </row>
    <row r="167" spans="1:143" ht="18" hidden="1" customHeight="1" outlineLevel="1">
      <c r="A167" s="121">
        <v>3</v>
      </c>
      <c r="B167" s="90">
        <v>42</v>
      </c>
      <c r="C167" s="137"/>
      <c r="D167" s="203"/>
      <c r="E167" s="137"/>
      <c r="F167" s="137"/>
      <c r="G167" s="122"/>
      <c r="H167" s="122"/>
      <c r="I167" s="122"/>
      <c r="J167" s="122"/>
      <c r="K167" s="122"/>
      <c r="L167" s="122"/>
      <c r="M167" s="225"/>
      <c r="N167" s="225"/>
      <c r="O167" s="225"/>
      <c r="P167" s="225"/>
      <c r="Q167" s="122"/>
      <c r="R167" s="276"/>
      <c r="S167" s="223"/>
      <c r="T167" s="122"/>
      <c r="U167" s="122"/>
      <c r="V167" s="122"/>
      <c r="W167" s="122"/>
      <c r="X167" s="122"/>
      <c r="Y167" s="122"/>
      <c r="Z167" s="122"/>
      <c r="AA167" s="122"/>
      <c r="AB167" s="122"/>
      <c r="AC167" s="122"/>
      <c r="AD167" s="122"/>
      <c r="AE167" s="122"/>
      <c r="AF167" s="354"/>
    </row>
    <row r="168" spans="1:143" ht="18" hidden="1" customHeight="1" outlineLevel="1">
      <c r="A168" s="121">
        <v>3</v>
      </c>
      <c r="B168" s="90">
        <v>43</v>
      </c>
      <c r="C168" s="137"/>
      <c r="D168" s="203"/>
      <c r="E168" s="137"/>
      <c r="F168" s="137"/>
      <c r="G168" s="122"/>
      <c r="H168" s="122"/>
      <c r="I168" s="122"/>
      <c r="J168" s="122"/>
      <c r="K168" s="122"/>
      <c r="L168" s="122"/>
      <c r="M168" s="225"/>
      <c r="N168" s="225"/>
      <c r="O168" s="225"/>
      <c r="P168" s="225"/>
      <c r="Q168" s="122"/>
      <c r="R168" s="276"/>
      <c r="S168" s="223"/>
      <c r="T168" s="122"/>
      <c r="U168" s="122"/>
      <c r="V168" s="122"/>
      <c r="W168" s="122"/>
      <c r="X168" s="122"/>
      <c r="Y168" s="122"/>
      <c r="Z168" s="122"/>
      <c r="AA168" s="122"/>
      <c r="AB168" s="122"/>
      <c r="AC168" s="122"/>
      <c r="AD168" s="122"/>
      <c r="AE168" s="122"/>
      <c r="AF168" s="354"/>
    </row>
    <row r="169" spans="1:143" ht="18" hidden="1" customHeight="1" outlineLevel="1">
      <c r="A169" s="121">
        <v>3</v>
      </c>
      <c r="B169" s="90">
        <v>44</v>
      </c>
      <c r="C169" s="137"/>
      <c r="D169" s="203"/>
      <c r="E169" s="137"/>
      <c r="F169" s="137"/>
      <c r="G169" s="122"/>
      <c r="H169" s="122"/>
      <c r="I169" s="122"/>
      <c r="J169" s="122"/>
      <c r="K169" s="122"/>
      <c r="L169" s="122"/>
      <c r="M169" s="225"/>
      <c r="N169" s="225"/>
      <c r="O169" s="225"/>
      <c r="P169" s="225"/>
      <c r="Q169" s="122"/>
      <c r="R169" s="276"/>
      <c r="S169" s="223"/>
      <c r="T169" s="122"/>
      <c r="U169" s="122"/>
      <c r="V169" s="122"/>
      <c r="W169" s="122"/>
      <c r="X169" s="122"/>
      <c r="Y169" s="122"/>
      <c r="Z169" s="122"/>
      <c r="AA169" s="122"/>
      <c r="AB169" s="122"/>
      <c r="AC169" s="122"/>
      <c r="AD169" s="122"/>
      <c r="AE169" s="122"/>
      <c r="AF169" s="354"/>
    </row>
    <row r="170" spans="1:143" ht="18" hidden="1" customHeight="1" outlineLevel="1">
      <c r="A170" s="121">
        <v>3</v>
      </c>
      <c r="B170" s="90">
        <v>45</v>
      </c>
      <c r="C170" s="137"/>
      <c r="D170" s="203"/>
      <c r="E170" s="137"/>
      <c r="F170" s="137"/>
      <c r="G170" s="122"/>
      <c r="H170" s="122"/>
      <c r="I170" s="122"/>
      <c r="J170" s="122"/>
      <c r="K170" s="122"/>
      <c r="L170" s="122"/>
      <c r="M170" s="225"/>
      <c r="N170" s="225"/>
      <c r="O170" s="225"/>
      <c r="P170" s="225"/>
      <c r="Q170" s="122"/>
      <c r="R170" s="276"/>
      <c r="S170" s="223"/>
      <c r="T170" s="122"/>
      <c r="U170" s="122"/>
      <c r="V170" s="122"/>
      <c r="W170" s="122"/>
      <c r="X170" s="122"/>
      <c r="Y170" s="122"/>
      <c r="Z170" s="122"/>
      <c r="AA170" s="122"/>
      <c r="AB170" s="122"/>
      <c r="AC170" s="122"/>
      <c r="AD170" s="122"/>
      <c r="AE170" s="122"/>
      <c r="AF170" s="354"/>
    </row>
    <row r="171" spans="1:143" ht="18" hidden="1" customHeight="1" outlineLevel="1">
      <c r="A171" s="121">
        <v>3</v>
      </c>
      <c r="B171" s="90">
        <v>46</v>
      </c>
      <c r="C171" s="137"/>
      <c r="D171" s="203"/>
      <c r="E171" s="137"/>
      <c r="F171" s="137"/>
      <c r="G171" s="122"/>
      <c r="H171" s="122"/>
      <c r="I171" s="122"/>
      <c r="J171" s="122"/>
      <c r="K171" s="122"/>
      <c r="L171" s="122"/>
      <c r="M171" s="225"/>
      <c r="N171" s="225"/>
      <c r="O171" s="225"/>
      <c r="P171" s="225"/>
      <c r="Q171" s="122"/>
      <c r="R171" s="276"/>
      <c r="S171" s="223"/>
      <c r="T171" s="122"/>
      <c r="U171" s="122"/>
      <c r="V171" s="122"/>
      <c r="W171" s="122"/>
      <c r="X171" s="122"/>
      <c r="Y171" s="122"/>
      <c r="Z171" s="122"/>
      <c r="AA171" s="122"/>
      <c r="AB171" s="122"/>
      <c r="AC171" s="122"/>
      <c r="AD171" s="122"/>
      <c r="AE171" s="122"/>
      <c r="AF171" s="354"/>
    </row>
    <row r="172" spans="1:143" ht="18" hidden="1" customHeight="1" outlineLevel="1">
      <c r="A172" s="121">
        <v>3</v>
      </c>
      <c r="B172" s="90">
        <v>47</v>
      </c>
      <c r="C172" s="137"/>
      <c r="D172" s="203"/>
      <c r="E172" s="137"/>
      <c r="F172" s="137"/>
      <c r="G172" s="122"/>
      <c r="H172" s="122"/>
      <c r="I172" s="122"/>
      <c r="J172" s="122"/>
      <c r="K172" s="122"/>
      <c r="L172" s="122"/>
      <c r="M172" s="225"/>
      <c r="N172" s="225"/>
      <c r="O172" s="225"/>
      <c r="P172" s="225"/>
      <c r="Q172" s="122"/>
      <c r="R172" s="276"/>
      <c r="S172" s="223"/>
      <c r="T172" s="122"/>
      <c r="U172" s="122"/>
      <c r="V172" s="122"/>
      <c r="W172" s="122"/>
      <c r="X172" s="122"/>
      <c r="Y172" s="122"/>
      <c r="Z172" s="122"/>
      <c r="AA172" s="122"/>
      <c r="AB172" s="122"/>
      <c r="AC172" s="122"/>
      <c r="AD172" s="122"/>
      <c r="AE172" s="122"/>
      <c r="AF172" s="354"/>
    </row>
    <row r="173" spans="1:143" ht="18" hidden="1" customHeight="1" outlineLevel="1">
      <c r="A173" s="121">
        <v>3</v>
      </c>
      <c r="B173" s="90">
        <v>48</v>
      </c>
      <c r="C173" s="137"/>
      <c r="D173" s="203"/>
      <c r="E173" s="137"/>
      <c r="F173" s="137"/>
      <c r="G173" s="122"/>
      <c r="H173" s="122"/>
      <c r="I173" s="122"/>
      <c r="J173" s="122"/>
      <c r="K173" s="122"/>
      <c r="L173" s="122"/>
      <c r="M173" s="225"/>
      <c r="N173" s="225"/>
      <c r="O173" s="225"/>
      <c r="P173" s="225"/>
      <c r="Q173" s="122"/>
      <c r="R173" s="276"/>
      <c r="S173" s="223"/>
      <c r="T173" s="122"/>
      <c r="U173" s="122"/>
      <c r="V173" s="122"/>
      <c r="W173" s="122"/>
      <c r="X173" s="122"/>
      <c r="Y173" s="122"/>
      <c r="Z173" s="122"/>
      <c r="AA173" s="122"/>
      <c r="AB173" s="122"/>
      <c r="AC173" s="122"/>
      <c r="AD173" s="122"/>
      <c r="AE173" s="122"/>
      <c r="AF173" s="354"/>
    </row>
    <row r="174" spans="1:143" ht="15" hidden="1" customHeight="1" outlineLevel="1">
      <c r="A174" s="121">
        <v>3</v>
      </c>
      <c r="B174" s="90">
        <v>49</v>
      </c>
      <c r="C174" s="137"/>
      <c r="D174" s="203"/>
      <c r="E174" s="137"/>
      <c r="F174" s="137"/>
      <c r="G174" s="122"/>
      <c r="H174" s="122"/>
      <c r="I174" s="122"/>
      <c r="J174" s="122"/>
      <c r="K174" s="122"/>
      <c r="L174" s="122"/>
      <c r="M174" s="225"/>
      <c r="N174" s="225"/>
      <c r="O174" s="225"/>
      <c r="P174" s="225"/>
      <c r="Q174" s="122"/>
      <c r="R174" s="276"/>
      <c r="S174" s="223"/>
      <c r="T174" s="122"/>
      <c r="U174" s="122"/>
      <c r="V174" s="122"/>
      <c r="W174" s="122"/>
      <c r="X174" s="122"/>
      <c r="Y174" s="122"/>
      <c r="Z174" s="122"/>
      <c r="AA174" s="122"/>
      <c r="AB174" s="122"/>
      <c r="AC174" s="122"/>
      <c r="AD174" s="122"/>
      <c r="AE174" s="122"/>
      <c r="AF174" s="354"/>
    </row>
    <row r="175" spans="1:143" ht="18" hidden="1" customHeight="1">
      <c r="A175" s="121">
        <v>3</v>
      </c>
      <c r="B175" s="90">
        <v>50</v>
      </c>
      <c r="C175" s="137"/>
      <c r="D175" s="203"/>
      <c r="E175" s="137"/>
      <c r="F175" s="137"/>
      <c r="G175" s="122"/>
      <c r="H175" s="122"/>
      <c r="I175" s="122"/>
      <c r="J175" s="122"/>
      <c r="K175" s="122"/>
      <c r="L175" s="122"/>
      <c r="M175" s="225"/>
      <c r="N175" s="225"/>
      <c r="O175" s="225"/>
      <c r="P175" s="225"/>
      <c r="Q175" s="122"/>
      <c r="R175" s="276"/>
      <c r="S175" s="223"/>
      <c r="T175" s="122"/>
      <c r="U175" s="122"/>
      <c r="V175" s="122"/>
      <c r="W175" s="122"/>
      <c r="X175" s="122"/>
      <c r="Y175" s="122"/>
      <c r="Z175" s="122"/>
      <c r="AA175" s="122"/>
      <c r="AB175" s="122"/>
      <c r="AC175" s="122"/>
      <c r="AD175" s="122"/>
      <c r="AE175" s="122"/>
      <c r="AF175" s="354"/>
    </row>
    <row r="176" spans="1:143" s="134" customFormat="1" ht="18" customHeight="1">
      <c r="B176" s="124"/>
      <c r="C176" s="125" t="s">
        <v>59</v>
      </c>
      <c r="D176" s="126"/>
      <c r="E176" s="127">
        <f>COUNTA('проекты по стадиям ПИК'!C126:C175)</f>
        <v>21</v>
      </c>
      <c r="F176" s="129">
        <f>SUM(F126:F175)</f>
        <v>2466.3210499999996</v>
      </c>
      <c r="G176" s="129">
        <f t="shared" ref="G176:J176" si="0">SUM(G126:G175)</f>
        <v>1928095.2667</v>
      </c>
      <c r="H176" s="129">
        <f t="shared" si="0"/>
        <v>10608</v>
      </c>
      <c r="I176" s="129">
        <f t="shared" si="0"/>
        <v>1695862.7466999998</v>
      </c>
      <c r="J176" s="129">
        <f t="shared" si="0"/>
        <v>10608</v>
      </c>
      <c r="K176" s="129">
        <f>SUM(K126:K175)</f>
        <v>1689220.7466999998</v>
      </c>
      <c r="L176" s="129">
        <f t="shared" ref="L176" si="1">SUM(L126:L175)</f>
        <v>10608</v>
      </c>
      <c r="M176" s="129"/>
      <c r="N176" s="129"/>
      <c r="O176" s="129"/>
      <c r="P176" s="129"/>
      <c r="Q176" s="129">
        <f t="shared" ref="Q176" si="2">SUM(Q126:Q175)</f>
        <v>0</v>
      </c>
      <c r="R176" s="129"/>
      <c r="S176" s="129">
        <f t="shared" ref="S176:X176" si="3">SUM(S126:S175)</f>
        <v>122159241.34548873</v>
      </c>
      <c r="T176" s="129">
        <f t="shared" si="3"/>
        <v>0</v>
      </c>
      <c r="U176" s="129">
        <f t="shared" si="3"/>
        <v>0</v>
      </c>
      <c r="V176" s="129">
        <f t="shared" si="3"/>
        <v>120871084.70979872</v>
      </c>
      <c r="W176" s="129">
        <f t="shared" si="3"/>
        <v>610644.39979558624</v>
      </c>
      <c r="X176" s="129">
        <f t="shared" si="3"/>
        <v>907444.86753510311</v>
      </c>
      <c r="Y176" s="129"/>
      <c r="Z176" s="129"/>
      <c r="AA176" s="129">
        <f>SUM(AA126:AA175)</f>
        <v>32298211.466571346</v>
      </c>
      <c r="AB176" s="129">
        <f t="shared" ref="AB176:AD176" si="4">SUM(AB126:AB175)</f>
        <v>165682.74318102046</v>
      </c>
      <c r="AC176" s="129">
        <f t="shared" si="4"/>
        <v>552104242.89193618</v>
      </c>
      <c r="AD176" s="129">
        <f t="shared" si="4"/>
        <v>0</v>
      </c>
      <c r="AE176" s="133"/>
      <c r="AF176" s="356"/>
      <c r="AG176" s="350"/>
      <c r="AH176" s="350"/>
      <c r="AI176" s="350"/>
      <c r="AJ176" s="350"/>
      <c r="AK176" s="350"/>
      <c r="AL176" s="350"/>
      <c r="AM176" s="350"/>
      <c r="AN176" s="350"/>
      <c r="AO176" s="350"/>
      <c r="AP176" s="350"/>
      <c r="AQ176" s="350"/>
      <c r="AR176" s="350"/>
      <c r="AS176" s="350"/>
      <c r="AT176" s="350"/>
      <c r="AU176" s="350"/>
      <c r="AV176" s="350"/>
      <c r="AW176" s="350"/>
      <c r="AX176" s="350"/>
      <c r="AY176" s="350"/>
      <c r="AZ176" s="350"/>
      <c r="BA176" s="350"/>
      <c r="BB176" s="350"/>
      <c r="BC176" s="350"/>
      <c r="BD176" s="350"/>
      <c r="BE176" s="350"/>
      <c r="BF176" s="350"/>
      <c r="BG176" s="350"/>
      <c r="BH176" s="350"/>
      <c r="BI176" s="350"/>
      <c r="BJ176" s="350"/>
      <c r="BK176" s="350"/>
      <c r="BL176" s="350"/>
      <c r="BM176" s="350"/>
      <c r="BN176" s="350"/>
      <c r="BO176" s="350"/>
      <c r="BP176" s="350"/>
      <c r="BQ176" s="350"/>
      <c r="BR176" s="350"/>
      <c r="BS176" s="350"/>
      <c r="BT176" s="350"/>
      <c r="BU176" s="350"/>
      <c r="BV176" s="350"/>
      <c r="BW176" s="350"/>
      <c r="BX176" s="350"/>
      <c r="BY176" s="350"/>
      <c r="BZ176" s="350"/>
      <c r="CA176" s="350"/>
      <c r="CB176" s="350"/>
      <c r="CC176" s="350"/>
      <c r="CD176" s="350"/>
      <c r="CE176" s="350"/>
      <c r="CF176" s="350"/>
      <c r="CG176" s="350"/>
      <c r="CH176" s="350"/>
      <c r="CI176" s="350"/>
      <c r="CJ176" s="350"/>
      <c r="CK176" s="350"/>
      <c r="CL176" s="350"/>
      <c r="CM176" s="350"/>
      <c r="CN176" s="350"/>
      <c r="CO176" s="350"/>
      <c r="CP176" s="350"/>
      <c r="CQ176" s="350"/>
      <c r="CR176" s="350"/>
      <c r="CS176" s="350"/>
      <c r="CT176" s="350"/>
      <c r="CU176" s="350"/>
      <c r="CV176" s="350"/>
      <c r="CW176" s="350"/>
      <c r="CX176" s="350"/>
      <c r="CY176" s="350"/>
      <c r="CZ176" s="350"/>
      <c r="DA176" s="350"/>
      <c r="DB176" s="350"/>
      <c r="DC176" s="350"/>
      <c r="DD176" s="350"/>
      <c r="DE176" s="350"/>
      <c r="DF176" s="350"/>
      <c r="DG176" s="350"/>
      <c r="DH176" s="350"/>
      <c r="DI176" s="350"/>
      <c r="DJ176" s="350"/>
      <c r="DK176" s="350"/>
      <c r="DL176" s="350"/>
      <c r="DM176" s="350"/>
      <c r="DN176" s="350"/>
      <c r="DO176" s="350"/>
      <c r="DP176" s="350"/>
      <c r="DQ176" s="350"/>
      <c r="DR176" s="350"/>
      <c r="DS176" s="350"/>
      <c r="DT176" s="350"/>
      <c r="DU176" s="350"/>
      <c r="DV176" s="350"/>
      <c r="DW176" s="350"/>
      <c r="DX176" s="350"/>
      <c r="DY176" s="350"/>
      <c r="DZ176" s="350"/>
      <c r="EA176" s="350"/>
      <c r="EB176" s="350"/>
      <c r="EC176" s="350"/>
      <c r="ED176" s="350"/>
      <c r="EE176" s="350"/>
      <c r="EF176" s="350"/>
      <c r="EG176" s="350"/>
      <c r="EH176" s="350"/>
      <c r="EI176" s="350"/>
      <c r="EJ176" s="350"/>
      <c r="EK176" s="350"/>
      <c r="EL176" s="350"/>
      <c r="EM176" s="350"/>
    </row>
    <row r="177" spans="2:143" s="136" customFormat="1" ht="31.5" customHeight="1">
      <c r="B177" s="139"/>
      <c r="C177" s="226" t="s">
        <v>4</v>
      </c>
      <c r="D177" s="227"/>
      <c r="E177" s="226">
        <f>E176+E124+E55</f>
        <v>79</v>
      </c>
      <c r="F177" s="227">
        <f>F176+F124+F55</f>
        <v>4692.1934500000007</v>
      </c>
      <c r="G177" s="228">
        <f>G176+G124+G55</f>
        <v>20287647.928459994</v>
      </c>
      <c r="H177" s="228"/>
      <c r="I177" s="228">
        <f>I176+I124+I55</f>
        <v>16846446.536060002</v>
      </c>
      <c r="J177" s="228"/>
      <c r="K177" s="228">
        <f>K176+K124+K55</f>
        <v>11496865.723319998</v>
      </c>
      <c r="L177" s="228"/>
      <c r="M177" s="228"/>
      <c r="N177" s="228"/>
      <c r="O177" s="228"/>
      <c r="P177" s="229"/>
      <c r="Q177" s="228"/>
      <c r="R177" s="228"/>
      <c r="S177" s="228"/>
      <c r="T177" s="228"/>
      <c r="U177" s="228"/>
      <c r="V177" s="228"/>
      <c r="W177" s="226"/>
      <c r="X177" s="228"/>
      <c r="Y177" s="228"/>
      <c r="Z177" s="228"/>
      <c r="AA177" s="228">
        <f>AA176+AA124+AA55</f>
        <v>225020788.29138973</v>
      </c>
      <c r="AB177" s="228"/>
      <c r="AC177" s="228">
        <f>AC176+AC124+AC55</f>
        <v>3897964242.8919363</v>
      </c>
      <c r="AD177" s="226"/>
      <c r="AE177" s="230"/>
      <c r="AF177" s="352"/>
      <c r="AG177" s="353"/>
      <c r="AH177" s="353"/>
      <c r="AI177" s="353"/>
      <c r="AJ177" s="353"/>
      <c r="AK177" s="353"/>
      <c r="AL177" s="353"/>
      <c r="AM177" s="353"/>
      <c r="AN177" s="353"/>
      <c r="AO177" s="353"/>
      <c r="AP177" s="353"/>
      <c r="AQ177" s="353"/>
      <c r="AR177" s="353"/>
      <c r="AS177" s="353"/>
      <c r="AT177" s="353"/>
      <c r="AU177" s="353"/>
      <c r="AV177" s="353"/>
      <c r="AW177" s="353"/>
      <c r="AX177" s="353"/>
      <c r="AY177" s="353"/>
      <c r="AZ177" s="353"/>
      <c r="BA177" s="353"/>
      <c r="BB177" s="353"/>
      <c r="BC177" s="353"/>
      <c r="BD177" s="353"/>
      <c r="BE177" s="353"/>
      <c r="BF177" s="353"/>
      <c r="BG177" s="353"/>
      <c r="BH177" s="353"/>
      <c r="BI177" s="353"/>
      <c r="BJ177" s="353"/>
      <c r="BK177" s="353"/>
      <c r="BL177" s="353"/>
      <c r="BM177" s="353"/>
      <c r="BN177" s="353"/>
      <c r="BO177" s="353"/>
      <c r="BP177" s="353"/>
      <c r="BQ177" s="353"/>
      <c r="BR177" s="353"/>
      <c r="BS177" s="353"/>
      <c r="BT177" s="353"/>
      <c r="BU177" s="353"/>
      <c r="BV177" s="353"/>
      <c r="BW177" s="353"/>
      <c r="BX177" s="353"/>
      <c r="BY177" s="353"/>
      <c r="BZ177" s="353"/>
      <c r="CA177" s="353"/>
      <c r="CB177" s="353"/>
      <c r="CC177" s="353"/>
      <c r="CD177" s="353"/>
      <c r="CE177" s="353"/>
      <c r="CF177" s="353"/>
      <c r="CG177" s="353"/>
      <c r="CH177" s="353"/>
      <c r="CI177" s="353"/>
      <c r="CJ177" s="353"/>
      <c r="CK177" s="353"/>
      <c r="CL177" s="353"/>
      <c r="CM177" s="353"/>
      <c r="CN177" s="353"/>
      <c r="CO177" s="353"/>
      <c r="CP177" s="353"/>
      <c r="CQ177" s="353"/>
      <c r="CR177" s="353"/>
      <c r="CS177" s="353"/>
      <c r="CT177" s="353"/>
      <c r="CU177" s="353"/>
      <c r="CV177" s="353"/>
      <c r="CW177" s="353"/>
      <c r="CX177" s="353"/>
      <c r="CY177" s="353"/>
      <c r="CZ177" s="353"/>
      <c r="DA177" s="353"/>
      <c r="DB177" s="353"/>
      <c r="DC177" s="353"/>
      <c r="DD177" s="353"/>
      <c r="DE177" s="353"/>
      <c r="DF177" s="353"/>
      <c r="DG177" s="353"/>
      <c r="DH177" s="353"/>
      <c r="DI177" s="353"/>
      <c r="DJ177" s="353"/>
      <c r="DK177" s="353"/>
      <c r="DL177" s="353"/>
      <c r="DM177" s="353"/>
      <c r="DN177" s="353"/>
      <c r="DO177" s="353"/>
      <c r="DP177" s="353"/>
      <c r="DQ177" s="353"/>
      <c r="DR177" s="353"/>
      <c r="DS177" s="353"/>
      <c r="DT177" s="353"/>
      <c r="DU177" s="353"/>
      <c r="DV177" s="353"/>
      <c r="DW177" s="353"/>
      <c r="DX177" s="353"/>
      <c r="DY177" s="353"/>
      <c r="DZ177" s="353"/>
      <c r="EA177" s="353"/>
      <c r="EB177" s="353"/>
      <c r="EC177" s="353"/>
      <c r="ED177" s="353"/>
      <c r="EE177" s="353"/>
      <c r="EF177" s="353"/>
      <c r="EG177" s="353"/>
      <c r="EH177" s="353"/>
      <c r="EI177" s="353"/>
      <c r="EJ177" s="353"/>
      <c r="EK177" s="353"/>
      <c r="EL177" s="353"/>
      <c r="EM177" s="353"/>
    </row>
    <row r="178" spans="2:143" s="101" customFormat="1" ht="14.25">
      <c r="E178" s="268"/>
      <c r="F178" s="268"/>
      <c r="G178" s="268"/>
      <c r="H178" s="268"/>
      <c r="I178" s="268"/>
      <c r="J178" s="268"/>
      <c r="K178" s="268"/>
      <c r="L178" s="268"/>
      <c r="M178" s="268"/>
      <c r="N178" s="268"/>
      <c r="O178" s="268"/>
      <c r="P178" s="268"/>
      <c r="Q178" s="268"/>
      <c r="R178" s="268"/>
      <c r="S178" s="268"/>
      <c r="T178" s="268"/>
      <c r="U178" s="268"/>
      <c r="V178" s="268"/>
      <c r="W178" s="268"/>
      <c r="X178" s="268"/>
      <c r="Y178" s="268"/>
      <c r="Z178" s="268"/>
      <c r="AA178" s="347"/>
      <c r="AB178" s="347"/>
      <c r="AC178" s="347"/>
      <c r="AD178" s="347"/>
      <c r="AE178" s="347"/>
      <c r="AF178" s="155"/>
    </row>
    <row r="179" spans="2:143" s="101" customFormat="1">
      <c r="P179" s="140"/>
      <c r="X179" s="141"/>
      <c r="AA179" s="349"/>
      <c r="AB179" s="348"/>
      <c r="AC179" s="348"/>
      <c r="AD179" s="202"/>
      <c r="AE179" s="202"/>
      <c r="AF179" s="155"/>
    </row>
    <row r="180" spans="2:143" s="101" customFormat="1">
      <c r="I180" s="142"/>
      <c r="P180" s="140"/>
      <c r="X180" s="141"/>
      <c r="AA180" s="348"/>
      <c r="AB180" s="348"/>
      <c r="AC180" s="348"/>
      <c r="AD180" s="202"/>
      <c r="AE180" s="202"/>
      <c r="AF180" s="155"/>
    </row>
    <row r="181" spans="2:143" s="101" customFormat="1" ht="14.25">
      <c r="G181" s="142"/>
      <c r="H181" s="142"/>
      <c r="I181" s="142"/>
      <c r="P181" s="140"/>
      <c r="AF181" s="155"/>
    </row>
    <row r="182" spans="2:143" s="101" customFormat="1" ht="14.25">
      <c r="P182" s="140"/>
      <c r="AF182" s="155"/>
    </row>
    <row r="183" spans="2:143" s="101" customFormat="1" ht="14.25">
      <c r="P183" s="140"/>
      <c r="AA183" s="142"/>
      <c r="AC183" s="142"/>
      <c r="AF183" s="155"/>
    </row>
    <row r="184" spans="2:143" s="101" customFormat="1" ht="14.25">
      <c r="G184" s="142"/>
      <c r="P184" s="140"/>
      <c r="AF184" s="155"/>
    </row>
    <row r="185" spans="2:143" s="101" customFormat="1" ht="14.25">
      <c r="K185" s="142"/>
      <c r="P185" s="140"/>
      <c r="AF185" s="155"/>
    </row>
    <row r="186" spans="2:143" s="101" customFormat="1" ht="14.25">
      <c r="I186" s="142"/>
      <c r="P186" s="140"/>
      <c r="AF186" s="155"/>
    </row>
    <row r="187" spans="2:143" s="101" customFormat="1" ht="14.25">
      <c r="P187" s="140"/>
      <c r="AC187" s="142"/>
      <c r="AF187" s="155"/>
    </row>
    <row r="188" spans="2:143" s="101" customFormat="1" ht="14.25">
      <c r="P188" s="140"/>
      <c r="AF188" s="155"/>
    </row>
    <row r="189" spans="2:143" s="101" customFormat="1" ht="14.25">
      <c r="P189" s="140"/>
      <c r="AF189" s="155"/>
    </row>
    <row r="190" spans="2:143" s="101" customFormat="1">
      <c r="P190" s="140"/>
      <c r="X190" s="143"/>
      <c r="AF190" s="155"/>
    </row>
    <row r="191" spans="2:143" s="101" customFormat="1">
      <c r="P191" s="140"/>
      <c r="X191" s="141"/>
      <c r="AF191" s="155"/>
    </row>
    <row r="192" spans="2:143" s="101" customFormat="1">
      <c r="P192" s="140"/>
      <c r="X192" s="141"/>
      <c r="AF192" s="155"/>
    </row>
    <row r="193" spans="16:32" s="101" customFormat="1">
      <c r="P193" s="140"/>
      <c r="X193" s="141"/>
      <c r="AF193" s="155"/>
    </row>
    <row r="194" spans="16:32" s="101" customFormat="1">
      <c r="P194" s="140"/>
      <c r="X194" s="141"/>
      <c r="AF194" s="155"/>
    </row>
    <row r="195" spans="16:32" s="101" customFormat="1">
      <c r="P195" s="140"/>
      <c r="X195" s="141"/>
      <c r="AF195" s="155"/>
    </row>
    <row r="196" spans="16:32" s="101" customFormat="1">
      <c r="P196" s="140"/>
      <c r="X196" s="141"/>
      <c r="AF196" s="155"/>
    </row>
    <row r="197" spans="16:32" s="101" customFormat="1">
      <c r="P197" s="140"/>
      <c r="X197" s="141"/>
      <c r="AF197" s="155"/>
    </row>
    <row r="198" spans="16:32" s="101" customFormat="1">
      <c r="P198" s="140"/>
      <c r="X198" s="141"/>
      <c r="AF198" s="155"/>
    </row>
    <row r="199" spans="16:32" s="101" customFormat="1">
      <c r="P199" s="140"/>
      <c r="X199" s="141"/>
      <c r="AF199" s="155"/>
    </row>
    <row r="200" spans="16:32" s="101" customFormat="1">
      <c r="P200" s="140"/>
      <c r="X200" s="141"/>
      <c r="AF200" s="155"/>
    </row>
    <row r="201" spans="16:32" s="101" customFormat="1">
      <c r="P201" s="140"/>
      <c r="X201" s="141"/>
      <c r="AF201" s="155"/>
    </row>
    <row r="202" spans="16:32" s="101" customFormat="1">
      <c r="P202" s="140"/>
      <c r="X202" s="141"/>
      <c r="AF202" s="155"/>
    </row>
    <row r="203" spans="16:32" s="101" customFormat="1">
      <c r="P203" s="140"/>
      <c r="X203" s="141"/>
      <c r="AF203" s="155"/>
    </row>
    <row r="204" spans="16:32" s="101" customFormat="1">
      <c r="P204" s="140"/>
      <c r="X204" s="141"/>
      <c r="AF204" s="155"/>
    </row>
    <row r="205" spans="16:32" s="101" customFormat="1">
      <c r="P205" s="140"/>
      <c r="X205" s="141"/>
      <c r="AF205" s="155"/>
    </row>
    <row r="206" spans="16:32" s="101" customFormat="1">
      <c r="P206" s="140"/>
      <c r="X206" s="141"/>
      <c r="AF206" s="155"/>
    </row>
    <row r="207" spans="16:32" s="101" customFormat="1">
      <c r="P207" s="140"/>
      <c r="X207" s="141"/>
      <c r="AF207" s="155"/>
    </row>
    <row r="208" spans="16:32" s="101" customFormat="1">
      <c r="P208" s="140"/>
      <c r="X208" s="141"/>
      <c r="AF208" s="155"/>
    </row>
    <row r="209" spans="16:32" s="101" customFormat="1">
      <c r="P209" s="140"/>
      <c r="X209" s="141"/>
      <c r="AF209" s="155"/>
    </row>
    <row r="210" spans="16:32" s="101" customFormat="1">
      <c r="P210" s="140"/>
      <c r="X210" s="141"/>
      <c r="AF210" s="155"/>
    </row>
    <row r="211" spans="16:32" s="101" customFormat="1">
      <c r="P211" s="140"/>
      <c r="X211" s="141"/>
      <c r="AF211" s="155"/>
    </row>
    <row r="212" spans="16:32" s="101" customFormat="1">
      <c r="P212" s="140"/>
      <c r="X212" s="141"/>
      <c r="AF212" s="155"/>
    </row>
    <row r="213" spans="16:32" s="101" customFormat="1">
      <c r="P213" s="140"/>
      <c r="X213" s="141"/>
      <c r="AF213" s="155"/>
    </row>
    <row r="214" spans="16:32" s="101" customFormat="1">
      <c r="P214" s="140"/>
      <c r="X214" s="141"/>
      <c r="AF214" s="155"/>
    </row>
    <row r="215" spans="16:32" s="101" customFormat="1">
      <c r="P215" s="140"/>
      <c r="X215" s="141"/>
      <c r="AF215" s="155"/>
    </row>
    <row r="216" spans="16:32" s="101" customFormat="1">
      <c r="P216" s="140"/>
      <c r="X216" s="141"/>
      <c r="AF216" s="155"/>
    </row>
    <row r="217" spans="16:32" s="101" customFormat="1">
      <c r="P217" s="140"/>
      <c r="X217" s="141"/>
      <c r="AF217" s="155"/>
    </row>
    <row r="218" spans="16:32" s="101" customFormat="1">
      <c r="P218" s="140"/>
      <c r="X218" s="141"/>
      <c r="AF218" s="155"/>
    </row>
    <row r="219" spans="16:32" s="101" customFormat="1">
      <c r="P219" s="140"/>
      <c r="X219" s="141"/>
      <c r="AF219" s="155"/>
    </row>
    <row r="220" spans="16:32" s="101" customFormat="1">
      <c r="P220" s="140"/>
      <c r="X220" s="141"/>
      <c r="AF220" s="155"/>
    </row>
    <row r="221" spans="16:32" s="101" customFormat="1">
      <c r="P221" s="140"/>
      <c r="X221" s="141"/>
      <c r="AF221" s="155"/>
    </row>
    <row r="222" spans="16:32" s="101" customFormat="1">
      <c r="P222" s="140"/>
      <c r="X222" s="141"/>
      <c r="AF222" s="155"/>
    </row>
    <row r="223" spans="16:32" s="101" customFormat="1">
      <c r="P223" s="140"/>
      <c r="X223" s="141"/>
      <c r="AF223" s="155"/>
    </row>
    <row r="224" spans="16:32" s="101" customFormat="1">
      <c r="P224" s="140"/>
      <c r="X224" s="141"/>
      <c r="AF224" s="155"/>
    </row>
    <row r="225" spans="16:32" s="101" customFormat="1">
      <c r="P225" s="140"/>
      <c r="X225" s="141"/>
      <c r="AF225" s="155"/>
    </row>
    <row r="226" spans="16:32" s="101" customFormat="1">
      <c r="P226" s="140"/>
      <c r="X226" s="141"/>
      <c r="AF226" s="155"/>
    </row>
    <row r="227" spans="16:32" s="101" customFormat="1">
      <c r="P227" s="140"/>
      <c r="X227" s="141"/>
      <c r="AF227" s="155"/>
    </row>
    <row r="228" spans="16:32" s="101" customFormat="1">
      <c r="P228" s="140"/>
      <c r="X228" s="141"/>
      <c r="AF228" s="155"/>
    </row>
    <row r="229" spans="16:32" s="101" customFormat="1">
      <c r="P229" s="140"/>
      <c r="X229" s="141"/>
      <c r="AF229" s="155"/>
    </row>
    <row r="230" spans="16:32" s="101" customFormat="1">
      <c r="P230" s="140"/>
      <c r="X230" s="141"/>
      <c r="AF230" s="155"/>
    </row>
    <row r="231" spans="16:32" s="101" customFormat="1">
      <c r="P231" s="140"/>
      <c r="X231" s="141"/>
      <c r="AF231" s="155"/>
    </row>
    <row r="232" spans="16:32" s="101" customFormat="1">
      <c r="P232" s="140"/>
      <c r="X232" s="141"/>
      <c r="AF232" s="155"/>
    </row>
    <row r="233" spans="16:32" s="101" customFormat="1">
      <c r="P233" s="140"/>
      <c r="X233" s="141"/>
      <c r="AF233" s="155"/>
    </row>
    <row r="234" spans="16:32" s="101" customFormat="1">
      <c r="P234" s="140"/>
      <c r="X234" s="141"/>
      <c r="AF234" s="155"/>
    </row>
    <row r="235" spans="16:32" s="101" customFormat="1">
      <c r="P235" s="140"/>
      <c r="X235" s="141"/>
      <c r="AF235" s="155"/>
    </row>
    <row r="236" spans="16:32" s="101" customFormat="1">
      <c r="P236" s="140"/>
      <c r="X236" s="141"/>
      <c r="AF236" s="155"/>
    </row>
    <row r="237" spans="16:32" s="101" customFormat="1">
      <c r="P237" s="140"/>
      <c r="X237" s="141"/>
      <c r="AF237" s="155"/>
    </row>
    <row r="238" spans="16:32" s="101" customFormat="1">
      <c r="P238" s="140"/>
      <c r="X238" s="141"/>
      <c r="AF238" s="155"/>
    </row>
    <row r="239" spans="16:32" s="101" customFormat="1">
      <c r="P239" s="140"/>
      <c r="X239" s="141"/>
      <c r="AF239" s="155"/>
    </row>
    <row r="240" spans="16:32" s="101" customFormat="1">
      <c r="P240" s="140"/>
      <c r="X240" s="141"/>
      <c r="AF240" s="155"/>
    </row>
    <row r="241" spans="16:32" s="101" customFormat="1">
      <c r="P241" s="140"/>
      <c r="X241" s="141"/>
      <c r="AF241" s="155"/>
    </row>
    <row r="242" spans="16:32" s="101" customFormat="1">
      <c r="P242" s="140"/>
      <c r="X242" s="141"/>
      <c r="AF242" s="155"/>
    </row>
    <row r="243" spans="16:32" s="101" customFormat="1">
      <c r="P243" s="140"/>
      <c r="X243" s="141"/>
      <c r="AF243" s="155"/>
    </row>
    <row r="244" spans="16:32" s="101" customFormat="1">
      <c r="P244" s="140"/>
      <c r="X244" s="141"/>
      <c r="AF244" s="155"/>
    </row>
    <row r="245" spans="16:32" s="101" customFormat="1">
      <c r="P245" s="140"/>
      <c r="X245" s="141"/>
      <c r="AF245" s="155"/>
    </row>
    <row r="246" spans="16:32" s="101" customFormat="1">
      <c r="P246" s="140"/>
      <c r="X246" s="141"/>
      <c r="AF246" s="155"/>
    </row>
    <row r="247" spans="16:32" s="101" customFormat="1">
      <c r="P247" s="140"/>
      <c r="X247" s="141"/>
      <c r="AF247" s="155"/>
    </row>
    <row r="248" spans="16:32" s="101" customFormat="1">
      <c r="P248" s="140"/>
      <c r="X248" s="141"/>
      <c r="AF248" s="155"/>
    </row>
    <row r="249" spans="16:32" s="101" customFormat="1">
      <c r="P249" s="140"/>
      <c r="X249" s="141"/>
      <c r="AF249" s="155"/>
    </row>
    <row r="250" spans="16:32" s="101" customFormat="1">
      <c r="P250" s="140"/>
      <c r="X250" s="141"/>
      <c r="AF250" s="155"/>
    </row>
    <row r="251" spans="16:32" s="101" customFormat="1">
      <c r="P251" s="140"/>
      <c r="X251" s="141"/>
      <c r="AF251" s="155"/>
    </row>
    <row r="252" spans="16:32" s="101" customFormat="1">
      <c r="P252" s="140"/>
      <c r="X252" s="141"/>
      <c r="AF252" s="155"/>
    </row>
    <row r="253" spans="16:32" s="101" customFormat="1">
      <c r="P253" s="140"/>
      <c r="X253" s="141"/>
      <c r="AF253" s="155"/>
    </row>
    <row r="254" spans="16:32" s="101" customFormat="1">
      <c r="P254" s="140"/>
      <c r="X254" s="141"/>
      <c r="AF254" s="155"/>
    </row>
    <row r="255" spans="16:32" s="101" customFormat="1">
      <c r="P255" s="140"/>
      <c r="X255" s="141"/>
      <c r="AF255" s="155"/>
    </row>
    <row r="256" spans="16:32" s="101" customFormat="1">
      <c r="P256" s="140"/>
      <c r="X256" s="141"/>
      <c r="AF256" s="155"/>
    </row>
    <row r="257" spans="16:32" s="101" customFormat="1">
      <c r="P257" s="140"/>
      <c r="X257" s="141"/>
      <c r="AF257" s="155"/>
    </row>
    <row r="258" spans="16:32" s="101" customFormat="1">
      <c r="P258" s="140"/>
      <c r="X258" s="141"/>
      <c r="AF258" s="155"/>
    </row>
    <row r="259" spans="16:32" s="101" customFormat="1">
      <c r="P259" s="140"/>
      <c r="X259" s="141"/>
      <c r="AF259" s="155"/>
    </row>
    <row r="260" spans="16:32" s="101" customFormat="1">
      <c r="P260" s="140"/>
      <c r="X260" s="141"/>
      <c r="AF260" s="155"/>
    </row>
    <row r="261" spans="16:32" s="101" customFormat="1">
      <c r="P261" s="140"/>
      <c r="X261" s="141"/>
      <c r="AF261" s="155"/>
    </row>
    <row r="262" spans="16:32" s="101" customFormat="1">
      <c r="P262" s="140"/>
      <c r="X262" s="141"/>
      <c r="AF262" s="155"/>
    </row>
    <row r="263" spans="16:32" s="101" customFormat="1">
      <c r="P263" s="140"/>
      <c r="X263" s="141"/>
      <c r="AF263" s="155"/>
    </row>
    <row r="264" spans="16:32" s="101" customFormat="1">
      <c r="P264" s="140"/>
      <c r="X264" s="141"/>
      <c r="AF264" s="155"/>
    </row>
    <row r="265" spans="16:32" s="101" customFormat="1">
      <c r="P265" s="140"/>
      <c r="X265" s="141"/>
      <c r="AF265" s="155"/>
    </row>
    <row r="266" spans="16:32" s="101" customFormat="1">
      <c r="P266" s="140"/>
      <c r="X266" s="141"/>
      <c r="AF266" s="155"/>
    </row>
    <row r="267" spans="16:32" s="101" customFormat="1">
      <c r="P267" s="140"/>
      <c r="X267" s="141"/>
      <c r="AF267" s="155"/>
    </row>
    <row r="268" spans="16:32" s="101" customFormat="1">
      <c r="P268" s="140"/>
      <c r="X268" s="141"/>
      <c r="AF268" s="155"/>
    </row>
    <row r="269" spans="16:32" s="101" customFormat="1">
      <c r="P269" s="140"/>
      <c r="X269" s="141"/>
      <c r="AF269" s="155"/>
    </row>
    <row r="270" spans="16:32" s="101" customFormat="1">
      <c r="P270" s="140"/>
      <c r="X270" s="141"/>
      <c r="AF270" s="155"/>
    </row>
    <row r="271" spans="16:32" s="101" customFormat="1">
      <c r="P271" s="140"/>
      <c r="X271" s="141"/>
      <c r="AF271" s="155"/>
    </row>
    <row r="272" spans="16:32" s="101" customFormat="1">
      <c r="P272" s="140"/>
      <c r="X272" s="141"/>
      <c r="AF272" s="155"/>
    </row>
    <row r="273" spans="16:32" s="101" customFormat="1">
      <c r="P273" s="140"/>
      <c r="X273" s="141"/>
      <c r="AF273" s="155"/>
    </row>
    <row r="274" spans="16:32" s="101" customFormat="1">
      <c r="P274" s="140"/>
      <c r="X274" s="141"/>
      <c r="AF274" s="155"/>
    </row>
    <row r="275" spans="16:32" s="101" customFormat="1">
      <c r="P275" s="140"/>
      <c r="X275" s="141"/>
      <c r="AF275" s="155"/>
    </row>
    <row r="276" spans="16:32" s="101" customFormat="1">
      <c r="P276" s="140"/>
      <c r="X276" s="141"/>
      <c r="AF276" s="155"/>
    </row>
    <row r="277" spans="16:32" s="101" customFormat="1">
      <c r="P277" s="140"/>
      <c r="X277" s="141"/>
      <c r="AF277" s="155"/>
    </row>
    <row r="278" spans="16:32" s="101" customFormat="1">
      <c r="P278" s="140"/>
      <c r="X278" s="141"/>
      <c r="AF278" s="155"/>
    </row>
    <row r="279" spans="16:32" s="101" customFormat="1">
      <c r="P279" s="140"/>
      <c r="X279" s="141"/>
      <c r="AF279" s="155"/>
    </row>
    <row r="280" spans="16:32" s="101" customFormat="1">
      <c r="P280" s="140"/>
      <c r="X280" s="141"/>
      <c r="AF280" s="155"/>
    </row>
    <row r="281" spans="16:32" s="101" customFormat="1">
      <c r="P281" s="140"/>
      <c r="X281" s="141"/>
      <c r="AF281" s="155"/>
    </row>
    <row r="282" spans="16:32" s="101" customFormat="1">
      <c r="P282" s="140"/>
      <c r="X282" s="141"/>
      <c r="AF282" s="155"/>
    </row>
    <row r="283" spans="16:32" s="101" customFormat="1">
      <c r="P283" s="140"/>
      <c r="X283" s="141"/>
      <c r="AF283" s="155"/>
    </row>
    <row r="284" spans="16:32" s="101" customFormat="1">
      <c r="P284" s="140"/>
      <c r="X284" s="141"/>
      <c r="AF284" s="155"/>
    </row>
    <row r="285" spans="16:32" s="101" customFormat="1">
      <c r="P285" s="140"/>
      <c r="X285" s="141"/>
      <c r="AF285" s="155"/>
    </row>
    <row r="286" spans="16:32" s="101" customFormat="1">
      <c r="P286" s="140"/>
      <c r="X286" s="141"/>
      <c r="AF286" s="155"/>
    </row>
    <row r="287" spans="16:32" s="101" customFormat="1">
      <c r="P287" s="140"/>
      <c r="X287" s="141"/>
      <c r="AF287" s="155"/>
    </row>
    <row r="288" spans="16:32" s="101" customFormat="1">
      <c r="P288" s="140"/>
      <c r="X288" s="141"/>
      <c r="AF288" s="155"/>
    </row>
    <row r="289" spans="16:32" s="101" customFormat="1">
      <c r="P289" s="140"/>
      <c r="X289" s="141"/>
      <c r="AF289" s="155"/>
    </row>
    <row r="290" spans="16:32" s="101" customFormat="1">
      <c r="P290" s="140"/>
      <c r="X290" s="141"/>
      <c r="AF290" s="155"/>
    </row>
    <row r="291" spans="16:32" s="101" customFormat="1">
      <c r="P291" s="140"/>
      <c r="X291" s="141"/>
      <c r="AF291" s="155"/>
    </row>
    <row r="292" spans="16:32" s="101" customFormat="1">
      <c r="P292" s="140"/>
      <c r="X292" s="141"/>
      <c r="AF292" s="155"/>
    </row>
    <row r="293" spans="16:32" s="101" customFormat="1">
      <c r="P293" s="140"/>
      <c r="X293" s="141"/>
      <c r="AF293" s="155"/>
    </row>
    <row r="294" spans="16:32" s="101" customFormat="1">
      <c r="P294" s="140"/>
      <c r="X294" s="141"/>
      <c r="AF294" s="155"/>
    </row>
    <row r="295" spans="16:32" s="101" customFormat="1">
      <c r="P295" s="140"/>
      <c r="X295" s="141"/>
      <c r="AF295" s="155"/>
    </row>
    <row r="296" spans="16:32" s="101" customFormat="1">
      <c r="P296" s="140"/>
      <c r="X296" s="141"/>
      <c r="AF296" s="155"/>
    </row>
    <row r="297" spans="16:32" s="101" customFormat="1">
      <c r="P297" s="140"/>
      <c r="X297" s="141"/>
      <c r="AF297" s="155"/>
    </row>
    <row r="298" spans="16:32" s="101" customFormat="1">
      <c r="P298" s="140"/>
      <c r="X298" s="141"/>
      <c r="AF298" s="155"/>
    </row>
    <row r="299" spans="16:32" s="101" customFormat="1">
      <c r="P299" s="140"/>
      <c r="X299" s="141"/>
      <c r="AF299" s="155"/>
    </row>
    <row r="300" spans="16:32" s="101" customFormat="1">
      <c r="P300" s="140"/>
      <c r="X300" s="141"/>
      <c r="AF300" s="155"/>
    </row>
    <row r="301" spans="16:32" s="101" customFormat="1">
      <c r="P301" s="140"/>
      <c r="X301" s="141"/>
      <c r="AF301" s="155"/>
    </row>
    <row r="302" spans="16:32" s="101" customFormat="1">
      <c r="P302" s="140"/>
      <c r="X302" s="141"/>
      <c r="AF302" s="155"/>
    </row>
    <row r="303" spans="16:32" s="101" customFormat="1">
      <c r="P303" s="140"/>
      <c r="X303" s="141"/>
      <c r="AF303" s="155"/>
    </row>
    <row r="304" spans="16:32" s="101" customFormat="1">
      <c r="P304" s="140"/>
      <c r="X304" s="141"/>
      <c r="AF304" s="155"/>
    </row>
    <row r="305" spans="16:32" s="101" customFormat="1">
      <c r="P305" s="140"/>
      <c r="X305" s="141"/>
      <c r="AF305" s="155"/>
    </row>
    <row r="306" spans="16:32" s="101" customFormat="1">
      <c r="P306" s="140"/>
      <c r="X306" s="141"/>
      <c r="AF306" s="155"/>
    </row>
    <row r="307" spans="16:32" s="101" customFormat="1">
      <c r="P307" s="140"/>
      <c r="X307" s="141"/>
      <c r="AF307" s="155"/>
    </row>
    <row r="308" spans="16:32" s="101" customFormat="1">
      <c r="P308" s="140"/>
      <c r="X308" s="141"/>
      <c r="AF308" s="155"/>
    </row>
    <row r="309" spans="16:32" s="101" customFormat="1">
      <c r="P309" s="140"/>
      <c r="X309" s="141"/>
      <c r="AF309" s="155"/>
    </row>
    <row r="310" spans="16:32" s="101" customFormat="1">
      <c r="P310" s="140"/>
      <c r="X310" s="141"/>
      <c r="AF310" s="155"/>
    </row>
    <row r="311" spans="16:32" s="101" customFormat="1">
      <c r="P311" s="140"/>
      <c r="X311" s="141"/>
      <c r="AF311" s="155"/>
    </row>
    <row r="312" spans="16:32" s="101" customFormat="1">
      <c r="P312" s="140"/>
      <c r="X312" s="141"/>
      <c r="AF312" s="155"/>
    </row>
    <row r="313" spans="16:32" s="101" customFormat="1">
      <c r="P313" s="140"/>
      <c r="X313" s="141"/>
      <c r="AF313" s="155"/>
    </row>
    <row r="314" spans="16:32" s="101" customFormat="1">
      <c r="P314" s="140"/>
      <c r="X314" s="141"/>
      <c r="AF314" s="155"/>
    </row>
    <row r="315" spans="16:32" s="101" customFormat="1">
      <c r="P315" s="140"/>
      <c r="X315" s="141"/>
      <c r="AF315" s="155"/>
    </row>
    <row r="316" spans="16:32" s="101" customFormat="1">
      <c r="P316" s="140"/>
      <c r="X316" s="141"/>
      <c r="AF316" s="155"/>
    </row>
    <row r="317" spans="16:32" s="101" customFormat="1">
      <c r="P317" s="140"/>
      <c r="X317" s="141"/>
      <c r="AF317" s="155"/>
    </row>
    <row r="318" spans="16:32" s="101" customFormat="1">
      <c r="P318" s="140"/>
      <c r="X318" s="141"/>
      <c r="AF318" s="155"/>
    </row>
    <row r="319" spans="16:32" s="101" customFormat="1">
      <c r="P319" s="140"/>
      <c r="X319" s="141"/>
      <c r="AF319" s="155"/>
    </row>
    <row r="320" spans="16:32" s="101" customFormat="1">
      <c r="P320" s="140"/>
      <c r="X320" s="141"/>
      <c r="AF320" s="155"/>
    </row>
    <row r="321" spans="16:32" s="101" customFormat="1">
      <c r="P321" s="140"/>
      <c r="X321" s="141"/>
      <c r="AF321" s="155"/>
    </row>
    <row r="322" spans="16:32" s="101" customFormat="1">
      <c r="P322" s="140"/>
      <c r="X322" s="141"/>
      <c r="AF322" s="155"/>
    </row>
    <row r="323" spans="16:32" s="101" customFormat="1">
      <c r="P323" s="140"/>
      <c r="X323" s="141"/>
      <c r="AF323" s="155"/>
    </row>
    <row r="324" spans="16:32" s="101" customFormat="1">
      <c r="P324" s="140"/>
      <c r="X324" s="141"/>
      <c r="AF324" s="155"/>
    </row>
    <row r="325" spans="16:32" s="101" customFormat="1">
      <c r="P325" s="140"/>
      <c r="X325" s="141"/>
      <c r="AF325" s="155"/>
    </row>
    <row r="326" spans="16:32" s="101" customFormat="1">
      <c r="P326" s="140"/>
      <c r="X326" s="141"/>
      <c r="AF326" s="155"/>
    </row>
    <row r="327" spans="16:32" s="101" customFormat="1">
      <c r="P327" s="140"/>
      <c r="X327" s="141"/>
      <c r="AF327" s="155"/>
    </row>
    <row r="328" spans="16:32" s="101" customFormat="1">
      <c r="P328" s="140"/>
      <c r="X328" s="141"/>
      <c r="AF328" s="155"/>
    </row>
    <row r="329" spans="16:32" s="101" customFormat="1">
      <c r="P329" s="140"/>
      <c r="X329" s="141"/>
      <c r="AF329" s="155"/>
    </row>
    <row r="330" spans="16:32" s="101" customFormat="1">
      <c r="P330" s="140"/>
      <c r="X330" s="141"/>
      <c r="AF330" s="155"/>
    </row>
    <row r="331" spans="16:32" s="101" customFormat="1">
      <c r="P331" s="140"/>
      <c r="X331" s="141"/>
      <c r="AF331" s="155"/>
    </row>
    <row r="332" spans="16:32" s="101" customFormat="1">
      <c r="P332" s="140"/>
      <c r="X332" s="141"/>
      <c r="AF332" s="155"/>
    </row>
    <row r="333" spans="16:32" s="101" customFormat="1">
      <c r="P333" s="140"/>
      <c r="X333" s="141"/>
      <c r="AF333" s="155"/>
    </row>
    <row r="334" spans="16:32" s="101" customFormat="1">
      <c r="P334" s="140"/>
      <c r="X334" s="141"/>
      <c r="AF334" s="155"/>
    </row>
    <row r="335" spans="16:32" s="101" customFormat="1">
      <c r="P335" s="140"/>
      <c r="X335" s="141"/>
      <c r="AF335" s="155"/>
    </row>
    <row r="336" spans="16:32" s="101" customFormat="1">
      <c r="P336" s="140"/>
      <c r="X336" s="141"/>
      <c r="AF336" s="155"/>
    </row>
    <row r="337" spans="16:32" s="101" customFormat="1">
      <c r="P337" s="140"/>
      <c r="X337" s="141"/>
      <c r="AF337" s="155"/>
    </row>
    <row r="338" spans="16:32" s="101" customFormat="1">
      <c r="P338" s="140"/>
      <c r="X338" s="141"/>
      <c r="AF338" s="155"/>
    </row>
    <row r="339" spans="16:32" s="101" customFormat="1">
      <c r="P339" s="140"/>
      <c r="X339" s="141"/>
      <c r="AF339" s="155"/>
    </row>
    <row r="340" spans="16:32" s="101" customFormat="1">
      <c r="P340" s="140"/>
      <c r="X340" s="141"/>
      <c r="AF340" s="155"/>
    </row>
    <row r="341" spans="16:32" s="101" customFormat="1">
      <c r="P341" s="140"/>
      <c r="X341" s="141"/>
      <c r="AF341" s="155"/>
    </row>
    <row r="342" spans="16:32" s="101" customFormat="1">
      <c r="P342" s="140"/>
      <c r="X342" s="141"/>
      <c r="AF342" s="155"/>
    </row>
    <row r="343" spans="16:32" s="101" customFormat="1">
      <c r="P343" s="140"/>
      <c r="X343" s="141"/>
      <c r="AF343" s="155"/>
    </row>
    <row r="344" spans="16:32" s="101" customFormat="1">
      <c r="P344" s="140"/>
      <c r="X344" s="141"/>
      <c r="AF344" s="155"/>
    </row>
    <row r="345" spans="16:32" s="101" customFormat="1">
      <c r="P345" s="140"/>
      <c r="X345" s="141"/>
      <c r="AF345" s="155"/>
    </row>
    <row r="346" spans="16:32" s="101" customFormat="1">
      <c r="P346" s="140"/>
      <c r="X346" s="141"/>
      <c r="AF346" s="155"/>
    </row>
    <row r="347" spans="16:32" s="101" customFormat="1">
      <c r="P347" s="140"/>
      <c r="X347" s="141"/>
      <c r="AF347" s="155"/>
    </row>
    <row r="348" spans="16:32" s="101" customFormat="1">
      <c r="P348" s="140"/>
      <c r="X348" s="141"/>
      <c r="AF348" s="155"/>
    </row>
    <row r="349" spans="16:32" s="101" customFormat="1">
      <c r="P349" s="140"/>
      <c r="X349" s="141"/>
      <c r="AF349" s="155"/>
    </row>
    <row r="350" spans="16:32" s="101" customFormat="1">
      <c r="P350" s="140"/>
      <c r="X350" s="141"/>
      <c r="AF350" s="155"/>
    </row>
    <row r="351" spans="16:32" s="101" customFormat="1">
      <c r="P351" s="140"/>
      <c r="X351" s="141"/>
      <c r="AF351" s="155"/>
    </row>
    <row r="352" spans="16:32" s="101" customFormat="1">
      <c r="P352" s="140"/>
      <c r="X352" s="141"/>
      <c r="AF352" s="155"/>
    </row>
    <row r="353" spans="16:32" s="101" customFormat="1">
      <c r="P353" s="140"/>
      <c r="X353" s="141"/>
      <c r="AF353" s="155"/>
    </row>
    <row r="354" spans="16:32" s="101" customFormat="1">
      <c r="P354" s="140"/>
      <c r="X354" s="141"/>
      <c r="AF354" s="155"/>
    </row>
    <row r="355" spans="16:32" s="101" customFormat="1">
      <c r="P355" s="140"/>
      <c r="X355" s="141"/>
      <c r="AF355" s="155"/>
    </row>
    <row r="356" spans="16:32" s="101" customFormat="1">
      <c r="P356" s="140"/>
      <c r="X356" s="141"/>
      <c r="AF356" s="155"/>
    </row>
    <row r="357" spans="16:32" s="101" customFormat="1">
      <c r="P357" s="140"/>
      <c r="X357" s="141"/>
      <c r="AF357" s="155"/>
    </row>
    <row r="358" spans="16:32" s="101" customFormat="1">
      <c r="P358" s="140"/>
      <c r="X358" s="141"/>
      <c r="AF358" s="155"/>
    </row>
    <row r="359" spans="16:32" s="101" customFormat="1">
      <c r="P359" s="140"/>
      <c r="X359" s="141"/>
      <c r="AF359" s="155"/>
    </row>
    <row r="360" spans="16:32" s="101" customFormat="1">
      <c r="P360" s="140"/>
      <c r="X360" s="141"/>
      <c r="AF360" s="155"/>
    </row>
    <row r="361" spans="16:32" s="101" customFormat="1">
      <c r="P361" s="140"/>
      <c r="X361" s="141"/>
      <c r="AF361" s="155"/>
    </row>
    <row r="362" spans="16:32" s="101" customFormat="1">
      <c r="P362" s="140"/>
      <c r="X362" s="141"/>
      <c r="AF362" s="155"/>
    </row>
    <row r="363" spans="16:32" s="101" customFormat="1">
      <c r="P363" s="140"/>
      <c r="X363" s="141"/>
      <c r="AF363" s="155"/>
    </row>
    <row r="364" spans="16:32" s="101" customFormat="1">
      <c r="P364" s="140"/>
      <c r="X364" s="141"/>
      <c r="AF364" s="155"/>
    </row>
    <row r="365" spans="16:32" s="101" customFormat="1">
      <c r="P365" s="140"/>
      <c r="X365" s="141"/>
      <c r="AF365" s="155"/>
    </row>
    <row r="366" spans="16:32" s="101" customFormat="1">
      <c r="P366" s="140"/>
      <c r="X366" s="141"/>
      <c r="AF366" s="155"/>
    </row>
    <row r="367" spans="16:32" s="101" customFormat="1">
      <c r="P367" s="140"/>
      <c r="X367" s="141"/>
      <c r="AF367" s="155"/>
    </row>
    <row r="368" spans="16:32" s="101" customFormat="1">
      <c r="P368" s="140"/>
      <c r="X368" s="141"/>
      <c r="AF368" s="155"/>
    </row>
    <row r="369" spans="16:32" s="101" customFormat="1">
      <c r="P369" s="140"/>
      <c r="X369" s="141"/>
      <c r="AF369" s="155"/>
    </row>
    <row r="370" spans="16:32" s="101" customFormat="1">
      <c r="P370" s="140"/>
      <c r="X370" s="141"/>
      <c r="AF370" s="155"/>
    </row>
    <row r="371" spans="16:32" s="101" customFormat="1">
      <c r="P371" s="140"/>
      <c r="X371" s="141"/>
      <c r="AF371" s="155"/>
    </row>
    <row r="372" spans="16:32" s="101" customFormat="1">
      <c r="P372" s="140"/>
      <c r="X372" s="141"/>
      <c r="AF372" s="155"/>
    </row>
    <row r="373" spans="16:32" s="101" customFormat="1">
      <c r="P373" s="140"/>
      <c r="X373" s="141"/>
      <c r="AF373" s="155"/>
    </row>
    <row r="374" spans="16:32" s="101" customFormat="1">
      <c r="P374" s="140"/>
      <c r="X374" s="141"/>
      <c r="AF374" s="155"/>
    </row>
    <row r="375" spans="16:32" s="101" customFormat="1">
      <c r="P375" s="140"/>
      <c r="X375" s="141"/>
      <c r="AF375" s="155"/>
    </row>
    <row r="376" spans="16:32" s="101" customFormat="1">
      <c r="P376" s="140"/>
      <c r="X376" s="141"/>
      <c r="AF376" s="155"/>
    </row>
    <row r="377" spans="16:32" s="101" customFormat="1">
      <c r="P377" s="140"/>
      <c r="X377" s="141"/>
      <c r="AF377" s="155"/>
    </row>
    <row r="378" spans="16:32" s="101" customFormat="1">
      <c r="P378" s="140"/>
      <c r="X378" s="141"/>
      <c r="AF378" s="155"/>
    </row>
    <row r="379" spans="16:32" s="101" customFormat="1">
      <c r="P379" s="140"/>
      <c r="X379" s="141"/>
      <c r="AF379" s="155"/>
    </row>
    <row r="380" spans="16:32" s="101" customFormat="1">
      <c r="P380" s="140"/>
      <c r="X380" s="141"/>
      <c r="AF380" s="155"/>
    </row>
    <row r="381" spans="16:32" s="101" customFormat="1">
      <c r="P381" s="140"/>
      <c r="X381" s="141"/>
      <c r="AF381" s="155"/>
    </row>
    <row r="382" spans="16:32" s="101" customFormat="1">
      <c r="P382" s="140"/>
      <c r="X382" s="141"/>
      <c r="AF382" s="155"/>
    </row>
    <row r="383" spans="16:32" s="101" customFormat="1">
      <c r="P383" s="140"/>
      <c r="X383" s="141"/>
      <c r="AF383" s="155"/>
    </row>
    <row r="384" spans="16:32" s="101" customFormat="1">
      <c r="P384" s="140"/>
      <c r="X384" s="141"/>
      <c r="AF384" s="155"/>
    </row>
    <row r="385" spans="16:32" s="101" customFormat="1">
      <c r="P385" s="140"/>
      <c r="X385" s="141"/>
      <c r="AF385" s="155"/>
    </row>
    <row r="386" spans="16:32" s="101" customFormat="1">
      <c r="P386" s="140"/>
      <c r="X386" s="141"/>
      <c r="AF386" s="155"/>
    </row>
    <row r="387" spans="16:32" s="101" customFormat="1">
      <c r="P387" s="140"/>
      <c r="X387" s="141"/>
      <c r="AF387" s="155"/>
    </row>
    <row r="388" spans="16:32" s="101" customFormat="1">
      <c r="P388" s="140"/>
      <c r="X388" s="141"/>
      <c r="AF388" s="155"/>
    </row>
    <row r="389" spans="16:32" s="101" customFormat="1">
      <c r="P389" s="140"/>
      <c r="X389" s="141"/>
      <c r="AF389" s="155"/>
    </row>
    <row r="390" spans="16:32" s="101" customFormat="1">
      <c r="P390" s="140"/>
      <c r="X390" s="141"/>
      <c r="AF390" s="155"/>
    </row>
    <row r="391" spans="16:32" s="101" customFormat="1">
      <c r="P391" s="140"/>
      <c r="X391" s="141"/>
      <c r="AF391" s="155"/>
    </row>
    <row r="392" spans="16:32" s="101" customFormat="1">
      <c r="P392" s="140"/>
      <c r="X392" s="141"/>
      <c r="AF392" s="155"/>
    </row>
    <row r="393" spans="16:32" s="101" customFormat="1">
      <c r="P393" s="140"/>
      <c r="X393" s="141"/>
      <c r="AF393" s="155"/>
    </row>
    <row r="394" spans="16:32" s="101" customFormat="1">
      <c r="P394" s="140"/>
      <c r="X394" s="141"/>
      <c r="AF394" s="155"/>
    </row>
    <row r="395" spans="16:32" s="101" customFormat="1">
      <c r="P395" s="140"/>
      <c r="X395" s="141"/>
      <c r="AF395" s="155"/>
    </row>
    <row r="396" spans="16:32" s="101" customFormat="1">
      <c r="P396" s="140"/>
      <c r="X396" s="141"/>
      <c r="AF396" s="155"/>
    </row>
    <row r="397" spans="16:32" s="101" customFormat="1">
      <c r="P397" s="140"/>
      <c r="X397" s="141"/>
      <c r="AF397" s="155"/>
    </row>
    <row r="398" spans="16:32" s="101" customFormat="1">
      <c r="P398" s="140"/>
      <c r="X398" s="141"/>
      <c r="AF398" s="155"/>
    </row>
    <row r="399" spans="16:32" s="101" customFormat="1">
      <c r="P399" s="140"/>
      <c r="X399" s="141"/>
      <c r="AF399" s="155"/>
    </row>
    <row r="400" spans="16:32" s="101" customFormat="1">
      <c r="P400" s="140"/>
      <c r="X400" s="141"/>
      <c r="AF400" s="155"/>
    </row>
    <row r="401" spans="16:32" s="101" customFormat="1">
      <c r="P401" s="140"/>
      <c r="X401" s="141"/>
      <c r="AF401" s="155"/>
    </row>
    <row r="402" spans="16:32" s="101" customFormat="1">
      <c r="P402" s="140"/>
      <c r="X402" s="141"/>
      <c r="AF402" s="155"/>
    </row>
    <row r="403" spans="16:32" s="101" customFormat="1">
      <c r="P403" s="140"/>
      <c r="X403" s="141"/>
      <c r="AF403" s="155"/>
    </row>
    <row r="404" spans="16:32" s="101" customFormat="1">
      <c r="P404" s="140"/>
      <c r="X404" s="141"/>
      <c r="AF404" s="155"/>
    </row>
    <row r="405" spans="16:32" s="101" customFormat="1">
      <c r="P405" s="140"/>
      <c r="X405" s="141"/>
      <c r="AF405" s="155"/>
    </row>
    <row r="406" spans="16:32" s="101" customFormat="1">
      <c r="P406" s="140"/>
      <c r="X406" s="141"/>
      <c r="AF406" s="155"/>
    </row>
    <row r="407" spans="16:32" s="101" customFormat="1">
      <c r="P407" s="140"/>
      <c r="X407" s="141"/>
      <c r="AF407" s="155"/>
    </row>
    <row r="408" spans="16:32" s="101" customFormat="1">
      <c r="P408" s="140"/>
      <c r="X408" s="141"/>
      <c r="AF408" s="155"/>
    </row>
    <row r="409" spans="16:32" s="101" customFormat="1">
      <c r="P409" s="140"/>
      <c r="X409" s="141"/>
      <c r="AF409" s="155"/>
    </row>
    <row r="410" spans="16:32" s="101" customFormat="1">
      <c r="P410" s="140"/>
      <c r="X410" s="141"/>
      <c r="AF410" s="155"/>
    </row>
    <row r="411" spans="16:32" s="101" customFormat="1">
      <c r="P411" s="140"/>
      <c r="X411" s="141"/>
      <c r="AF411" s="155"/>
    </row>
    <row r="412" spans="16:32" s="101" customFormat="1">
      <c r="P412" s="140"/>
      <c r="X412" s="141"/>
      <c r="AF412" s="155"/>
    </row>
    <row r="413" spans="16:32" s="101" customFormat="1">
      <c r="P413" s="140"/>
      <c r="X413" s="141"/>
      <c r="AF413" s="155"/>
    </row>
    <row r="414" spans="16:32" s="101" customFormat="1">
      <c r="P414" s="140"/>
      <c r="X414" s="141"/>
      <c r="AF414" s="155"/>
    </row>
    <row r="415" spans="16:32" s="101" customFormat="1">
      <c r="P415" s="140"/>
      <c r="X415" s="141"/>
      <c r="AF415" s="155"/>
    </row>
    <row r="416" spans="16:32" s="101" customFormat="1">
      <c r="P416" s="140"/>
      <c r="X416" s="141"/>
      <c r="AF416" s="155"/>
    </row>
    <row r="417" spans="16:32" s="101" customFormat="1">
      <c r="P417" s="140"/>
      <c r="X417" s="141"/>
      <c r="AF417" s="155"/>
    </row>
    <row r="418" spans="16:32" s="101" customFormat="1">
      <c r="P418" s="140"/>
      <c r="X418" s="141"/>
      <c r="AF418" s="155"/>
    </row>
    <row r="419" spans="16:32" s="101" customFormat="1">
      <c r="P419" s="140"/>
      <c r="X419" s="141"/>
      <c r="AF419" s="155"/>
    </row>
    <row r="420" spans="16:32" s="101" customFormat="1">
      <c r="P420" s="140"/>
      <c r="X420" s="141"/>
      <c r="AF420" s="155"/>
    </row>
    <row r="421" spans="16:32" s="101" customFormat="1">
      <c r="P421" s="140"/>
      <c r="X421" s="141"/>
      <c r="AF421" s="155"/>
    </row>
    <row r="422" spans="16:32" s="101" customFormat="1">
      <c r="P422" s="140"/>
      <c r="X422" s="141"/>
      <c r="AF422" s="155"/>
    </row>
    <row r="423" spans="16:32" s="101" customFormat="1">
      <c r="P423" s="140"/>
      <c r="X423" s="141"/>
      <c r="AF423" s="155"/>
    </row>
    <row r="424" spans="16:32" s="101" customFormat="1">
      <c r="P424" s="140"/>
      <c r="X424" s="141"/>
      <c r="AF424" s="155"/>
    </row>
    <row r="425" spans="16:32" s="101" customFormat="1">
      <c r="P425" s="140"/>
      <c r="X425" s="141"/>
      <c r="AF425" s="155"/>
    </row>
    <row r="426" spans="16:32" s="101" customFormat="1">
      <c r="P426" s="140"/>
      <c r="X426" s="141"/>
      <c r="AF426" s="155"/>
    </row>
    <row r="427" spans="16:32" s="101" customFormat="1">
      <c r="P427" s="140"/>
      <c r="X427" s="141"/>
      <c r="AF427" s="155"/>
    </row>
    <row r="428" spans="16:32" s="101" customFormat="1">
      <c r="P428" s="140"/>
      <c r="X428" s="141"/>
      <c r="AF428" s="155"/>
    </row>
    <row r="429" spans="16:32" s="101" customFormat="1">
      <c r="P429" s="140"/>
      <c r="X429" s="141"/>
      <c r="AF429" s="155"/>
    </row>
    <row r="430" spans="16:32" s="101" customFormat="1">
      <c r="P430" s="140"/>
      <c r="X430" s="141"/>
      <c r="AF430" s="155"/>
    </row>
    <row r="431" spans="16:32" s="101" customFormat="1">
      <c r="P431" s="140"/>
      <c r="X431" s="141"/>
      <c r="AF431" s="155"/>
    </row>
    <row r="432" spans="16:32" s="101" customFormat="1">
      <c r="P432" s="140"/>
      <c r="X432" s="141"/>
      <c r="AF432" s="155"/>
    </row>
    <row r="433" spans="16:32" s="101" customFormat="1">
      <c r="P433" s="140"/>
      <c r="X433" s="141"/>
      <c r="AF433" s="155"/>
    </row>
    <row r="434" spans="16:32" s="101" customFormat="1">
      <c r="P434" s="140"/>
      <c r="X434" s="141"/>
      <c r="AF434" s="155"/>
    </row>
    <row r="435" spans="16:32" s="101" customFormat="1">
      <c r="P435" s="140"/>
      <c r="X435" s="141"/>
      <c r="AF435" s="155"/>
    </row>
    <row r="436" spans="16:32" s="101" customFormat="1">
      <c r="P436" s="140"/>
      <c r="X436" s="141"/>
      <c r="AF436" s="155"/>
    </row>
    <row r="437" spans="16:32" s="101" customFormat="1">
      <c r="P437" s="140"/>
      <c r="X437" s="141"/>
      <c r="AF437" s="155"/>
    </row>
    <row r="438" spans="16:32" s="101" customFormat="1">
      <c r="P438" s="140"/>
      <c r="X438" s="141"/>
      <c r="AF438" s="155"/>
    </row>
    <row r="439" spans="16:32" s="101" customFormat="1">
      <c r="P439" s="140"/>
      <c r="X439" s="141"/>
      <c r="AF439" s="155"/>
    </row>
    <row r="440" spans="16:32" s="101" customFormat="1">
      <c r="P440" s="140"/>
      <c r="X440" s="141"/>
      <c r="AF440" s="155"/>
    </row>
    <row r="441" spans="16:32" s="101" customFormat="1">
      <c r="P441" s="140"/>
      <c r="X441" s="141"/>
      <c r="AF441" s="155"/>
    </row>
    <row r="442" spans="16:32" s="101" customFormat="1">
      <c r="P442" s="140"/>
      <c r="X442" s="141"/>
      <c r="AF442" s="155"/>
    </row>
    <row r="443" spans="16:32" s="101" customFormat="1">
      <c r="P443" s="140"/>
      <c r="X443" s="141"/>
      <c r="AF443" s="155"/>
    </row>
    <row r="444" spans="16:32" s="101" customFormat="1">
      <c r="P444" s="140"/>
      <c r="X444" s="141"/>
      <c r="AF444" s="155"/>
    </row>
    <row r="445" spans="16:32" s="101" customFormat="1">
      <c r="P445" s="140"/>
      <c r="X445" s="141"/>
      <c r="AF445" s="155"/>
    </row>
    <row r="446" spans="16:32" s="101" customFormat="1">
      <c r="P446" s="140"/>
      <c r="X446" s="141"/>
      <c r="AF446" s="155"/>
    </row>
    <row r="447" spans="16:32" s="101" customFormat="1">
      <c r="P447" s="140"/>
      <c r="X447" s="141"/>
      <c r="AF447" s="155"/>
    </row>
    <row r="448" spans="16:32" s="101" customFormat="1">
      <c r="P448" s="140"/>
      <c r="X448" s="141"/>
      <c r="AF448" s="155"/>
    </row>
    <row r="449" spans="16:32" s="101" customFormat="1">
      <c r="P449" s="140"/>
      <c r="X449" s="141"/>
      <c r="AF449" s="155"/>
    </row>
    <row r="450" spans="16:32" s="101" customFormat="1">
      <c r="P450" s="140"/>
      <c r="X450" s="141"/>
      <c r="AF450" s="155"/>
    </row>
    <row r="451" spans="16:32" s="101" customFormat="1">
      <c r="P451" s="140"/>
      <c r="X451" s="141"/>
      <c r="AF451" s="155"/>
    </row>
    <row r="452" spans="16:32" s="101" customFormat="1">
      <c r="P452" s="140"/>
      <c r="X452" s="141"/>
      <c r="AF452" s="155"/>
    </row>
    <row r="453" spans="16:32" s="101" customFormat="1">
      <c r="P453" s="140"/>
      <c r="X453" s="141"/>
      <c r="AF453" s="155"/>
    </row>
    <row r="454" spans="16:32" s="101" customFormat="1">
      <c r="P454" s="140"/>
      <c r="X454" s="141"/>
      <c r="AF454" s="155"/>
    </row>
    <row r="455" spans="16:32" s="101" customFormat="1">
      <c r="P455" s="140"/>
      <c r="X455" s="141"/>
      <c r="AF455" s="155"/>
    </row>
    <row r="456" spans="16:32" s="101" customFormat="1">
      <c r="P456" s="140"/>
      <c r="X456" s="141"/>
      <c r="AF456" s="155"/>
    </row>
    <row r="457" spans="16:32" s="101" customFormat="1">
      <c r="P457" s="140"/>
      <c r="X457" s="141"/>
      <c r="AF457" s="155"/>
    </row>
    <row r="458" spans="16:32" s="101" customFormat="1">
      <c r="P458" s="140"/>
      <c r="X458" s="141"/>
      <c r="AF458" s="155"/>
    </row>
    <row r="459" spans="16:32" s="101" customFormat="1">
      <c r="P459" s="140"/>
      <c r="X459" s="141"/>
      <c r="AF459" s="155"/>
    </row>
    <row r="460" spans="16:32" s="101" customFormat="1">
      <c r="P460" s="140"/>
      <c r="X460" s="141"/>
      <c r="AF460" s="155"/>
    </row>
    <row r="461" spans="16:32" s="101" customFormat="1">
      <c r="P461" s="140"/>
      <c r="X461" s="141"/>
      <c r="AF461" s="155"/>
    </row>
    <row r="462" spans="16:32" s="101" customFormat="1">
      <c r="P462" s="140"/>
      <c r="X462" s="141"/>
      <c r="AF462" s="155"/>
    </row>
    <row r="463" spans="16:32" s="101" customFormat="1">
      <c r="P463" s="140"/>
      <c r="X463" s="141"/>
      <c r="AF463" s="155"/>
    </row>
    <row r="464" spans="16:32" s="101" customFormat="1">
      <c r="P464" s="140"/>
      <c r="X464" s="141"/>
      <c r="AF464" s="155"/>
    </row>
    <row r="465" spans="16:32" s="101" customFormat="1">
      <c r="P465" s="140"/>
      <c r="X465" s="141"/>
      <c r="AF465" s="155"/>
    </row>
    <row r="466" spans="16:32" s="101" customFormat="1">
      <c r="P466" s="140"/>
      <c r="X466" s="141"/>
      <c r="AF466" s="155"/>
    </row>
    <row r="467" spans="16:32" s="101" customFormat="1">
      <c r="P467" s="140"/>
      <c r="X467" s="141"/>
      <c r="AF467" s="155"/>
    </row>
    <row r="468" spans="16:32" s="101" customFormat="1">
      <c r="P468" s="140"/>
      <c r="X468" s="141"/>
      <c r="AF468" s="155"/>
    </row>
    <row r="469" spans="16:32" s="101" customFormat="1">
      <c r="P469" s="140"/>
      <c r="X469" s="141"/>
      <c r="AF469" s="155"/>
    </row>
    <row r="470" spans="16:32" s="101" customFormat="1">
      <c r="P470" s="140"/>
      <c r="X470" s="141"/>
      <c r="AF470" s="155"/>
    </row>
    <row r="471" spans="16:32" s="101" customFormat="1">
      <c r="P471" s="140"/>
      <c r="X471" s="141"/>
      <c r="AF471" s="155"/>
    </row>
    <row r="472" spans="16:32" s="101" customFormat="1">
      <c r="P472" s="140"/>
      <c r="X472" s="141"/>
      <c r="AF472" s="155"/>
    </row>
    <row r="473" spans="16:32" s="101" customFormat="1">
      <c r="P473" s="140"/>
      <c r="X473" s="141"/>
      <c r="AF473" s="155"/>
    </row>
    <row r="474" spans="16:32" s="101" customFormat="1">
      <c r="P474" s="140"/>
      <c r="X474" s="141"/>
      <c r="AF474" s="155"/>
    </row>
    <row r="475" spans="16:32" s="101" customFormat="1">
      <c r="P475" s="140"/>
      <c r="X475" s="141"/>
      <c r="AF475" s="155"/>
    </row>
    <row r="476" spans="16:32" s="101" customFormat="1">
      <c r="P476" s="140"/>
      <c r="X476" s="141"/>
      <c r="AF476" s="155"/>
    </row>
    <row r="477" spans="16:32" s="101" customFormat="1">
      <c r="P477" s="140"/>
      <c r="X477" s="141"/>
      <c r="AF477" s="155"/>
    </row>
    <row r="478" spans="16:32" s="101" customFormat="1">
      <c r="P478" s="140"/>
      <c r="X478" s="141"/>
      <c r="AF478" s="155"/>
    </row>
    <row r="479" spans="16:32" s="101" customFormat="1">
      <c r="P479" s="140"/>
      <c r="X479" s="141"/>
      <c r="AF479" s="155"/>
    </row>
    <row r="480" spans="16:32" s="101" customFormat="1">
      <c r="P480" s="140"/>
      <c r="X480" s="141"/>
      <c r="AF480" s="155"/>
    </row>
    <row r="481" spans="16:32" s="101" customFormat="1">
      <c r="P481" s="140"/>
      <c r="X481" s="141"/>
      <c r="AF481" s="155"/>
    </row>
    <row r="482" spans="16:32" s="101" customFormat="1">
      <c r="P482" s="140"/>
      <c r="X482" s="141"/>
      <c r="AF482" s="155"/>
    </row>
    <row r="483" spans="16:32" s="101" customFormat="1">
      <c r="P483" s="140"/>
      <c r="X483" s="141"/>
      <c r="AF483" s="155"/>
    </row>
    <row r="484" spans="16:32" s="101" customFormat="1">
      <c r="P484" s="140"/>
      <c r="X484" s="141"/>
      <c r="AF484" s="155"/>
    </row>
    <row r="485" spans="16:32" s="101" customFormat="1">
      <c r="P485" s="140"/>
      <c r="X485" s="141"/>
      <c r="AF485" s="155"/>
    </row>
    <row r="486" spans="16:32" s="101" customFormat="1">
      <c r="P486" s="140"/>
      <c r="X486" s="141"/>
      <c r="AF486" s="155"/>
    </row>
    <row r="487" spans="16:32" s="101" customFormat="1">
      <c r="P487" s="140"/>
      <c r="X487" s="141"/>
      <c r="AF487" s="155"/>
    </row>
    <row r="488" spans="16:32" s="101" customFormat="1">
      <c r="P488" s="140"/>
      <c r="X488" s="141"/>
      <c r="AF488" s="155"/>
    </row>
    <row r="489" spans="16:32" s="101" customFormat="1">
      <c r="P489" s="140"/>
      <c r="X489" s="141"/>
      <c r="AF489" s="155"/>
    </row>
    <row r="490" spans="16:32" s="101" customFormat="1">
      <c r="P490" s="140"/>
      <c r="X490" s="141"/>
      <c r="AF490" s="155"/>
    </row>
    <row r="491" spans="16:32" s="101" customFormat="1">
      <c r="P491" s="140"/>
      <c r="X491" s="141"/>
      <c r="AF491" s="155"/>
    </row>
    <row r="492" spans="16:32" s="101" customFormat="1">
      <c r="P492" s="140"/>
      <c r="X492" s="141"/>
      <c r="AF492" s="155"/>
    </row>
    <row r="493" spans="16:32" s="101" customFormat="1">
      <c r="P493" s="140"/>
      <c r="X493" s="141"/>
      <c r="AF493" s="155"/>
    </row>
    <row r="494" spans="16:32" s="101" customFormat="1">
      <c r="P494" s="140"/>
      <c r="X494" s="141"/>
      <c r="AF494" s="155"/>
    </row>
    <row r="495" spans="16:32" s="101" customFormat="1">
      <c r="P495" s="140"/>
      <c r="X495" s="141"/>
      <c r="AF495" s="155"/>
    </row>
    <row r="496" spans="16:32" s="101" customFormat="1">
      <c r="P496" s="140"/>
      <c r="X496" s="141"/>
      <c r="AF496" s="155"/>
    </row>
    <row r="497" spans="16:32" s="101" customFormat="1">
      <c r="P497" s="140"/>
      <c r="X497" s="141"/>
      <c r="AF497" s="155"/>
    </row>
    <row r="498" spans="16:32" s="101" customFormat="1">
      <c r="P498" s="140"/>
      <c r="X498" s="141"/>
      <c r="AF498" s="155"/>
    </row>
    <row r="499" spans="16:32" s="101" customFormat="1">
      <c r="P499" s="140"/>
      <c r="X499" s="141"/>
      <c r="AF499" s="155"/>
    </row>
    <row r="500" spans="16:32" s="101" customFormat="1">
      <c r="P500" s="140"/>
      <c r="X500" s="141"/>
      <c r="AF500" s="155"/>
    </row>
    <row r="501" spans="16:32" s="101" customFormat="1">
      <c r="P501" s="140"/>
      <c r="X501" s="141"/>
      <c r="AF501" s="155"/>
    </row>
    <row r="502" spans="16:32" s="101" customFormat="1">
      <c r="P502" s="140"/>
      <c r="X502" s="141"/>
      <c r="AF502" s="155"/>
    </row>
    <row r="503" spans="16:32" s="101" customFormat="1">
      <c r="P503" s="140"/>
      <c r="X503" s="141"/>
      <c r="AF503" s="155"/>
    </row>
    <row r="504" spans="16:32" s="101" customFormat="1">
      <c r="P504" s="140"/>
      <c r="X504" s="141"/>
      <c r="AF504" s="155"/>
    </row>
    <row r="505" spans="16:32" s="101" customFormat="1">
      <c r="P505" s="140"/>
      <c r="X505" s="141"/>
      <c r="AF505" s="155"/>
    </row>
    <row r="506" spans="16:32" s="101" customFormat="1">
      <c r="P506" s="140"/>
      <c r="X506" s="141"/>
      <c r="AF506" s="155"/>
    </row>
    <row r="507" spans="16:32" s="101" customFormat="1">
      <c r="P507" s="140"/>
      <c r="X507" s="141"/>
      <c r="AF507" s="155"/>
    </row>
    <row r="508" spans="16:32" s="101" customFormat="1">
      <c r="P508" s="140"/>
      <c r="X508" s="141"/>
      <c r="AF508" s="155"/>
    </row>
    <row r="509" spans="16:32" s="101" customFormat="1">
      <c r="P509" s="140"/>
      <c r="X509" s="141"/>
      <c r="AF509" s="155"/>
    </row>
    <row r="510" spans="16:32" s="101" customFormat="1">
      <c r="P510" s="140"/>
      <c r="X510" s="141"/>
      <c r="AF510" s="155"/>
    </row>
    <row r="511" spans="16:32" s="101" customFormat="1">
      <c r="P511" s="140"/>
      <c r="X511" s="141"/>
      <c r="AF511" s="155"/>
    </row>
    <row r="512" spans="16:32" s="101" customFormat="1">
      <c r="P512" s="140"/>
      <c r="X512" s="141"/>
      <c r="AF512" s="155"/>
    </row>
    <row r="513" spans="16:32" s="101" customFormat="1">
      <c r="P513" s="140"/>
      <c r="X513" s="141"/>
      <c r="AF513" s="155"/>
    </row>
    <row r="514" spans="16:32" s="101" customFormat="1">
      <c r="P514" s="140"/>
      <c r="X514" s="141"/>
      <c r="AF514" s="155"/>
    </row>
    <row r="515" spans="16:32" s="101" customFormat="1">
      <c r="P515" s="140"/>
      <c r="X515" s="141"/>
      <c r="AF515" s="155"/>
    </row>
    <row r="516" spans="16:32" s="101" customFormat="1">
      <c r="P516" s="140"/>
      <c r="X516" s="141"/>
      <c r="AF516" s="155"/>
    </row>
    <row r="517" spans="16:32" s="101" customFormat="1">
      <c r="P517" s="140"/>
      <c r="X517" s="141"/>
      <c r="AF517" s="155"/>
    </row>
    <row r="518" spans="16:32" s="101" customFormat="1">
      <c r="P518" s="140"/>
      <c r="X518" s="141"/>
      <c r="AF518" s="155"/>
    </row>
    <row r="519" spans="16:32" s="101" customFormat="1">
      <c r="P519" s="140"/>
      <c r="X519" s="141"/>
      <c r="AF519" s="155"/>
    </row>
    <row r="520" spans="16:32" s="101" customFormat="1">
      <c r="P520" s="140"/>
      <c r="X520" s="141"/>
      <c r="AF520" s="155"/>
    </row>
    <row r="521" spans="16:32" s="101" customFormat="1">
      <c r="P521" s="140"/>
      <c r="X521" s="141"/>
      <c r="AF521" s="155"/>
    </row>
    <row r="522" spans="16:32" s="101" customFormat="1">
      <c r="P522" s="140"/>
      <c r="X522" s="141"/>
      <c r="AF522" s="155"/>
    </row>
    <row r="523" spans="16:32" s="101" customFormat="1">
      <c r="P523" s="140"/>
      <c r="X523" s="141"/>
      <c r="AF523" s="155"/>
    </row>
    <row r="524" spans="16:32" s="101" customFormat="1">
      <c r="P524" s="140"/>
      <c r="X524" s="141"/>
      <c r="AF524" s="155"/>
    </row>
    <row r="525" spans="16:32" s="101" customFormat="1">
      <c r="P525" s="140"/>
      <c r="X525" s="141"/>
      <c r="AF525" s="155"/>
    </row>
    <row r="526" spans="16:32" s="101" customFormat="1">
      <c r="P526" s="140"/>
      <c r="X526" s="141"/>
      <c r="AF526" s="155"/>
    </row>
    <row r="527" spans="16:32" s="101" customFormat="1">
      <c r="P527" s="140"/>
      <c r="X527" s="141"/>
      <c r="AF527" s="155"/>
    </row>
    <row r="528" spans="16:32" s="101" customFormat="1">
      <c r="P528" s="140"/>
      <c r="X528" s="141"/>
      <c r="AF528" s="155"/>
    </row>
    <row r="529" spans="16:32" s="101" customFormat="1">
      <c r="P529" s="140"/>
      <c r="X529" s="141"/>
      <c r="AF529" s="155"/>
    </row>
    <row r="530" spans="16:32" s="101" customFormat="1">
      <c r="P530" s="140"/>
      <c r="X530" s="141"/>
      <c r="AF530" s="155"/>
    </row>
    <row r="531" spans="16:32" s="101" customFormat="1">
      <c r="P531" s="140"/>
      <c r="X531" s="141"/>
      <c r="AF531" s="155"/>
    </row>
    <row r="532" spans="16:32" s="101" customFormat="1">
      <c r="P532" s="140"/>
      <c r="X532" s="141"/>
      <c r="AF532" s="155"/>
    </row>
    <row r="533" spans="16:32" s="101" customFormat="1">
      <c r="P533" s="140"/>
      <c r="X533" s="141"/>
      <c r="AF533" s="155"/>
    </row>
    <row r="534" spans="16:32" s="101" customFormat="1">
      <c r="P534" s="140"/>
      <c r="X534" s="141"/>
      <c r="AF534" s="155"/>
    </row>
    <row r="535" spans="16:32" s="101" customFormat="1">
      <c r="P535" s="140"/>
      <c r="X535" s="141"/>
      <c r="AF535" s="155"/>
    </row>
    <row r="536" spans="16:32" s="101" customFormat="1">
      <c r="P536" s="140"/>
      <c r="X536" s="141"/>
      <c r="AF536" s="155"/>
    </row>
    <row r="537" spans="16:32" s="101" customFormat="1">
      <c r="P537" s="140"/>
      <c r="X537" s="141"/>
      <c r="AF537" s="155"/>
    </row>
    <row r="538" spans="16:32" s="101" customFormat="1">
      <c r="P538" s="140"/>
      <c r="X538" s="141"/>
      <c r="AF538" s="155"/>
    </row>
    <row r="539" spans="16:32" s="101" customFormat="1">
      <c r="P539" s="140"/>
      <c r="X539" s="141"/>
      <c r="AF539" s="155"/>
    </row>
    <row r="540" spans="16:32" s="101" customFormat="1">
      <c r="P540" s="140"/>
      <c r="X540" s="141"/>
      <c r="AF540" s="155"/>
    </row>
    <row r="541" spans="16:32" s="101" customFormat="1">
      <c r="P541" s="140"/>
      <c r="X541" s="141"/>
      <c r="AF541" s="155"/>
    </row>
    <row r="542" spans="16:32" s="101" customFormat="1">
      <c r="P542" s="140"/>
      <c r="X542" s="141"/>
      <c r="AF542" s="155"/>
    </row>
    <row r="543" spans="16:32" s="101" customFormat="1">
      <c r="P543" s="140"/>
      <c r="X543" s="141"/>
      <c r="AF543" s="155"/>
    </row>
    <row r="544" spans="16:32" s="101" customFormat="1">
      <c r="P544" s="140"/>
      <c r="X544" s="141"/>
      <c r="AF544" s="155"/>
    </row>
    <row r="545" spans="16:32" s="101" customFormat="1">
      <c r="P545" s="140"/>
      <c r="X545" s="141"/>
      <c r="AF545" s="155"/>
    </row>
    <row r="546" spans="16:32" s="101" customFormat="1">
      <c r="P546" s="140"/>
      <c r="X546" s="141"/>
      <c r="AF546" s="155"/>
    </row>
    <row r="547" spans="16:32" s="101" customFormat="1">
      <c r="P547" s="140"/>
      <c r="X547" s="141"/>
      <c r="AF547" s="155"/>
    </row>
    <row r="548" spans="16:32" s="101" customFormat="1">
      <c r="P548" s="140"/>
      <c r="X548" s="141"/>
      <c r="AF548" s="155"/>
    </row>
    <row r="549" spans="16:32" s="101" customFormat="1">
      <c r="P549" s="140"/>
      <c r="X549" s="141"/>
      <c r="AF549" s="155"/>
    </row>
    <row r="550" spans="16:32" s="101" customFormat="1">
      <c r="P550" s="140"/>
      <c r="X550" s="141"/>
      <c r="AF550" s="155"/>
    </row>
    <row r="551" spans="16:32" s="101" customFormat="1">
      <c r="P551" s="140"/>
      <c r="X551" s="141"/>
      <c r="AF551" s="155"/>
    </row>
    <row r="552" spans="16:32" s="101" customFormat="1">
      <c r="P552" s="140"/>
      <c r="X552" s="141"/>
      <c r="AF552" s="155"/>
    </row>
    <row r="553" spans="16:32" s="101" customFormat="1">
      <c r="P553" s="140"/>
      <c r="X553" s="141"/>
      <c r="AF553" s="155"/>
    </row>
    <row r="554" spans="16:32" s="101" customFormat="1">
      <c r="P554" s="140"/>
      <c r="X554" s="141"/>
      <c r="AF554" s="155"/>
    </row>
    <row r="555" spans="16:32" s="101" customFormat="1">
      <c r="P555" s="140"/>
      <c r="X555" s="141"/>
      <c r="AF555" s="155"/>
    </row>
    <row r="556" spans="16:32" s="101" customFormat="1">
      <c r="P556" s="140"/>
      <c r="X556" s="141"/>
      <c r="AF556" s="155"/>
    </row>
    <row r="557" spans="16:32" s="101" customFormat="1">
      <c r="P557" s="140"/>
      <c r="X557" s="141"/>
      <c r="AF557" s="155"/>
    </row>
    <row r="558" spans="16:32" s="101" customFormat="1">
      <c r="P558" s="140"/>
      <c r="X558" s="141"/>
      <c r="AF558" s="155"/>
    </row>
    <row r="559" spans="16:32" s="101" customFormat="1">
      <c r="P559" s="140"/>
      <c r="X559" s="141"/>
      <c r="AF559" s="155"/>
    </row>
    <row r="560" spans="16:32" s="101" customFormat="1">
      <c r="P560" s="140"/>
      <c r="X560" s="141"/>
      <c r="AF560" s="155"/>
    </row>
    <row r="561" spans="16:32" s="101" customFormat="1">
      <c r="P561" s="140"/>
      <c r="X561" s="141"/>
      <c r="AF561" s="155"/>
    </row>
    <row r="562" spans="16:32" s="101" customFormat="1">
      <c r="P562" s="140"/>
      <c r="X562" s="141"/>
      <c r="AF562" s="155"/>
    </row>
    <row r="563" spans="16:32" s="101" customFormat="1">
      <c r="P563" s="140"/>
      <c r="X563" s="141"/>
      <c r="AF563" s="155"/>
    </row>
    <row r="564" spans="16:32" s="101" customFormat="1">
      <c r="P564" s="140"/>
      <c r="X564" s="141"/>
      <c r="AF564" s="155"/>
    </row>
    <row r="565" spans="16:32" s="101" customFormat="1">
      <c r="P565" s="140"/>
      <c r="X565" s="141"/>
      <c r="AF565" s="155"/>
    </row>
    <row r="566" spans="16:32" s="101" customFormat="1">
      <c r="P566" s="140"/>
      <c r="X566" s="141"/>
      <c r="AF566" s="155"/>
    </row>
    <row r="567" spans="16:32" s="101" customFormat="1">
      <c r="P567" s="140"/>
      <c r="X567" s="141"/>
      <c r="AF567" s="155"/>
    </row>
    <row r="568" spans="16:32" s="101" customFormat="1">
      <c r="P568" s="140"/>
      <c r="X568" s="141"/>
      <c r="AF568" s="155"/>
    </row>
    <row r="569" spans="16:32" s="101" customFormat="1">
      <c r="P569" s="140"/>
      <c r="X569" s="141"/>
      <c r="AF569" s="155"/>
    </row>
    <row r="570" spans="16:32" s="101" customFormat="1">
      <c r="P570" s="140"/>
      <c r="X570" s="141"/>
      <c r="AF570" s="155"/>
    </row>
    <row r="571" spans="16:32" s="101" customFormat="1">
      <c r="P571" s="140"/>
      <c r="X571" s="141"/>
      <c r="AF571" s="155"/>
    </row>
    <row r="572" spans="16:32" s="101" customFormat="1">
      <c r="P572" s="140"/>
      <c r="X572" s="141"/>
      <c r="AF572" s="155"/>
    </row>
    <row r="573" spans="16:32" s="101" customFormat="1">
      <c r="P573" s="140"/>
      <c r="X573" s="141"/>
      <c r="AF573" s="155"/>
    </row>
    <row r="574" spans="16:32" s="101" customFormat="1">
      <c r="P574" s="140"/>
      <c r="X574" s="141"/>
      <c r="AF574" s="155"/>
    </row>
    <row r="575" spans="16:32" s="101" customFormat="1">
      <c r="P575" s="140"/>
      <c r="X575" s="141"/>
      <c r="AF575" s="155"/>
    </row>
    <row r="576" spans="16:32" s="101" customFormat="1">
      <c r="P576" s="140"/>
      <c r="X576" s="141"/>
      <c r="AF576" s="155"/>
    </row>
    <row r="577" spans="16:32" s="101" customFormat="1">
      <c r="P577" s="140"/>
      <c r="X577" s="141"/>
      <c r="AF577" s="155"/>
    </row>
    <row r="578" spans="16:32" s="101" customFormat="1">
      <c r="P578" s="140"/>
      <c r="X578" s="141"/>
      <c r="AF578" s="155"/>
    </row>
    <row r="579" spans="16:32" s="101" customFormat="1">
      <c r="P579" s="140"/>
      <c r="X579" s="141"/>
      <c r="AF579" s="155"/>
    </row>
    <row r="580" spans="16:32" s="101" customFormat="1">
      <c r="P580" s="140"/>
      <c r="X580" s="141"/>
      <c r="AF580" s="155"/>
    </row>
    <row r="581" spans="16:32" s="101" customFormat="1">
      <c r="P581" s="140"/>
      <c r="X581" s="141"/>
      <c r="AF581" s="155"/>
    </row>
    <row r="582" spans="16:32" s="101" customFormat="1">
      <c r="P582" s="140"/>
      <c r="X582" s="141"/>
      <c r="AF582" s="155"/>
    </row>
    <row r="583" spans="16:32" s="101" customFormat="1">
      <c r="P583" s="140"/>
      <c r="X583" s="141"/>
      <c r="AF583" s="155"/>
    </row>
    <row r="584" spans="16:32" s="101" customFormat="1">
      <c r="P584" s="140"/>
      <c r="X584" s="141"/>
      <c r="AF584" s="155"/>
    </row>
    <row r="585" spans="16:32" s="101" customFormat="1">
      <c r="P585" s="140"/>
      <c r="X585" s="141"/>
      <c r="AF585" s="155"/>
    </row>
    <row r="586" spans="16:32" s="101" customFormat="1">
      <c r="P586" s="140"/>
      <c r="X586" s="141"/>
      <c r="AF586" s="155"/>
    </row>
    <row r="587" spans="16:32" s="101" customFormat="1">
      <c r="P587" s="140"/>
      <c r="X587" s="141"/>
      <c r="AF587" s="155"/>
    </row>
    <row r="588" spans="16:32" s="101" customFormat="1">
      <c r="P588" s="140"/>
      <c r="X588" s="141"/>
      <c r="AF588" s="155"/>
    </row>
    <row r="589" spans="16:32" s="101" customFormat="1">
      <c r="P589" s="140"/>
      <c r="X589" s="141"/>
      <c r="AF589" s="155"/>
    </row>
    <row r="590" spans="16:32" s="101" customFormat="1">
      <c r="P590" s="140"/>
      <c r="X590" s="141"/>
      <c r="AF590" s="155"/>
    </row>
    <row r="591" spans="16:32" s="101" customFormat="1">
      <c r="P591" s="140"/>
      <c r="X591" s="141"/>
      <c r="AF591" s="155"/>
    </row>
    <row r="592" spans="16:32" s="101" customFormat="1">
      <c r="P592" s="140"/>
      <c r="X592" s="141"/>
      <c r="AF592" s="155"/>
    </row>
    <row r="593" spans="16:32" s="101" customFormat="1">
      <c r="P593" s="140"/>
      <c r="X593" s="141"/>
      <c r="AF593" s="155"/>
    </row>
    <row r="594" spans="16:32" s="101" customFormat="1">
      <c r="P594" s="140"/>
      <c r="X594" s="141"/>
      <c r="AF594" s="155"/>
    </row>
    <row r="595" spans="16:32" s="101" customFormat="1">
      <c r="P595" s="140"/>
      <c r="X595" s="141"/>
      <c r="AF595" s="155"/>
    </row>
    <row r="596" spans="16:32" s="101" customFormat="1">
      <c r="P596" s="140"/>
      <c r="X596" s="141"/>
      <c r="AF596" s="155"/>
    </row>
    <row r="597" spans="16:32" s="101" customFormat="1">
      <c r="P597" s="140"/>
      <c r="X597" s="141"/>
      <c r="AF597" s="155"/>
    </row>
    <row r="598" spans="16:32" s="101" customFormat="1">
      <c r="P598" s="140"/>
      <c r="X598" s="141"/>
      <c r="AF598" s="155"/>
    </row>
    <row r="599" spans="16:32" s="101" customFormat="1">
      <c r="P599" s="140"/>
      <c r="X599" s="141"/>
      <c r="AF599" s="155"/>
    </row>
    <row r="600" spans="16:32" s="101" customFormat="1">
      <c r="P600" s="140"/>
      <c r="X600" s="141"/>
      <c r="AF600" s="155"/>
    </row>
    <row r="601" spans="16:32" s="101" customFormat="1">
      <c r="P601" s="140"/>
      <c r="X601" s="141"/>
      <c r="AF601" s="155"/>
    </row>
    <row r="602" spans="16:32" s="101" customFormat="1">
      <c r="P602" s="140"/>
      <c r="X602" s="141"/>
      <c r="AF602" s="155"/>
    </row>
    <row r="603" spans="16:32" s="101" customFormat="1">
      <c r="P603" s="140"/>
      <c r="X603" s="141"/>
      <c r="AF603" s="155"/>
    </row>
    <row r="604" spans="16:32" s="101" customFormat="1">
      <c r="P604" s="140"/>
      <c r="X604" s="141"/>
      <c r="AF604" s="155"/>
    </row>
    <row r="605" spans="16:32" s="101" customFormat="1">
      <c r="P605" s="140"/>
      <c r="X605" s="141"/>
      <c r="AF605" s="155"/>
    </row>
    <row r="606" spans="16:32" s="101" customFormat="1">
      <c r="P606" s="140"/>
      <c r="X606" s="141"/>
      <c r="AF606" s="155"/>
    </row>
    <row r="607" spans="16:32" s="101" customFormat="1">
      <c r="P607" s="140"/>
      <c r="X607" s="141"/>
      <c r="AF607" s="155"/>
    </row>
    <row r="608" spans="16:32" s="101" customFormat="1">
      <c r="P608" s="140"/>
      <c r="X608" s="141"/>
      <c r="AF608" s="155"/>
    </row>
    <row r="609" spans="16:32" s="101" customFormat="1">
      <c r="P609" s="140"/>
      <c r="X609" s="141"/>
      <c r="AF609" s="155"/>
    </row>
    <row r="610" spans="16:32" s="101" customFormat="1">
      <c r="P610" s="140"/>
      <c r="X610" s="141"/>
      <c r="AF610" s="155"/>
    </row>
    <row r="611" spans="16:32" s="101" customFormat="1">
      <c r="P611" s="140"/>
      <c r="X611" s="141"/>
      <c r="AF611" s="155"/>
    </row>
    <row r="612" spans="16:32" s="101" customFormat="1">
      <c r="P612" s="140"/>
      <c r="X612" s="141"/>
      <c r="AF612" s="155"/>
    </row>
    <row r="613" spans="16:32" s="101" customFormat="1">
      <c r="P613" s="140"/>
      <c r="X613" s="141"/>
      <c r="AF613" s="155"/>
    </row>
    <row r="614" spans="16:32" s="101" customFormat="1">
      <c r="P614" s="140"/>
      <c r="X614" s="141"/>
      <c r="AF614" s="155"/>
    </row>
    <row r="615" spans="16:32" s="101" customFormat="1">
      <c r="P615" s="140"/>
      <c r="X615" s="141"/>
      <c r="AF615" s="155"/>
    </row>
    <row r="616" spans="16:32" s="101" customFormat="1">
      <c r="P616" s="140"/>
      <c r="X616" s="141"/>
      <c r="AF616" s="155"/>
    </row>
    <row r="617" spans="16:32" s="101" customFormat="1">
      <c r="P617" s="140"/>
      <c r="X617" s="141"/>
      <c r="AF617" s="155"/>
    </row>
    <row r="618" spans="16:32" s="101" customFormat="1">
      <c r="P618" s="140"/>
      <c r="X618" s="141"/>
      <c r="AF618" s="155"/>
    </row>
    <row r="619" spans="16:32" s="101" customFormat="1">
      <c r="P619" s="140"/>
      <c r="X619" s="141"/>
      <c r="AF619" s="155"/>
    </row>
    <row r="620" spans="16:32" s="101" customFormat="1">
      <c r="P620" s="140"/>
      <c r="X620" s="141"/>
      <c r="AF620" s="155"/>
    </row>
    <row r="621" spans="16:32" s="101" customFormat="1">
      <c r="P621" s="140"/>
      <c r="X621" s="141"/>
      <c r="AF621" s="155"/>
    </row>
    <row r="622" spans="16:32" s="101" customFormat="1">
      <c r="P622" s="140"/>
      <c r="X622" s="141"/>
      <c r="AF622" s="155"/>
    </row>
    <row r="623" spans="16:32" s="101" customFormat="1">
      <c r="P623" s="140"/>
      <c r="X623" s="141"/>
      <c r="AF623" s="155"/>
    </row>
    <row r="624" spans="16:32" s="101" customFormat="1">
      <c r="P624" s="140"/>
      <c r="X624" s="141"/>
      <c r="AF624" s="155"/>
    </row>
    <row r="625" spans="16:32" s="101" customFormat="1">
      <c r="P625" s="140"/>
      <c r="X625" s="141"/>
      <c r="AF625" s="155"/>
    </row>
    <row r="626" spans="16:32" s="101" customFormat="1">
      <c r="P626" s="140"/>
      <c r="X626" s="141"/>
      <c r="AF626" s="155"/>
    </row>
    <row r="627" spans="16:32" s="101" customFormat="1">
      <c r="P627" s="140"/>
      <c r="X627" s="141"/>
      <c r="AF627" s="155"/>
    </row>
    <row r="628" spans="16:32" s="101" customFormat="1">
      <c r="P628" s="140"/>
      <c r="X628" s="141"/>
      <c r="AF628" s="155"/>
    </row>
    <row r="629" spans="16:32" s="101" customFormat="1">
      <c r="P629" s="140"/>
      <c r="X629" s="141"/>
      <c r="AF629" s="155"/>
    </row>
    <row r="630" spans="16:32" s="101" customFormat="1">
      <c r="P630" s="140"/>
      <c r="X630" s="141"/>
      <c r="AF630" s="155"/>
    </row>
    <row r="631" spans="16:32" s="101" customFormat="1">
      <c r="P631" s="140"/>
      <c r="X631" s="141"/>
      <c r="AF631" s="155"/>
    </row>
    <row r="632" spans="16:32" s="101" customFormat="1">
      <c r="P632" s="140"/>
      <c r="X632" s="141"/>
      <c r="AF632" s="155"/>
    </row>
    <row r="633" spans="16:32" s="101" customFormat="1">
      <c r="P633" s="140"/>
      <c r="X633" s="141"/>
      <c r="AF633" s="155"/>
    </row>
    <row r="634" spans="16:32" s="101" customFormat="1">
      <c r="P634" s="140"/>
      <c r="X634" s="141"/>
      <c r="AF634" s="155"/>
    </row>
    <row r="635" spans="16:32" s="101" customFormat="1">
      <c r="P635" s="140"/>
      <c r="X635" s="141"/>
      <c r="AF635" s="155"/>
    </row>
    <row r="636" spans="16:32" s="101" customFormat="1">
      <c r="P636" s="140"/>
      <c r="X636" s="141"/>
      <c r="AF636" s="155"/>
    </row>
    <row r="637" spans="16:32" s="101" customFormat="1">
      <c r="P637" s="140"/>
      <c r="X637" s="141"/>
      <c r="AF637" s="155"/>
    </row>
    <row r="638" spans="16:32" s="101" customFormat="1">
      <c r="P638" s="140"/>
      <c r="X638" s="141"/>
      <c r="AF638" s="155"/>
    </row>
    <row r="639" spans="16:32" s="101" customFormat="1">
      <c r="P639" s="140"/>
      <c r="X639" s="141"/>
      <c r="AF639" s="155"/>
    </row>
    <row r="640" spans="16:32" s="101" customFormat="1">
      <c r="P640" s="140"/>
      <c r="X640" s="141"/>
      <c r="AF640" s="155"/>
    </row>
    <row r="641" spans="16:32" s="101" customFormat="1">
      <c r="P641" s="140"/>
      <c r="X641" s="141"/>
      <c r="AF641" s="155"/>
    </row>
    <row r="642" spans="16:32" s="101" customFormat="1">
      <c r="P642" s="140"/>
      <c r="X642" s="141"/>
      <c r="AF642" s="155"/>
    </row>
    <row r="643" spans="16:32" s="101" customFormat="1">
      <c r="P643" s="140"/>
      <c r="X643" s="141"/>
      <c r="AF643" s="155"/>
    </row>
    <row r="644" spans="16:32" s="101" customFormat="1">
      <c r="P644" s="140"/>
      <c r="X644" s="141"/>
      <c r="AF644" s="155"/>
    </row>
    <row r="645" spans="16:32" s="101" customFormat="1">
      <c r="P645" s="140"/>
      <c r="X645" s="141"/>
      <c r="AF645" s="155"/>
    </row>
    <row r="646" spans="16:32" s="101" customFormat="1">
      <c r="P646" s="140"/>
      <c r="X646" s="141"/>
      <c r="AF646" s="155"/>
    </row>
    <row r="647" spans="16:32" s="101" customFormat="1">
      <c r="P647" s="140"/>
      <c r="X647" s="141"/>
      <c r="AF647" s="155"/>
    </row>
    <row r="648" spans="16:32" s="101" customFormat="1">
      <c r="P648" s="140"/>
      <c r="X648" s="141"/>
      <c r="AF648" s="155"/>
    </row>
    <row r="649" spans="16:32" s="101" customFormat="1">
      <c r="P649" s="140"/>
      <c r="X649" s="141"/>
      <c r="AF649" s="155"/>
    </row>
    <row r="650" spans="16:32" s="101" customFormat="1">
      <c r="P650" s="140"/>
      <c r="X650" s="141"/>
      <c r="AF650" s="155"/>
    </row>
    <row r="651" spans="16:32" s="101" customFormat="1">
      <c r="P651" s="140"/>
      <c r="X651" s="141"/>
      <c r="AF651" s="155"/>
    </row>
    <row r="652" spans="16:32" s="101" customFormat="1">
      <c r="P652" s="140"/>
      <c r="X652" s="141"/>
      <c r="AF652" s="155"/>
    </row>
    <row r="653" spans="16:32" s="101" customFormat="1">
      <c r="P653" s="140"/>
      <c r="X653" s="141"/>
      <c r="AF653" s="155"/>
    </row>
    <row r="654" spans="16:32" s="101" customFormat="1">
      <c r="P654" s="140"/>
      <c r="X654" s="141"/>
      <c r="AF654" s="155"/>
    </row>
    <row r="655" spans="16:32" s="101" customFormat="1">
      <c r="P655" s="140"/>
      <c r="X655" s="141"/>
      <c r="AF655" s="155"/>
    </row>
    <row r="656" spans="16:32" s="101" customFormat="1">
      <c r="P656" s="140"/>
      <c r="X656" s="141"/>
      <c r="AF656" s="155"/>
    </row>
    <row r="657" spans="16:32" s="101" customFormat="1">
      <c r="P657" s="140"/>
      <c r="X657" s="141"/>
      <c r="AF657" s="155"/>
    </row>
    <row r="658" spans="16:32" s="101" customFormat="1">
      <c r="P658" s="140"/>
      <c r="X658" s="141"/>
      <c r="AF658" s="155"/>
    </row>
    <row r="659" spans="16:32" s="101" customFormat="1">
      <c r="P659" s="140"/>
      <c r="X659" s="141"/>
      <c r="AF659" s="155"/>
    </row>
    <row r="660" spans="16:32" s="101" customFormat="1">
      <c r="P660" s="140"/>
      <c r="X660" s="141"/>
      <c r="AF660" s="155"/>
    </row>
    <row r="661" spans="16:32" s="101" customFormat="1">
      <c r="P661" s="140"/>
      <c r="X661" s="141"/>
      <c r="AF661" s="155"/>
    </row>
    <row r="662" spans="16:32" s="101" customFormat="1">
      <c r="P662" s="140"/>
      <c r="X662" s="141"/>
      <c r="AF662" s="155"/>
    </row>
    <row r="663" spans="16:32" s="101" customFormat="1">
      <c r="P663" s="140"/>
      <c r="X663" s="141"/>
      <c r="AF663" s="155"/>
    </row>
    <row r="664" spans="16:32" s="101" customFormat="1">
      <c r="P664" s="140"/>
      <c r="X664" s="141"/>
      <c r="AF664" s="155"/>
    </row>
    <row r="665" spans="16:32" s="101" customFormat="1">
      <c r="P665" s="140"/>
      <c r="X665" s="141"/>
      <c r="AF665" s="155"/>
    </row>
    <row r="666" spans="16:32" s="101" customFormat="1">
      <c r="P666" s="140"/>
      <c r="X666" s="141"/>
      <c r="AF666" s="155"/>
    </row>
    <row r="667" spans="16:32" s="101" customFormat="1">
      <c r="P667" s="140"/>
      <c r="X667" s="141"/>
      <c r="AF667" s="155"/>
    </row>
    <row r="668" spans="16:32" s="101" customFormat="1">
      <c r="P668" s="140"/>
      <c r="X668" s="141"/>
      <c r="AF668" s="155"/>
    </row>
    <row r="669" spans="16:32" s="101" customFormat="1">
      <c r="P669" s="140"/>
      <c r="X669" s="141"/>
      <c r="AF669" s="155"/>
    </row>
    <row r="670" spans="16:32" s="101" customFormat="1">
      <c r="P670" s="140"/>
      <c r="X670" s="141"/>
      <c r="AF670" s="155"/>
    </row>
    <row r="671" spans="16:32" s="101" customFormat="1">
      <c r="P671" s="140"/>
      <c r="X671" s="141"/>
      <c r="AF671" s="155"/>
    </row>
    <row r="672" spans="16:32" s="101" customFormat="1">
      <c r="P672" s="140"/>
      <c r="X672" s="141"/>
      <c r="AF672" s="155"/>
    </row>
    <row r="673" spans="16:32" s="101" customFormat="1">
      <c r="P673" s="140"/>
      <c r="X673" s="141"/>
      <c r="AF673" s="155"/>
    </row>
    <row r="674" spans="16:32" s="101" customFormat="1">
      <c r="P674" s="140"/>
      <c r="X674" s="141"/>
      <c r="AF674" s="155"/>
    </row>
    <row r="675" spans="16:32" s="101" customFormat="1">
      <c r="P675" s="140"/>
      <c r="X675" s="141"/>
      <c r="AF675" s="155"/>
    </row>
    <row r="676" spans="16:32" s="101" customFormat="1">
      <c r="P676" s="140"/>
      <c r="X676" s="141"/>
      <c r="AF676" s="155"/>
    </row>
    <row r="677" spans="16:32" s="101" customFormat="1">
      <c r="P677" s="140"/>
      <c r="X677" s="141"/>
      <c r="AF677" s="155"/>
    </row>
    <row r="678" spans="16:32" s="101" customFormat="1">
      <c r="P678" s="140"/>
      <c r="X678" s="141"/>
      <c r="AF678" s="155"/>
    </row>
    <row r="679" spans="16:32" s="101" customFormat="1">
      <c r="P679" s="140"/>
      <c r="X679" s="141"/>
      <c r="AF679" s="155"/>
    </row>
    <row r="680" spans="16:32" s="101" customFormat="1">
      <c r="P680" s="140"/>
      <c r="X680" s="141"/>
      <c r="AF680" s="155"/>
    </row>
    <row r="681" spans="16:32" s="101" customFormat="1">
      <c r="P681" s="140"/>
      <c r="X681" s="141"/>
      <c r="AF681" s="155"/>
    </row>
    <row r="682" spans="16:32" s="101" customFormat="1">
      <c r="P682" s="140"/>
      <c r="X682" s="141"/>
      <c r="AF682" s="155"/>
    </row>
    <row r="683" spans="16:32" s="101" customFormat="1">
      <c r="P683" s="140"/>
      <c r="X683" s="141"/>
      <c r="AF683" s="155"/>
    </row>
    <row r="684" spans="16:32" s="101" customFormat="1">
      <c r="P684" s="140"/>
      <c r="X684" s="141"/>
      <c r="AF684" s="155"/>
    </row>
    <row r="685" spans="16:32" s="101" customFormat="1">
      <c r="P685" s="140"/>
      <c r="X685" s="141"/>
      <c r="AF685" s="155"/>
    </row>
    <row r="686" spans="16:32" s="101" customFormat="1">
      <c r="P686" s="140"/>
      <c r="X686" s="141"/>
      <c r="AF686" s="155"/>
    </row>
    <row r="687" spans="16:32" s="101" customFormat="1">
      <c r="P687" s="140"/>
      <c r="X687" s="141"/>
      <c r="AF687" s="155"/>
    </row>
    <row r="688" spans="16:32" s="101" customFormat="1">
      <c r="P688" s="140"/>
      <c r="X688" s="141"/>
      <c r="AF688" s="155"/>
    </row>
    <row r="689" spans="16:32" s="101" customFormat="1">
      <c r="P689" s="140"/>
      <c r="X689" s="141"/>
      <c r="AF689" s="155"/>
    </row>
    <row r="690" spans="16:32" s="101" customFormat="1">
      <c r="P690" s="140"/>
      <c r="X690" s="141"/>
      <c r="AF690" s="155"/>
    </row>
    <row r="691" spans="16:32" s="101" customFormat="1">
      <c r="P691" s="140"/>
      <c r="X691" s="141"/>
      <c r="AF691" s="155"/>
    </row>
    <row r="692" spans="16:32" s="101" customFormat="1">
      <c r="P692" s="140"/>
      <c r="X692" s="141"/>
      <c r="AF692" s="155"/>
    </row>
    <row r="693" spans="16:32" s="101" customFormat="1">
      <c r="P693" s="140"/>
      <c r="X693" s="141"/>
      <c r="AF693" s="155"/>
    </row>
    <row r="694" spans="16:32" s="101" customFormat="1">
      <c r="P694" s="140"/>
      <c r="X694" s="141"/>
      <c r="AF694" s="155"/>
    </row>
    <row r="695" spans="16:32" s="101" customFormat="1">
      <c r="P695" s="140"/>
      <c r="X695" s="141"/>
      <c r="AF695" s="155"/>
    </row>
    <row r="696" spans="16:32" s="101" customFormat="1">
      <c r="P696" s="140"/>
      <c r="X696" s="141"/>
      <c r="AF696" s="155"/>
    </row>
    <row r="697" spans="16:32" s="101" customFormat="1">
      <c r="P697" s="140"/>
      <c r="X697" s="141"/>
      <c r="AF697" s="155"/>
    </row>
    <row r="698" spans="16:32" s="101" customFormat="1">
      <c r="P698" s="140"/>
      <c r="X698" s="141"/>
      <c r="AF698" s="155"/>
    </row>
    <row r="699" spans="16:32" s="101" customFormat="1">
      <c r="P699" s="140"/>
      <c r="X699" s="141"/>
      <c r="AF699" s="155"/>
    </row>
    <row r="700" spans="16:32" s="101" customFormat="1">
      <c r="P700" s="140"/>
      <c r="X700" s="141"/>
      <c r="AF700" s="155"/>
    </row>
    <row r="701" spans="16:32" s="101" customFormat="1">
      <c r="P701" s="140"/>
      <c r="X701" s="141"/>
      <c r="AF701" s="155"/>
    </row>
    <row r="702" spans="16:32" s="101" customFormat="1">
      <c r="P702" s="140"/>
      <c r="X702" s="141"/>
      <c r="AF702" s="155"/>
    </row>
    <row r="703" spans="16:32" s="101" customFormat="1">
      <c r="P703" s="140"/>
      <c r="X703" s="141"/>
      <c r="AF703" s="155"/>
    </row>
    <row r="704" spans="16:32" s="101" customFormat="1">
      <c r="P704" s="140"/>
      <c r="X704" s="141"/>
      <c r="AF704" s="155"/>
    </row>
    <row r="705" spans="16:32" s="101" customFormat="1">
      <c r="P705" s="140"/>
      <c r="X705" s="141"/>
      <c r="AF705" s="155"/>
    </row>
    <row r="706" spans="16:32" s="101" customFormat="1">
      <c r="P706" s="140"/>
      <c r="X706" s="141"/>
      <c r="AF706" s="155"/>
    </row>
    <row r="707" spans="16:32" s="101" customFormat="1">
      <c r="P707" s="140"/>
      <c r="X707" s="141"/>
      <c r="AF707" s="155"/>
    </row>
    <row r="708" spans="16:32" s="101" customFormat="1">
      <c r="P708" s="140"/>
      <c r="X708" s="141"/>
      <c r="AF708" s="155"/>
    </row>
    <row r="709" spans="16:32" s="101" customFormat="1">
      <c r="P709" s="140"/>
      <c r="X709" s="141"/>
      <c r="AF709" s="155"/>
    </row>
    <row r="710" spans="16:32" s="101" customFormat="1">
      <c r="P710" s="140"/>
      <c r="X710" s="141"/>
      <c r="AF710" s="155"/>
    </row>
    <row r="711" spans="16:32" s="101" customFormat="1">
      <c r="P711" s="140"/>
      <c r="X711" s="141"/>
      <c r="AF711" s="155"/>
    </row>
    <row r="712" spans="16:32" s="101" customFormat="1">
      <c r="P712" s="140"/>
      <c r="X712" s="141"/>
      <c r="AF712" s="155"/>
    </row>
    <row r="713" spans="16:32" s="101" customFormat="1">
      <c r="P713" s="140"/>
      <c r="X713" s="141"/>
      <c r="AF713" s="155"/>
    </row>
    <row r="714" spans="16:32" s="101" customFormat="1">
      <c r="P714" s="140"/>
      <c r="X714" s="141"/>
      <c r="AF714" s="155"/>
    </row>
    <row r="715" spans="16:32" s="101" customFormat="1">
      <c r="P715" s="140"/>
      <c r="X715" s="141"/>
      <c r="AF715" s="155"/>
    </row>
    <row r="716" spans="16:32" s="101" customFormat="1">
      <c r="P716" s="140"/>
      <c r="X716" s="141"/>
      <c r="AF716" s="155"/>
    </row>
    <row r="717" spans="16:32" s="101" customFormat="1">
      <c r="P717" s="140"/>
      <c r="X717" s="141"/>
      <c r="AF717" s="155"/>
    </row>
    <row r="718" spans="16:32" s="101" customFormat="1">
      <c r="P718" s="140"/>
      <c r="X718" s="141"/>
      <c r="AF718" s="155"/>
    </row>
    <row r="719" spans="16:32" s="101" customFormat="1">
      <c r="P719" s="140"/>
      <c r="X719" s="141"/>
      <c r="AF719" s="155"/>
    </row>
    <row r="720" spans="16:32" s="101" customFormat="1">
      <c r="P720" s="140"/>
      <c r="X720" s="141"/>
      <c r="AF720" s="155"/>
    </row>
    <row r="721" spans="16:32" s="101" customFormat="1">
      <c r="P721" s="140"/>
      <c r="X721" s="141"/>
      <c r="AF721" s="155"/>
    </row>
    <row r="722" spans="16:32" s="101" customFormat="1">
      <c r="P722" s="140"/>
      <c r="X722" s="141"/>
      <c r="AF722" s="155"/>
    </row>
    <row r="723" spans="16:32" s="101" customFormat="1">
      <c r="P723" s="140"/>
      <c r="X723" s="141"/>
      <c r="AF723" s="155"/>
    </row>
    <row r="724" spans="16:32" s="101" customFormat="1">
      <c r="P724" s="140"/>
      <c r="X724" s="141"/>
      <c r="AF724" s="155"/>
    </row>
    <row r="725" spans="16:32" s="101" customFormat="1">
      <c r="P725" s="140"/>
      <c r="X725" s="141"/>
      <c r="AF725" s="155"/>
    </row>
    <row r="726" spans="16:32" s="101" customFormat="1">
      <c r="P726" s="140"/>
      <c r="X726" s="141"/>
      <c r="AF726" s="155"/>
    </row>
    <row r="727" spans="16:32" s="101" customFormat="1">
      <c r="P727" s="140"/>
      <c r="X727" s="141"/>
      <c r="AF727" s="155"/>
    </row>
    <row r="728" spans="16:32" s="101" customFormat="1">
      <c r="P728" s="140"/>
      <c r="X728" s="141"/>
      <c r="AF728" s="155"/>
    </row>
    <row r="729" spans="16:32" s="101" customFormat="1">
      <c r="P729" s="140"/>
      <c r="X729" s="141"/>
      <c r="AF729" s="155"/>
    </row>
    <row r="730" spans="16:32" s="101" customFormat="1">
      <c r="P730" s="140"/>
      <c r="X730" s="141"/>
      <c r="AF730" s="155"/>
    </row>
    <row r="731" spans="16:32" s="101" customFormat="1">
      <c r="P731" s="140"/>
      <c r="X731" s="141"/>
      <c r="AF731" s="155"/>
    </row>
    <row r="732" spans="16:32" s="101" customFormat="1">
      <c r="P732" s="140"/>
      <c r="X732" s="141"/>
      <c r="AF732" s="155"/>
    </row>
    <row r="733" spans="16:32" s="101" customFormat="1">
      <c r="P733" s="140"/>
      <c r="X733" s="141"/>
      <c r="AF733" s="155"/>
    </row>
    <row r="734" spans="16:32" s="101" customFormat="1">
      <c r="P734" s="140"/>
      <c r="X734" s="141"/>
      <c r="AF734" s="155"/>
    </row>
    <row r="735" spans="16:32" s="101" customFormat="1">
      <c r="P735" s="140"/>
      <c r="X735" s="141"/>
      <c r="AF735" s="155"/>
    </row>
    <row r="736" spans="16:32" s="101" customFormat="1">
      <c r="P736" s="140"/>
      <c r="X736" s="141"/>
      <c r="AF736" s="155"/>
    </row>
    <row r="737" spans="16:32" s="101" customFormat="1">
      <c r="P737" s="140"/>
      <c r="X737" s="141"/>
      <c r="AF737" s="155"/>
    </row>
    <row r="738" spans="16:32" s="101" customFormat="1">
      <c r="P738" s="140"/>
      <c r="X738" s="141"/>
      <c r="AF738" s="155"/>
    </row>
    <row r="739" spans="16:32" s="101" customFormat="1">
      <c r="P739" s="140"/>
      <c r="X739" s="141"/>
      <c r="AF739" s="155"/>
    </row>
    <row r="740" spans="16:32" s="101" customFormat="1">
      <c r="P740" s="140"/>
      <c r="X740" s="141"/>
      <c r="AF740" s="155"/>
    </row>
    <row r="741" spans="16:32" s="101" customFormat="1">
      <c r="P741" s="140"/>
      <c r="X741" s="141"/>
      <c r="AF741" s="155"/>
    </row>
    <row r="742" spans="16:32" s="101" customFormat="1">
      <c r="P742" s="140"/>
      <c r="X742" s="141"/>
      <c r="AF742" s="155"/>
    </row>
    <row r="743" spans="16:32" s="101" customFormat="1">
      <c r="P743" s="140"/>
      <c r="X743" s="141"/>
      <c r="AF743" s="155"/>
    </row>
    <row r="744" spans="16:32" s="101" customFormat="1">
      <c r="P744" s="140"/>
      <c r="X744" s="141"/>
      <c r="AF744" s="155"/>
    </row>
    <row r="745" spans="16:32" s="101" customFormat="1">
      <c r="P745" s="140"/>
      <c r="X745" s="141"/>
      <c r="AF745" s="155"/>
    </row>
    <row r="746" spans="16:32" s="101" customFormat="1">
      <c r="P746" s="140"/>
      <c r="X746" s="141"/>
      <c r="AF746" s="155"/>
    </row>
    <row r="747" spans="16:32" s="101" customFormat="1">
      <c r="P747" s="140"/>
      <c r="X747" s="141"/>
      <c r="AF747" s="155"/>
    </row>
    <row r="748" spans="16:32" s="101" customFormat="1">
      <c r="P748" s="140"/>
      <c r="X748" s="141"/>
      <c r="AF748" s="155"/>
    </row>
    <row r="749" spans="16:32" s="101" customFormat="1">
      <c r="P749" s="140"/>
      <c r="X749" s="141"/>
      <c r="AF749" s="155"/>
    </row>
    <row r="750" spans="16:32" s="101" customFormat="1">
      <c r="P750" s="140"/>
      <c r="X750" s="141"/>
      <c r="AF750" s="155"/>
    </row>
    <row r="751" spans="16:32" s="101" customFormat="1">
      <c r="P751" s="140"/>
      <c r="X751" s="141"/>
      <c r="AF751" s="155"/>
    </row>
    <row r="752" spans="16:32" s="101" customFormat="1">
      <c r="P752" s="140"/>
      <c r="X752" s="141"/>
      <c r="AF752" s="155"/>
    </row>
    <row r="753" spans="16:32" s="101" customFormat="1">
      <c r="P753" s="140"/>
      <c r="X753" s="141"/>
      <c r="AF753" s="155"/>
    </row>
    <row r="754" spans="16:32" s="101" customFormat="1">
      <c r="P754" s="140"/>
      <c r="X754" s="141"/>
      <c r="AF754" s="155"/>
    </row>
    <row r="755" spans="16:32" s="101" customFormat="1">
      <c r="P755" s="140"/>
      <c r="X755" s="141"/>
      <c r="AF755" s="155"/>
    </row>
    <row r="756" spans="16:32" s="101" customFormat="1">
      <c r="P756" s="140"/>
      <c r="X756" s="141"/>
      <c r="AF756" s="155"/>
    </row>
    <row r="757" spans="16:32" s="101" customFormat="1">
      <c r="P757" s="140"/>
      <c r="X757" s="141"/>
      <c r="AF757" s="155"/>
    </row>
    <row r="758" spans="16:32" s="101" customFormat="1">
      <c r="P758" s="140"/>
      <c r="X758" s="141"/>
      <c r="AF758" s="155"/>
    </row>
    <row r="759" spans="16:32" s="101" customFormat="1">
      <c r="P759" s="140"/>
      <c r="X759" s="141"/>
      <c r="AF759" s="155"/>
    </row>
    <row r="760" spans="16:32" s="101" customFormat="1">
      <c r="P760" s="140"/>
      <c r="X760" s="141"/>
      <c r="AF760" s="155"/>
    </row>
    <row r="761" spans="16:32" s="101" customFormat="1">
      <c r="P761" s="140"/>
      <c r="X761" s="141"/>
      <c r="AF761" s="155"/>
    </row>
    <row r="762" spans="16:32" s="101" customFormat="1">
      <c r="P762" s="140"/>
      <c r="X762" s="141"/>
      <c r="AF762" s="155"/>
    </row>
    <row r="763" spans="16:32" s="101" customFormat="1">
      <c r="P763" s="140"/>
      <c r="X763" s="141"/>
      <c r="AF763" s="155"/>
    </row>
    <row r="764" spans="16:32" s="101" customFormat="1">
      <c r="P764" s="140"/>
      <c r="X764" s="141"/>
      <c r="AF764" s="155"/>
    </row>
    <row r="765" spans="16:32" s="101" customFormat="1">
      <c r="P765" s="140"/>
      <c r="X765" s="141"/>
      <c r="AF765" s="155"/>
    </row>
    <row r="766" spans="16:32" s="101" customFormat="1">
      <c r="P766" s="140"/>
      <c r="X766" s="141"/>
      <c r="AF766" s="155"/>
    </row>
    <row r="767" spans="16:32" s="101" customFormat="1">
      <c r="P767" s="140"/>
      <c r="X767" s="141"/>
      <c r="AF767" s="155"/>
    </row>
    <row r="768" spans="16:32" s="101" customFormat="1">
      <c r="P768" s="140"/>
      <c r="X768" s="141"/>
      <c r="AF768" s="155"/>
    </row>
    <row r="769" spans="16:32" s="101" customFormat="1">
      <c r="P769" s="140"/>
      <c r="X769" s="141"/>
      <c r="AF769" s="155"/>
    </row>
    <row r="770" spans="16:32" s="101" customFormat="1">
      <c r="P770" s="140"/>
      <c r="X770" s="141"/>
      <c r="AF770" s="155"/>
    </row>
    <row r="771" spans="16:32" s="101" customFormat="1">
      <c r="P771" s="140"/>
      <c r="X771" s="141"/>
      <c r="AF771" s="155"/>
    </row>
    <row r="772" spans="16:32" s="101" customFormat="1">
      <c r="P772" s="140"/>
      <c r="X772" s="141"/>
      <c r="AF772" s="155"/>
    </row>
    <row r="773" spans="16:32" s="101" customFormat="1">
      <c r="P773" s="140"/>
      <c r="X773" s="141"/>
      <c r="AF773" s="155"/>
    </row>
    <row r="774" spans="16:32" s="101" customFormat="1">
      <c r="P774" s="140"/>
      <c r="X774" s="141"/>
      <c r="AF774" s="155"/>
    </row>
    <row r="775" spans="16:32" s="101" customFormat="1">
      <c r="P775" s="140"/>
      <c r="X775" s="141"/>
      <c r="AF775" s="155"/>
    </row>
    <row r="776" spans="16:32" s="101" customFormat="1">
      <c r="P776" s="140"/>
      <c r="X776" s="141"/>
      <c r="AF776" s="155"/>
    </row>
    <row r="777" spans="16:32" s="101" customFormat="1">
      <c r="P777" s="140"/>
      <c r="X777" s="141"/>
      <c r="AF777" s="155"/>
    </row>
    <row r="778" spans="16:32" s="101" customFormat="1">
      <c r="P778" s="140"/>
      <c r="X778" s="141"/>
      <c r="AF778" s="155"/>
    </row>
    <row r="779" spans="16:32" s="101" customFormat="1">
      <c r="P779" s="140"/>
      <c r="X779" s="141"/>
      <c r="AF779" s="155"/>
    </row>
    <row r="780" spans="16:32" s="101" customFormat="1">
      <c r="P780" s="140"/>
      <c r="X780" s="141"/>
      <c r="AF780" s="155"/>
    </row>
    <row r="781" spans="16:32" s="101" customFormat="1">
      <c r="P781" s="140"/>
      <c r="X781" s="141"/>
      <c r="AF781" s="155"/>
    </row>
    <row r="782" spans="16:32" s="101" customFormat="1">
      <c r="P782" s="140"/>
      <c r="X782" s="141"/>
      <c r="AF782" s="155"/>
    </row>
    <row r="783" spans="16:32" s="101" customFormat="1">
      <c r="P783" s="140"/>
      <c r="X783" s="141"/>
      <c r="AF783" s="155"/>
    </row>
    <row r="784" spans="16:32" s="101" customFormat="1">
      <c r="P784" s="140"/>
      <c r="X784" s="141"/>
      <c r="AF784" s="155"/>
    </row>
    <row r="785" spans="16:32" s="101" customFormat="1">
      <c r="P785" s="140"/>
      <c r="X785" s="141"/>
      <c r="AF785" s="155"/>
    </row>
    <row r="786" spans="16:32" s="101" customFormat="1">
      <c r="P786" s="140"/>
      <c r="X786" s="141"/>
      <c r="AF786" s="155"/>
    </row>
    <row r="787" spans="16:32" s="101" customFormat="1">
      <c r="P787" s="140"/>
      <c r="X787" s="141"/>
      <c r="AF787" s="155"/>
    </row>
    <row r="788" spans="16:32" s="101" customFormat="1">
      <c r="P788" s="140"/>
      <c r="X788" s="141"/>
      <c r="AF788" s="155"/>
    </row>
    <row r="789" spans="16:32" s="101" customFormat="1">
      <c r="P789" s="140"/>
      <c r="X789" s="141"/>
      <c r="AF789" s="155"/>
    </row>
    <row r="790" spans="16:32" s="101" customFormat="1">
      <c r="P790" s="140"/>
      <c r="X790" s="141"/>
      <c r="AF790" s="155"/>
    </row>
    <row r="791" spans="16:32" s="101" customFormat="1">
      <c r="P791" s="140"/>
      <c r="X791" s="141"/>
      <c r="AF791" s="155"/>
    </row>
    <row r="792" spans="16:32" s="101" customFormat="1">
      <c r="P792" s="140"/>
      <c r="X792" s="141"/>
      <c r="AF792" s="155"/>
    </row>
    <row r="793" spans="16:32" s="101" customFormat="1">
      <c r="P793" s="140"/>
      <c r="X793" s="141"/>
      <c r="AF793" s="155"/>
    </row>
    <row r="794" spans="16:32" s="101" customFormat="1">
      <c r="P794" s="140"/>
      <c r="X794" s="141"/>
      <c r="AF794" s="155"/>
    </row>
    <row r="795" spans="16:32" s="101" customFormat="1">
      <c r="P795" s="140"/>
      <c r="X795" s="141"/>
      <c r="AF795" s="155"/>
    </row>
    <row r="796" spans="16:32" s="101" customFormat="1">
      <c r="P796" s="140"/>
      <c r="X796" s="141"/>
      <c r="AF796" s="155"/>
    </row>
    <row r="797" spans="16:32" s="101" customFormat="1">
      <c r="P797" s="140"/>
      <c r="X797" s="141"/>
      <c r="AF797" s="155"/>
    </row>
    <row r="798" spans="16:32" s="101" customFormat="1">
      <c r="P798" s="140"/>
      <c r="X798" s="141"/>
      <c r="AF798" s="155"/>
    </row>
    <row r="799" spans="16:32" s="101" customFormat="1">
      <c r="P799" s="140"/>
      <c r="X799" s="141"/>
      <c r="AF799" s="155"/>
    </row>
    <row r="800" spans="16:32" s="101" customFormat="1">
      <c r="P800" s="140"/>
      <c r="X800" s="141"/>
      <c r="AF800" s="155"/>
    </row>
    <row r="801" spans="16:32" s="101" customFormat="1">
      <c r="P801" s="140"/>
      <c r="X801" s="141"/>
      <c r="AF801" s="155"/>
    </row>
    <row r="802" spans="16:32" s="101" customFormat="1">
      <c r="P802" s="140"/>
      <c r="X802" s="141"/>
      <c r="AF802" s="155"/>
    </row>
    <row r="803" spans="16:32" s="101" customFormat="1">
      <c r="P803" s="140"/>
      <c r="X803" s="141"/>
      <c r="AF803" s="155"/>
    </row>
    <row r="804" spans="16:32" s="101" customFormat="1">
      <c r="P804" s="140"/>
      <c r="X804" s="141"/>
      <c r="AF804" s="155"/>
    </row>
    <row r="805" spans="16:32" s="101" customFormat="1">
      <c r="P805" s="140"/>
      <c r="X805" s="141"/>
      <c r="AF805" s="155"/>
    </row>
    <row r="806" spans="16:32" s="101" customFormat="1">
      <c r="P806" s="140"/>
      <c r="X806" s="141"/>
      <c r="AF806" s="155"/>
    </row>
    <row r="807" spans="16:32" s="101" customFormat="1">
      <c r="P807" s="140"/>
      <c r="X807" s="141"/>
      <c r="AF807" s="155"/>
    </row>
    <row r="808" spans="16:32" s="101" customFormat="1">
      <c r="P808" s="140"/>
      <c r="X808" s="141"/>
      <c r="AF808" s="155"/>
    </row>
    <row r="809" spans="16:32" s="101" customFormat="1">
      <c r="P809" s="140"/>
      <c r="X809" s="141"/>
      <c r="AF809" s="155"/>
    </row>
    <row r="810" spans="16:32" s="101" customFormat="1">
      <c r="P810" s="140"/>
      <c r="X810" s="141"/>
      <c r="AF810" s="155"/>
    </row>
    <row r="811" spans="16:32" s="101" customFormat="1">
      <c r="P811" s="140"/>
      <c r="X811" s="141"/>
      <c r="AF811" s="155"/>
    </row>
    <row r="812" spans="16:32" s="101" customFormat="1">
      <c r="P812" s="140"/>
      <c r="X812" s="141"/>
      <c r="AF812" s="155"/>
    </row>
    <row r="813" spans="16:32" s="101" customFormat="1">
      <c r="P813" s="140"/>
      <c r="X813" s="141"/>
      <c r="AF813" s="155"/>
    </row>
    <row r="814" spans="16:32" s="101" customFormat="1">
      <c r="P814" s="140"/>
      <c r="X814" s="141"/>
      <c r="AF814" s="155"/>
    </row>
    <row r="815" spans="16:32" s="101" customFormat="1">
      <c r="P815" s="140"/>
      <c r="X815" s="141"/>
      <c r="AF815" s="155"/>
    </row>
    <row r="816" spans="16:32" s="101" customFormat="1">
      <c r="P816" s="140"/>
      <c r="X816" s="141"/>
      <c r="AF816" s="155"/>
    </row>
    <row r="817" spans="16:32" s="101" customFormat="1">
      <c r="P817" s="140"/>
      <c r="X817" s="141"/>
      <c r="AF817" s="155"/>
    </row>
    <row r="818" spans="16:32" s="101" customFormat="1">
      <c r="P818" s="140"/>
      <c r="X818" s="141"/>
      <c r="AF818" s="155"/>
    </row>
    <row r="819" spans="16:32" s="101" customFormat="1">
      <c r="P819" s="140"/>
      <c r="X819" s="141"/>
      <c r="AF819" s="155"/>
    </row>
    <row r="820" spans="16:32" s="101" customFormat="1">
      <c r="P820" s="140"/>
      <c r="X820" s="141"/>
      <c r="AF820" s="155"/>
    </row>
    <row r="821" spans="16:32" s="101" customFormat="1">
      <c r="P821" s="140"/>
      <c r="X821" s="141"/>
      <c r="AF821" s="155"/>
    </row>
    <row r="822" spans="16:32" s="101" customFormat="1">
      <c r="P822" s="140"/>
      <c r="X822" s="141"/>
      <c r="AF822" s="155"/>
    </row>
    <row r="823" spans="16:32" s="101" customFormat="1">
      <c r="P823" s="140"/>
      <c r="X823" s="141"/>
      <c r="AF823" s="155"/>
    </row>
    <row r="824" spans="16:32" s="101" customFormat="1">
      <c r="P824" s="140"/>
      <c r="X824" s="141"/>
      <c r="AF824" s="155"/>
    </row>
    <row r="825" spans="16:32" s="101" customFormat="1">
      <c r="P825" s="140"/>
      <c r="X825" s="141"/>
      <c r="AF825" s="155"/>
    </row>
    <row r="826" spans="16:32" s="101" customFormat="1">
      <c r="P826" s="140"/>
      <c r="X826" s="141"/>
      <c r="AF826" s="155"/>
    </row>
    <row r="827" spans="16:32" s="101" customFormat="1">
      <c r="P827" s="140"/>
      <c r="X827" s="141"/>
      <c r="AF827" s="155"/>
    </row>
    <row r="828" spans="16:32" s="101" customFormat="1">
      <c r="P828" s="140"/>
      <c r="X828" s="141"/>
      <c r="AF828" s="155"/>
    </row>
    <row r="829" spans="16:32" s="101" customFormat="1">
      <c r="P829" s="140"/>
      <c r="X829" s="141"/>
      <c r="AF829" s="155"/>
    </row>
    <row r="830" spans="16:32" s="101" customFormat="1">
      <c r="P830" s="140"/>
      <c r="X830" s="141"/>
      <c r="AF830" s="155"/>
    </row>
    <row r="831" spans="16:32" s="101" customFormat="1">
      <c r="P831" s="140"/>
      <c r="X831" s="141"/>
      <c r="AF831" s="155"/>
    </row>
    <row r="832" spans="16:32" s="101" customFormat="1">
      <c r="P832" s="140"/>
      <c r="X832" s="141"/>
      <c r="AF832" s="155"/>
    </row>
    <row r="833" spans="16:32" s="101" customFormat="1">
      <c r="P833" s="140"/>
      <c r="X833" s="141"/>
      <c r="AF833" s="155"/>
    </row>
    <row r="834" spans="16:32" s="101" customFormat="1">
      <c r="P834" s="140"/>
      <c r="X834" s="141"/>
      <c r="AF834" s="155"/>
    </row>
    <row r="835" spans="16:32" s="101" customFormat="1">
      <c r="P835" s="140"/>
      <c r="X835" s="141"/>
      <c r="AF835" s="155"/>
    </row>
    <row r="836" spans="16:32" s="101" customFormat="1">
      <c r="P836" s="140"/>
      <c r="X836" s="141"/>
      <c r="AF836" s="155"/>
    </row>
    <row r="837" spans="16:32" s="101" customFormat="1">
      <c r="P837" s="140"/>
      <c r="X837" s="141"/>
      <c r="AF837" s="155"/>
    </row>
    <row r="838" spans="16:32" s="101" customFormat="1">
      <c r="P838" s="140"/>
      <c r="X838" s="141"/>
      <c r="AF838" s="155"/>
    </row>
    <row r="839" spans="16:32" s="101" customFormat="1">
      <c r="P839" s="140"/>
      <c r="X839" s="141"/>
      <c r="AF839" s="155"/>
    </row>
    <row r="840" spans="16:32" s="101" customFormat="1">
      <c r="P840" s="140"/>
      <c r="X840" s="141"/>
      <c r="AF840" s="155"/>
    </row>
    <row r="841" spans="16:32" s="101" customFormat="1">
      <c r="P841" s="140"/>
      <c r="X841" s="141"/>
      <c r="AF841" s="155"/>
    </row>
    <row r="842" spans="16:32" s="101" customFormat="1">
      <c r="P842" s="140"/>
      <c r="X842" s="141"/>
      <c r="AF842" s="155"/>
    </row>
    <row r="843" spans="16:32" s="101" customFormat="1">
      <c r="P843" s="140"/>
      <c r="X843" s="141"/>
      <c r="AF843" s="155"/>
    </row>
    <row r="844" spans="16:32" s="101" customFormat="1">
      <c r="P844" s="140"/>
      <c r="X844" s="141"/>
      <c r="AF844" s="155"/>
    </row>
    <row r="845" spans="16:32" s="101" customFormat="1">
      <c r="P845" s="140"/>
      <c r="X845" s="141"/>
      <c r="AF845" s="155"/>
    </row>
    <row r="846" spans="16:32" s="101" customFormat="1">
      <c r="P846" s="140"/>
      <c r="X846" s="141"/>
      <c r="AF846" s="155"/>
    </row>
    <row r="847" spans="16:32" s="101" customFormat="1">
      <c r="P847" s="140"/>
      <c r="X847" s="141"/>
      <c r="AF847" s="155"/>
    </row>
    <row r="848" spans="16:32" s="101" customFormat="1">
      <c r="P848" s="140"/>
      <c r="X848" s="141"/>
      <c r="AF848" s="155"/>
    </row>
    <row r="849" spans="16:32" s="101" customFormat="1">
      <c r="P849" s="140"/>
      <c r="X849" s="141"/>
      <c r="AF849" s="155"/>
    </row>
    <row r="850" spans="16:32" s="101" customFormat="1">
      <c r="P850" s="140"/>
      <c r="X850" s="141"/>
      <c r="AF850" s="155"/>
    </row>
    <row r="851" spans="16:32" s="101" customFormat="1">
      <c r="P851" s="140"/>
      <c r="X851" s="141"/>
      <c r="AF851" s="155"/>
    </row>
    <row r="852" spans="16:32" s="101" customFormat="1">
      <c r="P852" s="140"/>
      <c r="X852" s="141"/>
      <c r="AF852" s="155"/>
    </row>
    <row r="853" spans="16:32" s="101" customFormat="1">
      <c r="P853" s="140"/>
      <c r="X853" s="141"/>
      <c r="AF853" s="155"/>
    </row>
    <row r="854" spans="16:32" s="101" customFormat="1">
      <c r="P854" s="140"/>
      <c r="X854" s="141"/>
      <c r="AF854" s="155"/>
    </row>
    <row r="855" spans="16:32" s="101" customFormat="1">
      <c r="P855" s="140"/>
      <c r="X855" s="141"/>
      <c r="AF855" s="155"/>
    </row>
    <row r="856" spans="16:32" s="101" customFormat="1">
      <c r="P856" s="140"/>
      <c r="X856" s="141"/>
      <c r="AF856" s="155"/>
    </row>
    <row r="857" spans="16:32" s="101" customFormat="1">
      <c r="P857" s="140"/>
      <c r="X857" s="141"/>
      <c r="AF857" s="155"/>
    </row>
    <row r="858" spans="16:32" s="101" customFormat="1">
      <c r="P858" s="140"/>
      <c r="X858" s="141"/>
      <c r="AF858" s="155"/>
    </row>
    <row r="859" spans="16:32" s="101" customFormat="1">
      <c r="P859" s="140"/>
      <c r="X859" s="141"/>
      <c r="AF859" s="155"/>
    </row>
    <row r="860" spans="16:32" s="101" customFormat="1">
      <c r="P860" s="140"/>
      <c r="X860" s="141"/>
      <c r="AF860" s="155"/>
    </row>
    <row r="861" spans="16:32" s="101" customFormat="1">
      <c r="P861" s="140"/>
      <c r="X861" s="141"/>
      <c r="AF861" s="155"/>
    </row>
    <row r="862" spans="16:32" s="101" customFormat="1">
      <c r="P862" s="140"/>
      <c r="X862" s="141"/>
      <c r="AF862" s="155"/>
    </row>
    <row r="863" spans="16:32" s="101" customFormat="1">
      <c r="P863" s="140"/>
      <c r="X863" s="141"/>
      <c r="AF863" s="155"/>
    </row>
    <row r="864" spans="16:32" s="101" customFormat="1">
      <c r="P864" s="140"/>
      <c r="X864" s="141"/>
      <c r="AF864" s="155"/>
    </row>
    <row r="865" spans="16:32" s="101" customFormat="1">
      <c r="P865" s="140"/>
      <c r="X865" s="141"/>
      <c r="AF865" s="155"/>
    </row>
    <row r="866" spans="16:32" s="101" customFormat="1">
      <c r="P866" s="140"/>
      <c r="X866" s="141"/>
      <c r="AF866" s="155"/>
    </row>
    <row r="867" spans="16:32" s="101" customFormat="1">
      <c r="P867" s="140"/>
      <c r="X867" s="141"/>
      <c r="AF867" s="155"/>
    </row>
    <row r="868" spans="16:32" s="101" customFormat="1">
      <c r="P868" s="140"/>
      <c r="X868" s="141"/>
      <c r="AF868" s="155"/>
    </row>
    <row r="869" spans="16:32" s="101" customFormat="1">
      <c r="P869" s="140"/>
      <c r="X869" s="141"/>
      <c r="AF869" s="155"/>
    </row>
    <row r="870" spans="16:32" s="101" customFormat="1">
      <c r="P870" s="140"/>
      <c r="X870" s="141"/>
      <c r="AF870" s="155"/>
    </row>
    <row r="871" spans="16:32" s="101" customFormat="1">
      <c r="P871" s="140"/>
      <c r="X871" s="141"/>
      <c r="AF871" s="155"/>
    </row>
    <row r="872" spans="16:32" s="101" customFormat="1">
      <c r="P872" s="140"/>
      <c r="X872" s="141"/>
      <c r="AF872" s="155"/>
    </row>
    <row r="873" spans="16:32" s="101" customFormat="1">
      <c r="P873" s="140"/>
      <c r="X873" s="141"/>
      <c r="AF873" s="155"/>
    </row>
    <row r="874" spans="16:32" s="101" customFormat="1">
      <c r="P874" s="140"/>
      <c r="X874" s="141"/>
      <c r="AF874" s="155"/>
    </row>
    <row r="875" spans="16:32" s="101" customFormat="1">
      <c r="P875" s="140"/>
      <c r="X875" s="141"/>
      <c r="AF875" s="155"/>
    </row>
    <row r="876" spans="16:32" s="101" customFormat="1">
      <c r="P876" s="140"/>
      <c r="X876" s="141"/>
      <c r="AF876" s="155"/>
    </row>
    <row r="877" spans="16:32" s="101" customFormat="1">
      <c r="P877" s="140"/>
      <c r="X877" s="141"/>
      <c r="AF877" s="155"/>
    </row>
    <row r="878" spans="16:32" s="101" customFormat="1">
      <c r="P878" s="140"/>
      <c r="X878" s="141"/>
      <c r="AF878" s="155"/>
    </row>
    <row r="879" spans="16:32" s="101" customFormat="1">
      <c r="P879" s="140"/>
      <c r="X879" s="141"/>
      <c r="AF879" s="155"/>
    </row>
    <row r="880" spans="16:32" s="101" customFormat="1">
      <c r="P880" s="140"/>
      <c r="X880" s="141"/>
      <c r="AF880" s="155"/>
    </row>
    <row r="881" spans="16:32" s="101" customFormat="1">
      <c r="P881" s="140"/>
      <c r="X881" s="141"/>
      <c r="AF881" s="155"/>
    </row>
    <row r="882" spans="16:32" s="101" customFormat="1">
      <c r="P882" s="140"/>
      <c r="X882" s="141"/>
      <c r="AF882" s="155"/>
    </row>
    <row r="883" spans="16:32" s="101" customFormat="1">
      <c r="P883" s="140"/>
      <c r="X883" s="141"/>
      <c r="AF883" s="155"/>
    </row>
    <row r="884" spans="16:32" s="101" customFormat="1">
      <c r="P884" s="140"/>
      <c r="X884" s="141"/>
      <c r="AF884" s="155"/>
    </row>
    <row r="885" spans="16:32" s="101" customFormat="1">
      <c r="P885" s="140"/>
      <c r="X885" s="141"/>
      <c r="AF885" s="155"/>
    </row>
    <row r="886" spans="16:32" s="101" customFormat="1">
      <c r="P886" s="140"/>
      <c r="X886" s="141"/>
      <c r="AF886" s="155"/>
    </row>
    <row r="887" spans="16:32" s="101" customFormat="1">
      <c r="P887" s="140"/>
      <c r="X887" s="141"/>
      <c r="AF887" s="155"/>
    </row>
    <row r="888" spans="16:32" s="101" customFormat="1">
      <c r="P888" s="140"/>
      <c r="X888" s="141"/>
      <c r="AF888" s="155"/>
    </row>
    <row r="889" spans="16:32" s="101" customFormat="1">
      <c r="P889" s="140"/>
      <c r="X889" s="141"/>
      <c r="AF889" s="155"/>
    </row>
    <row r="890" spans="16:32" s="101" customFormat="1">
      <c r="P890" s="140"/>
      <c r="X890" s="141"/>
      <c r="AF890" s="155"/>
    </row>
    <row r="891" spans="16:32" s="101" customFormat="1">
      <c r="P891" s="140"/>
      <c r="X891" s="141"/>
      <c r="AF891" s="155"/>
    </row>
    <row r="892" spans="16:32" s="101" customFormat="1">
      <c r="P892" s="140"/>
      <c r="X892" s="141"/>
      <c r="AF892" s="155"/>
    </row>
    <row r="893" spans="16:32" s="101" customFormat="1">
      <c r="P893" s="140"/>
      <c r="X893" s="141"/>
      <c r="AF893" s="155"/>
    </row>
    <row r="894" spans="16:32" s="101" customFormat="1">
      <c r="P894" s="140"/>
      <c r="X894" s="141"/>
      <c r="AF894" s="155"/>
    </row>
    <row r="895" spans="16:32" s="101" customFormat="1">
      <c r="P895" s="140"/>
      <c r="X895" s="141"/>
      <c r="AF895" s="155"/>
    </row>
    <row r="896" spans="16:32" s="101" customFormat="1">
      <c r="P896" s="140"/>
      <c r="X896" s="141"/>
      <c r="AF896" s="155"/>
    </row>
    <row r="897" spans="16:32" s="101" customFormat="1">
      <c r="P897" s="140"/>
      <c r="X897" s="141"/>
      <c r="AF897" s="155"/>
    </row>
    <row r="898" spans="16:32" s="101" customFormat="1">
      <c r="P898" s="140"/>
      <c r="X898" s="141"/>
      <c r="AF898" s="155"/>
    </row>
    <row r="899" spans="16:32" s="101" customFormat="1">
      <c r="P899" s="140"/>
      <c r="X899" s="141"/>
      <c r="AF899" s="155"/>
    </row>
    <row r="900" spans="16:32" s="101" customFormat="1">
      <c r="P900" s="140"/>
      <c r="X900" s="141"/>
      <c r="AF900" s="155"/>
    </row>
    <row r="901" spans="16:32" s="101" customFormat="1">
      <c r="P901" s="140"/>
      <c r="X901" s="141"/>
      <c r="AF901" s="155"/>
    </row>
    <row r="902" spans="16:32" s="101" customFormat="1">
      <c r="P902" s="140"/>
      <c r="X902" s="141"/>
      <c r="AF902" s="155"/>
    </row>
    <row r="903" spans="16:32" s="101" customFormat="1">
      <c r="P903" s="140"/>
      <c r="X903" s="141"/>
      <c r="AF903" s="155"/>
    </row>
    <row r="904" spans="16:32" s="101" customFormat="1">
      <c r="P904" s="140"/>
      <c r="X904" s="141"/>
      <c r="AF904" s="155"/>
    </row>
    <row r="905" spans="16:32" s="101" customFormat="1">
      <c r="P905" s="140"/>
      <c r="X905" s="141"/>
      <c r="AF905" s="155"/>
    </row>
    <row r="906" spans="16:32" s="101" customFormat="1">
      <c r="P906" s="140"/>
      <c r="X906" s="141"/>
      <c r="AF906" s="155"/>
    </row>
    <row r="907" spans="16:32" s="101" customFormat="1">
      <c r="P907" s="140"/>
      <c r="X907" s="141"/>
      <c r="AF907" s="155"/>
    </row>
    <row r="908" spans="16:32" s="101" customFormat="1">
      <c r="P908" s="140"/>
      <c r="X908" s="141"/>
      <c r="AF908" s="155"/>
    </row>
    <row r="909" spans="16:32" s="101" customFormat="1">
      <c r="P909" s="140"/>
      <c r="X909" s="141"/>
      <c r="AF909" s="155"/>
    </row>
    <row r="910" spans="16:32" s="101" customFormat="1">
      <c r="P910" s="140"/>
      <c r="X910" s="141"/>
      <c r="AF910" s="155"/>
    </row>
    <row r="911" spans="16:32" s="101" customFormat="1">
      <c r="P911" s="140"/>
      <c r="X911" s="141"/>
      <c r="AF911" s="155"/>
    </row>
    <row r="912" spans="16:32" s="101" customFormat="1">
      <c r="P912" s="140"/>
      <c r="X912" s="141"/>
      <c r="AF912" s="155"/>
    </row>
    <row r="913" spans="16:32" s="101" customFormat="1">
      <c r="P913" s="140"/>
      <c r="X913" s="141"/>
      <c r="AF913" s="155"/>
    </row>
    <row r="914" spans="16:32" s="101" customFormat="1">
      <c r="P914" s="140"/>
      <c r="X914" s="141"/>
      <c r="AF914" s="155"/>
    </row>
    <row r="915" spans="16:32" s="101" customFormat="1">
      <c r="P915" s="140"/>
      <c r="X915" s="141"/>
      <c r="AF915" s="155"/>
    </row>
    <row r="916" spans="16:32" s="101" customFormat="1">
      <c r="P916" s="140"/>
      <c r="X916" s="141"/>
      <c r="AF916" s="155"/>
    </row>
    <row r="917" spans="16:32" s="101" customFormat="1">
      <c r="P917" s="140"/>
      <c r="X917" s="141"/>
      <c r="AF917" s="155"/>
    </row>
    <row r="918" spans="16:32" s="101" customFormat="1">
      <c r="P918" s="140"/>
      <c r="X918" s="141"/>
      <c r="AF918" s="155"/>
    </row>
    <row r="919" spans="16:32" s="101" customFormat="1">
      <c r="P919" s="140"/>
      <c r="X919" s="141"/>
      <c r="AF919" s="155"/>
    </row>
    <row r="920" spans="16:32" s="101" customFormat="1">
      <c r="P920" s="140"/>
      <c r="X920" s="141"/>
      <c r="AF920" s="155"/>
    </row>
    <row r="921" spans="16:32" s="101" customFormat="1">
      <c r="P921" s="140"/>
      <c r="X921" s="141"/>
      <c r="AF921" s="155"/>
    </row>
    <row r="922" spans="16:32" s="101" customFormat="1">
      <c r="P922" s="140"/>
      <c r="X922" s="141"/>
      <c r="AF922" s="155"/>
    </row>
    <row r="923" spans="16:32" s="101" customFormat="1">
      <c r="P923" s="140"/>
      <c r="X923" s="141"/>
      <c r="AF923" s="155"/>
    </row>
    <row r="924" spans="16:32" s="101" customFormat="1">
      <c r="P924" s="140"/>
      <c r="X924" s="141"/>
      <c r="AF924" s="155"/>
    </row>
    <row r="925" spans="16:32" s="101" customFormat="1">
      <c r="P925" s="140"/>
      <c r="X925" s="141"/>
      <c r="AF925" s="155"/>
    </row>
    <row r="926" spans="16:32" s="101" customFormat="1">
      <c r="P926" s="140"/>
      <c r="X926" s="141"/>
      <c r="AF926" s="155"/>
    </row>
    <row r="927" spans="16:32" s="101" customFormat="1">
      <c r="P927" s="140"/>
      <c r="X927" s="141"/>
      <c r="AF927" s="155"/>
    </row>
    <row r="928" spans="16:32" s="101" customFormat="1">
      <c r="P928" s="140"/>
      <c r="X928" s="141"/>
      <c r="AF928" s="155"/>
    </row>
    <row r="929" spans="16:32" s="101" customFormat="1">
      <c r="P929" s="140"/>
      <c r="X929" s="141"/>
      <c r="AF929" s="155"/>
    </row>
    <row r="930" spans="16:32" s="101" customFormat="1">
      <c r="P930" s="140"/>
      <c r="X930" s="141"/>
      <c r="AF930" s="155"/>
    </row>
    <row r="931" spans="16:32" s="101" customFormat="1">
      <c r="P931" s="140"/>
      <c r="X931" s="141"/>
      <c r="AF931" s="155"/>
    </row>
    <row r="932" spans="16:32" s="101" customFormat="1">
      <c r="P932" s="140"/>
      <c r="X932" s="141"/>
      <c r="AF932" s="155"/>
    </row>
    <row r="933" spans="16:32" s="101" customFormat="1">
      <c r="P933" s="140"/>
      <c r="X933" s="141"/>
      <c r="AF933" s="155"/>
    </row>
    <row r="934" spans="16:32" s="101" customFormat="1">
      <c r="P934" s="140"/>
      <c r="X934" s="141"/>
      <c r="AF934" s="155"/>
    </row>
    <row r="935" spans="16:32" s="101" customFormat="1">
      <c r="P935" s="140"/>
      <c r="X935" s="141"/>
      <c r="AF935" s="155"/>
    </row>
    <row r="936" spans="16:32" s="101" customFormat="1">
      <c r="P936" s="140"/>
      <c r="X936" s="141"/>
      <c r="AF936" s="155"/>
    </row>
    <row r="937" spans="16:32" s="101" customFormat="1">
      <c r="P937" s="140"/>
      <c r="X937" s="141"/>
      <c r="AF937" s="155"/>
    </row>
    <row r="938" spans="16:32" s="101" customFormat="1">
      <c r="P938" s="140"/>
      <c r="X938" s="141"/>
      <c r="AF938" s="155"/>
    </row>
    <row r="939" spans="16:32" s="101" customFormat="1">
      <c r="P939" s="140"/>
      <c r="X939" s="141"/>
      <c r="AF939" s="155"/>
    </row>
    <row r="940" spans="16:32" s="101" customFormat="1">
      <c r="P940" s="140"/>
      <c r="X940" s="141"/>
      <c r="AF940" s="155"/>
    </row>
    <row r="941" spans="16:32" s="101" customFormat="1">
      <c r="P941" s="140"/>
      <c r="X941" s="141"/>
      <c r="AF941" s="155"/>
    </row>
    <row r="942" spans="16:32" s="101" customFormat="1">
      <c r="P942" s="140"/>
      <c r="X942" s="141"/>
      <c r="AF942" s="155"/>
    </row>
    <row r="943" spans="16:32" s="101" customFormat="1">
      <c r="P943" s="140"/>
      <c r="X943" s="141"/>
      <c r="AF943" s="155"/>
    </row>
    <row r="944" spans="16:32" s="101" customFormat="1">
      <c r="P944" s="140"/>
      <c r="X944" s="141"/>
      <c r="AF944" s="155"/>
    </row>
    <row r="945" spans="16:32" s="101" customFormat="1">
      <c r="P945" s="140"/>
      <c r="X945" s="141"/>
      <c r="AF945" s="155"/>
    </row>
    <row r="946" spans="16:32" s="101" customFormat="1">
      <c r="P946" s="140"/>
      <c r="X946" s="141"/>
      <c r="AF946" s="155"/>
    </row>
    <row r="947" spans="16:32" s="101" customFormat="1">
      <c r="P947" s="140"/>
      <c r="X947" s="141"/>
      <c r="AF947" s="155"/>
    </row>
    <row r="948" spans="16:32" s="101" customFormat="1">
      <c r="P948" s="140"/>
      <c r="X948" s="141"/>
      <c r="AF948" s="155"/>
    </row>
    <row r="949" spans="16:32" s="101" customFormat="1">
      <c r="P949" s="140"/>
      <c r="X949" s="141"/>
      <c r="AF949" s="155"/>
    </row>
    <row r="950" spans="16:32" s="101" customFormat="1">
      <c r="P950" s="140"/>
      <c r="X950" s="141"/>
      <c r="AF950" s="155"/>
    </row>
    <row r="951" spans="16:32" s="101" customFormat="1">
      <c r="P951" s="140"/>
      <c r="X951" s="141"/>
      <c r="AF951" s="155"/>
    </row>
    <row r="952" spans="16:32" s="101" customFormat="1">
      <c r="P952" s="140"/>
      <c r="X952" s="141"/>
      <c r="AF952" s="155"/>
    </row>
    <row r="953" spans="16:32" s="101" customFormat="1">
      <c r="P953" s="140"/>
      <c r="X953" s="141"/>
      <c r="AF953" s="155"/>
    </row>
    <row r="954" spans="16:32" s="101" customFormat="1">
      <c r="P954" s="140"/>
      <c r="X954" s="141"/>
      <c r="AF954" s="155"/>
    </row>
    <row r="955" spans="16:32" s="101" customFormat="1">
      <c r="P955" s="140"/>
      <c r="X955" s="141"/>
      <c r="AF955" s="155"/>
    </row>
    <row r="956" spans="16:32" s="101" customFormat="1">
      <c r="P956" s="140"/>
      <c r="X956" s="141"/>
      <c r="AF956" s="155"/>
    </row>
    <row r="957" spans="16:32" s="101" customFormat="1">
      <c r="P957" s="140"/>
      <c r="X957" s="141"/>
      <c r="AF957" s="155"/>
    </row>
    <row r="958" spans="16:32" s="101" customFormat="1">
      <c r="P958" s="140"/>
      <c r="X958" s="141"/>
      <c r="AF958" s="155"/>
    </row>
    <row r="959" spans="16:32" s="101" customFormat="1">
      <c r="P959" s="140"/>
      <c r="X959" s="141"/>
      <c r="AF959" s="155"/>
    </row>
    <row r="960" spans="16:32" s="101" customFormat="1">
      <c r="P960" s="140"/>
      <c r="X960" s="141"/>
      <c r="AF960" s="155"/>
    </row>
    <row r="961" spans="16:32" s="101" customFormat="1">
      <c r="P961" s="140"/>
      <c r="X961" s="141"/>
      <c r="AF961" s="155"/>
    </row>
    <row r="962" spans="16:32" s="101" customFormat="1">
      <c r="P962" s="140"/>
      <c r="X962" s="141"/>
      <c r="AF962" s="155"/>
    </row>
    <row r="963" spans="16:32" s="101" customFormat="1">
      <c r="P963" s="140"/>
      <c r="X963" s="141"/>
      <c r="AF963" s="155"/>
    </row>
    <row r="964" spans="16:32" s="101" customFormat="1">
      <c r="P964" s="140"/>
      <c r="X964" s="141"/>
      <c r="AF964" s="155"/>
    </row>
    <row r="965" spans="16:32" s="101" customFormat="1">
      <c r="P965" s="140"/>
      <c r="X965" s="141"/>
      <c r="AF965" s="155"/>
    </row>
    <row r="966" spans="16:32" s="101" customFormat="1">
      <c r="P966" s="140"/>
      <c r="X966" s="141"/>
      <c r="AF966" s="155"/>
    </row>
    <row r="967" spans="16:32" s="101" customFormat="1">
      <c r="P967" s="140"/>
      <c r="X967" s="141"/>
      <c r="AF967" s="155"/>
    </row>
    <row r="968" spans="16:32" s="101" customFormat="1">
      <c r="P968" s="140"/>
      <c r="X968" s="141"/>
      <c r="AF968" s="155"/>
    </row>
    <row r="969" spans="16:32" s="101" customFormat="1">
      <c r="P969" s="140"/>
      <c r="X969" s="141"/>
      <c r="AF969" s="155"/>
    </row>
    <row r="970" spans="16:32" s="101" customFormat="1">
      <c r="P970" s="140"/>
      <c r="X970" s="141"/>
      <c r="AF970" s="155"/>
    </row>
    <row r="971" spans="16:32" s="101" customFormat="1">
      <c r="P971" s="140"/>
      <c r="X971" s="141"/>
      <c r="AF971" s="155"/>
    </row>
    <row r="972" spans="16:32" s="101" customFormat="1">
      <c r="P972" s="140"/>
      <c r="X972" s="141"/>
      <c r="AF972" s="155"/>
    </row>
    <row r="973" spans="16:32" s="101" customFormat="1">
      <c r="P973" s="140"/>
      <c r="X973" s="141"/>
      <c r="AF973" s="155"/>
    </row>
    <row r="974" spans="16:32" s="101" customFormat="1">
      <c r="P974" s="140"/>
      <c r="X974" s="141"/>
      <c r="AF974" s="155"/>
    </row>
    <row r="975" spans="16:32" s="101" customFormat="1">
      <c r="P975" s="140"/>
      <c r="X975" s="141"/>
      <c r="AF975" s="155"/>
    </row>
    <row r="976" spans="16:32" s="101" customFormat="1">
      <c r="P976" s="140"/>
      <c r="X976" s="141"/>
      <c r="AF976" s="155"/>
    </row>
    <row r="977" spans="16:32" s="101" customFormat="1">
      <c r="P977" s="140"/>
      <c r="X977" s="141"/>
      <c r="AF977" s="155"/>
    </row>
    <row r="978" spans="16:32" s="101" customFormat="1">
      <c r="P978" s="140"/>
      <c r="X978" s="141"/>
      <c r="AF978" s="155"/>
    </row>
    <row r="979" spans="16:32" s="101" customFormat="1">
      <c r="P979" s="140"/>
      <c r="X979" s="141"/>
      <c r="AF979" s="155"/>
    </row>
    <row r="980" spans="16:32" s="101" customFormat="1">
      <c r="P980" s="140"/>
      <c r="X980" s="141"/>
      <c r="AF980" s="155"/>
    </row>
    <row r="981" spans="16:32" s="101" customFormat="1">
      <c r="P981" s="140"/>
      <c r="X981" s="141"/>
      <c r="AF981" s="155"/>
    </row>
    <row r="982" spans="16:32" s="101" customFormat="1">
      <c r="P982" s="140"/>
      <c r="X982" s="141"/>
      <c r="AF982" s="155"/>
    </row>
    <row r="983" spans="16:32" s="101" customFormat="1">
      <c r="P983" s="140"/>
      <c r="X983" s="141"/>
      <c r="AF983" s="155"/>
    </row>
    <row r="984" spans="16:32" s="101" customFormat="1">
      <c r="P984" s="140"/>
      <c r="X984" s="141"/>
      <c r="AF984" s="155"/>
    </row>
    <row r="985" spans="16:32" s="101" customFormat="1">
      <c r="P985" s="140"/>
      <c r="X985" s="141"/>
      <c r="AF985" s="155"/>
    </row>
    <row r="986" spans="16:32" s="101" customFormat="1">
      <c r="P986" s="140"/>
      <c r="X986" s="141"/>
      <c r="AF986" s="155"/>
    </row>
    <row r="987" spans="16:32" s="101" customFormat="1">
      <c r="P987" s="140"/>
      <c r="X987" s="141"/>
      <c r="AF987" s="155"/>
    </row>
    <row r="988" spans="16:32" s="101" customFormat="1">
      <c r="P988" s="140"/>
      <c r="X988" s="141"/>
      <c r="AF988" s="155"/>
    </row>
    <row r="989" spans="16:32" s="101" customFormat="1">
      <c r="P989" s="140"/>
      <c r="X989" s="141"/>
      <c r="AF989" s="155"/>
    </row>
    <row r="990" spans="16:32" s="101" customFormat="1">
      <c r="P990" s="140"/>
      <c r="X990" s="141"/>
      <c r="AF990" s="155"/>
    </row>
    <row r="991" spans="16:32" s="101" customFormat="1">
      <c r="P991" s="140"/>
      <c r="X991" s="141"/>
      <c r="AF991" s="155"/>
    </row>
    <row r="992" spans="16:32" s="101" customFormat="1">
      <c r="P992" s="140"/>
      <c r="X992" s="141"/>
      <c r="AF992" s="155"/>
    </row>
    <row r="993" spans="16:32" s="101" customFormat="1">
      <c r="P993" s="140"/>
      <c r="X993" s="141"/>
      <c r="AF993" s="155"/>
    </row>
    <row r="994" spans="16:32" s="101" customFormat="1">
      <c r="P994" s="140"/>
      <c r="X994" s="141"/>
      <c r="AF994" s="155"/>
    </row>
    <row r="995" spans="16:32" s="101" customFormat="1">
      <c r="P995" s="140"/>
      <c r="X995" s="141"/>
      <c r="AF995" s="155"/>
    </row>
    <row r="996" spans="16:32" s="101" customFormat="1">
      <c r="P996" s="140"/>
      <c r="X996" s="141"/>
      <c r="AF996" s="155"/>
    </row>
    <row r="997" spans="16:32" s="101" customFormat="1">
      <c r="P997" s="140"/>
      <c r="X997" s="141"/>
      <c r="AF997" s="155"/>
    </row>
    <row r="998" spans="16:32" s="101" customFormat="1">
      <c r="P998" s="140"/>
      <c r="X998" s="141"/>
      <c r="AF998" s="155"/>
    </row>
    <row r="999" spans="16:32" s="101" customFormat="1">
      <c r="P999" s="140"/>
      <c r="X999" s="141"/>
      <c r="AF999" s="155"/>
    </row>
    <row r="1000" spans="16:32" s="101" customFormat="1">
      <c r="P1000" s="140"/>
      <c r="X1000" s="141"/>
      <c r="AF1000" s="155"/>
    </row>
    <row r="1001" spans="16:32" s="101" customFormat="1">
      <c r="P1001" s="140"/>
      <c r="X1001" s="141"/>
      <c r="AF1001" s="155"/>
    </row>
    <row r="1002" spans="16:32" s="101" customFormat="1">
      <c r="P1002" s="140"/>
      <c r="X1002" s="141"/>
      <c r="AF1002" s="155"/>
    </row>
    <row r="1003" spans="16:32" s="101" customFormat="1">
      <c r="P1003" s="140"/>
      <c r="X1003" s="141"/>
      <c r="AF1003" s="155"/>
    </row>
    <row r="1004" spans="16:32" s="101" customFormat="1">
      <c r="P1004" s="140"/>
      <c r="X1004" s="141"/>
      <c r="AF1004" s="155"/>
    </row>
    <row r="1005" spans="16:32" s="101" customFormat="1">
      <c r="P1005" s="140"/>
      <c r="X1005" s="141"/>
      <c r="AF1005" s="155"/>
    </row>
    <row r="1006" spans="16:32" s="101" customFormat="1">
      <c r="P1006" s="140"/>
      <c r="X1006" s="141"/>
      <c r="AF1006" s="155"/>
    </row>
    <row r="1007" spans="16:32" s="101" customFormat="1">
      <c r="P1007" s="140"/>
      <c r="X1007" s="141"/>
      <c r="AF1007" s="155"/>
    </row>
    <row r="1008" spans="16:32" s="101" customFormat="1">
      <c r="P1008" s="140"/>
      <c r="X1008" s="141"/>
      <c r="AF1008" s="155"/>
    </row>
    <row r="1009" spans="16:32" s="101" customFormat="1">
      <c r="P1009" s="140"/>
      <c r="X1009" s="141"/>
      <c r="AF1009" s="155"/>
    </row>
    <row r="1010" spans="16:32" s="101" customFormat="1">
      <c r="P1010" s="140"/>
      <c r="X1010" s="141"/>
      <c r="AF1010" s="155"/>
    </row>
    <row r="1011" spans="16:32" s="101" customFormat="1">
      <c r="P1011" s="140"/>
      <c r="X1011" s="141"/>
      <c r="AF1011" s="155"/>
    </row>
    <row r="1012" spans="16:32" s="101" customFormat="1">
      <c r="P1012" s="140"/>
      <c r="X1012" s="141"/>
      <c r="AF1012" s="155"/>
    </row>
    <row r="1013" spans="16:32" s="101" customFormat="1">
      <c r="P1013" s="140"/>
      <c r="X1013" s="141"/>
      <c r="AF1013" s="155"/>
    </row>
    <row r="1014" spans="16:32" s="101" customFormat="1">
      <c r="P1014" s="140"/>
      <c r="X1014" s="141"/>
      <c r="AF1014" s="155"/>
    </row>
    <row r="1015" spans="16:32" s="101" customFormat="1">
      <c r="P1015" s="140"/>
      <c r="X1015" s="141"/>
      <c r="AF1015" s="155"/>
    </row>
    <row r="1016" spans="16:32" s="101" customFormat="1">
      <c r="P1016" s="140"/>
      <c r="X1016" s="141"/>
      <c r="AF1016" s="155"/>
    </row>
    <row r="1017" spans="16:32" s="101" customFormat="1">
      <c r="P1017" s="140"/>
      <c r="X1017" s="141"/>
      <c r="AF1017" s="155"/>
    </row>
    <row r="1018" spans="16:32" s="101" customFormat="1">
      <c r="P1018" s="140"/>
      <c r="X1018" s="141"/>
      <c r="AF1018" s="155"/>
    </row>
    <row r="1019" spans="16:32" s="101" customFormat="1">
      <c r="P1019" s="140"/>
      <c r="X1019" s="141"/>
      <c r="AF1019" s="155"/>
    </row>
    <row r="1020" spans="16:32" s="101" customFormat="1">
      <c r="P1020" s="140"/>
      <c r="X1020" s="141"/>
      <c r="AF1020" s="155"/>
    </row>
    <row r="1021" spans="16:32" s="101" customFormat="1">
      <c r="P1021" s="140"/>
      <c r="X1021" s="141"/>
      <c r="AF1021" s="155"/>
    </row>
    <row r="1022" spans="16:32" s="101" customFormat="1">
      <c r="P1022" s="140"/>
      <c r="X1022" s="141"/>
      <c r="AF1022" s="155"/>
    </row>
    <row r="1023" spans="16:32" s="101" customFormat="1">
      <c r="P1023" s="140"/>
      <c r="X1023" s="141"/>
      <c r="AF1023" s="155"/>
    </row>
    <row r="1024" spans="16:32" s="101" customFormat="1">
      <c r="P1024" s="140"/>
      <c r="X1024" s="141"/>
      <c r="AF1024" s="155"/>
    </row>
    <row r="1025" spans="16:32" s="101" customFormat="1">
      <c r="P1025" s="140"/>
      <c r="X1025" s="141"/>
      <c r="AF1025" s="155"/>
    </row>
    <row r="1026" spans="16:32" s="101" customFormat="1">
      <c r="P1026" s="140"/>
      <c r="X1026" s="141"/>
      <c r="AF1026" s="155"/>
    </row>
    <row r="1027" spans="16:32" s="101" customFormat="1">
      <c r="P1027" s="140"/>
      <c r="X1027" s="141"/>
      <c r="AF1027" s="155"/>
    </row>
    <row r="1028" spans="16:32" s="101" customFormat="1">
      <c r="P1028" s="140"/>
      <c r="X1028" s="141"/>
      <c r="AF1028" s="155"/>
    </row>
    <row r="1029" spans="16:32" s="101" customFormat="1">
      <c r="P1029" s="140"/>
      <c r="X1029" s="141"/>
      <c r="AF1029" s="155"/>
    </row>
    <row r="1030" spans="16:32" s="101" customFormat="1">
      <c r="P1030" s="140"/>
      <c r="X1030" s="141"/>
      <c r="AF1030" s="155"/>
    </row>
    <row r="1031" spans="16:32" s="101" customFormat="1">
      <c r="P1031" s="140"/>
      <c r="X1031" s="141"/>
      <c r="AF1031" s="155"/>
    </row>
    <row r="1032" spans="16:32" s="101" customFormat="1">
      <c r="P1032" s="140"/>
      <c r="X1032" s="141"/>
      <c r="AF1032" s="155"/>
    </row>
    <row r="1033" spans="16:32" s="101" customFormat="1">
      <c r="P1033" s="140"/>
      <c r="X1033" s="141"/>
      <c r="AF1033" s="155"/>
    </row>
    <row r="1034" spans="16:32" s="101" customFormat="1">
      <c r="P1034" s="140"/>
      <c r="X1034" s="141"/>
      <c r="AF1034" s="155"/>
    </row>
    <row r="1035" spans="16:32" s="101" customFormat="1">
      <c r="P1035" s="140"/>
      <c r="X1035" s="141"/>
      <c r="AF1035" s="155"/>
    </row>
    <row r="1036" spans="16:32" s="101" customFormat="1">
      <c r="P1036" s="140"/>
      <c r="X1036" s="141"/>
      <c r="AF1036" s="155"/>
    </row>
    <row r="1037" spans="16:32" s="101" customFormat="1">
      <c r="P1037" s="140"/>
      <c r="X1037" s="141"/>
      <c r="AF1037" s="155"/>
    </row>
    <row r="1038" spans="16:32" s="101" customFormat="1">
      <c r="P1038" s="140"/>
      <c r="X1038" s="141"/>
      <c r="AF1038" s="155"/>
    </row>
    <row r="1039" spans="16:32" s="101" customFormat="1">
      <c r="P1039" s="140"/>
      <c r="X1039" s="141"/>
      <c r="AF1039" s="155"/>
    </row>
    <row r="1040" spans="16:32" s="101" customFormat="1">
      <c r="P1040" s="140"/>
      <c r="X1040" s="141"/>
      <c r="AF1040" s="155"/>
    </row>
    <row r="1041" spans="16:32" s="101" customFormat="1">
      <c r="P1041" s="140"/>
      <c r="X1041" s="141"/>
      <c r="AF1041" s="155"/>
    </row>
    <row r="1042" spans="16:32" s="101" customFormat="1">
      <c r="P1042" s="140"/>
      <c r="X1042" s="141"/>
      <c r="AF1042" s="155"/>
    </row>
    <row r="1043" spans="16:32" s="101" customFormat="1">
      <c r="P1043" s="140"/>
      <c r="X1043" s="141"/>
      <c r="AF1043" s="155"/>
    </row>
    <row r="1044" spans="16:32" s="101" customFormat="1">
      <c r="P1044" s="140"/>
      <c r="X1044" s="141"/>
      <c r="AF1044" s="155"/>
    </row>
    <row r="1045" spans="16:32" s="101" customFormat="1">
      <c r="P1045" s="140"/>
      <c r="X1045" s="141"/>
      <c r="AF1045" s="155"/>
    </row>
    <row r="1046" spans="16:32" s="101" customFormat="1">
      <c r="P1046" s="140"/>
      <c r="X1046" s="141"/>
      <c r="AF1046" s="155"/>
    </row>
    <row r="1047" spans="16:32" s="101" customFormat="1">
      <c r="P1047" s="140"/>
      <c r="X1047" s="141"/>
      <c r="AF1047" s="155"/>
    </row>
    <row r="1048" spans="16:32" s="101" customFormat="1">
      <c r="P1048" s="140"/>
      <c r="X1048" s="141"/>
      <c r="AF1048" s="155"/>
    </row>
    <row r="1049" spans="16:32" s="101" customFormat="1">
      <c r="P1049" s="140"/>
      <c r="X1049" s="141"/>
      <c r="AF1049" s="155"/>
    </row>
    <row r="1050" spans="16:32" s="101" customFormat="1">
      <c r="P1050" s="140"/>
      <c r="X1050" s="141"/>
      <c r="AF1050" s="155"/>
    </row>
    <row r="1051" spans="16:32" s="101" customFormat="1">
      <c r="P1051" s="140"/>
      <c r="X1051" s="141"/>
      <c r="AF1051" s="155"/>
    </row>
    <row r="1052" spans="16:32" s="101" customFormat="1">
      <c r="P1052" s="140"/>
      <c r="X1052" s="141"/>
      <c r="AF1052" s="155"/>
    </row>
    <row r="1053" spans="16:32" s="101" customFormat="1">
      <c r="P1053" s="140"/>
      <c r="X1053" s="141"/>
      <c r="AF1053" s="155"/>
    </row>
    <row r="1054" spans="16:32" s="101" customFormat="1">
      <c r="P1054" s="140"/>
      <c r="X1054" s="141"/>
      <c r="AF1054" s="155"/>
    </row>
    <row r="1055" spans="16:32" s="101" customFormat="1">
      <c r="P1055" s="140"/>
      <c r="X1055" s="141"/>
      <c r="AF1055" s="155"/>
    </row>
    <row r="1056" spans="16:32" s="101" customFormat="1">
      <c r="P1056" s="140"/>
      <c r="X1056" s="141"/>
      <c r="AF1056" s="155"/>
    </row>
    <row r="1057" spans="16:32" s="101" customFormat="1">
      <c r="P1057" s="140"/>
      <c r="X1057" s="141"/>
      <c r="AF1057" s="155"/>
    </row>
    <row r="1058" spans="16:32" s="101" customFormat="1">
      <c r="P1058" s="140"/>
      <c r="X1058" s="141"/>
      <c r="AF1058" s="155"/>
    </row>
    <row r="1059" spans="16:32" s="101" customFormat="1">
      <c r="P1059" s="140"/>
      <c r="X1059" s="141"/>
      <c r="AF1059" s="155"/>
    </row>
    <row r="1060" spans="16:32" s="101" customFormat="1">
      <c r="P1060" s="140"/>
      <c r="X1060" s="141"/>
      <c r="AF1060" s="155"/>
    </row>
    <row r="1061" spans="16:32" s="101" customFormat="1">
      <c r="P1061" s="140"/>
      <c r="X1061" s="141"/>
      <c r="AF1061" s="155"/>
    </row>
    <row r="1062" spans="16:32" s="101" customFormat="1">
      <c r="P1062" s="140"/>
      <c r="X1062" s="141"/>
      <c r="AF1062" s="155"/>
    </row>
    <row r="1063" spans="16:32" s="101" customFormat="1">
      <c r="P1063" s="140"/>
      <c r="X1063" s="141"/>
      <c r="AF1063" s="155"/>
    </row>
    <row r="1064" spans="16:32" s="101" customFormat="1">
      <c r="P1064" s="140"/>
      <c r="X1064" s="141"/>
      <c r="AF1064" s="155"/>
    </row>
    <row r="1065" spans="16:32" s="101" customFormat="1">
      <c r="P1065" s="140"/>
      <c r="X1065" s="141"/>
      <c r="AF1065" s="155"/>
    </row>
    <row r="1066" spans="16:32" s="101" customFormat="1">
      <c r="P1066" s="140"/>
      <c r="X1066" s="141"/>
      <c r="AF1066" s="155"/>
    </row>
    <row r="1067" spans="16:32" s="101" customFormat="1">
      <c r="P1067" s="140"/>
      <c r="X1067" s="141"/>
      <c r="AF1067" s="155"/>
    </row>
    <row r="1068" spans="16:32" s="101" customFormat="1">
      <c r="P1068" s="140"/>
      <c r="X1068" s="141"/>
      <c r="AF1068" s="155"/>
    </row>
    <row r="1069" spans="16:32" s="101" customFormat="1">
      <c r="P1069" s="140"/>
      <c r="X1069" s="141"/>
      <c r="AF1069" s="155"/>
    </row>
    <row r="1070" spans="16:32" s="101" customFormat="1">
      <c r="P1070" s="140"/>
      <c r="X1070" s="141"/>
      <c r="AF1070" s="155"/>
    </row>
    <row r="1071" spans="16:32" s="101" customFormat="1">
      <c r="P1071" s="140"/>
      <c r="X1071" s="141"/>
      <c r="AF1071" s="155"/>
    </row>
    <row r="1072" spans="16:32" s="101" customFormat="1">
      <c r="P1072" s="140"/>
      <c r="X1072" s="141"/>
      <c r="AF1072" s="155"/>
    </row>
    <row r="1073" spans="16:32" s="101" customFormat="1">
      <c r="P1073" s="140"/>
      <c r="X1073" s="141"/>
      <c r="AF1073" s="155"/>
    </row>
    <row r="1074" spans="16:32" s="101" customFormat="1">
      <c r="P1074" s="140"/>
      <c r="X1074" s="141"/>
      <c r="AF1074" s="155"/>
    </row>
    <row r="1075" spans="16:32" s="101" customFormat="1">
      <c r="P1075" s="140"/>
      <c r="X1075" s="141"/>
      <c r="AF1075" s="155"/>
    </row>
    <row r="1076" spans="16:32" s="101" customFormat="1">
      <c r="P1076" s="140"/>
      <c r="X1076" s="141"/>
      <c r="AF1076" s="155"/>
    </row>
    <row r="1077" spans="16:32" s="101" customFormat="1">
      <c r="P1077" s="140"/>
      <c r="X1077" s="141"/>
      <c r="AF1077" s="155"/>
    </row>
    <row r="1078" spans="16:32" s="101" customFormat="1">
      <c r="P1078" s="140"/>
      <c r="X1078" s="141"/>
      <c r="AF1078" s="155"/>
    </row>
    <row r="1079" spans="16:32" s="101" customFormat="1">
      <c r="P1079" s="140"/>
      <c r="X1079" s="141"/>
      <c r="AF1079" s="155"/>
    </row>
    <row r="1080" spans="16:32" s="101" customFormat="1">
      <c r="P1080" s="140"/>
      <c r="X1080" s="141"/>
      <c r="AF1080" s="155"/>
    </row>
    <row r="1081" spans="16:32" s="101" customFormat="1">
      <c r="P1081" s="140"/>
      <c r="X1081" s="141"/>
      <c r="AF1081" s="155"/>
    </row>
    <row r="1082" spans="16:32" s="101" customFormat="1">
      <c r="P1082" s="140"/>
      <c r="X1082" s="141"/>
      <c r="AF1082" s="155"/>
    </row>
    <row r="1083" spans="16:32" s="101" customFormat="1">
      <c r="P1083" s="140"/>
      <c r="X1083" s="141"/>
      <c r="AF1083" s="155"/>
    </row>
    <row r="1084" spans="16:32" s="101" customFormat="1">
      <c r="P1084" s="140"/>
      <c r="X1084" s="141"/>
      <c r="AF1084" s="155"/>
    </row>
    <row r="1085" spans="16:32" s="101" customFormat="1">
      <c r="P1085" s="140"/>
      <c r="X1085" s="141"/>
      <c r="AF1085" s="155"/>
    </row>
    <row r="1086" spans="16:32" s="101" customFormat="1">
      <c r="P1086" s="140"/>
      <c r="X1086" s="141"/>
      <c r="AF1086" s="155"/>
    </row>
    <row r="1087" spans="16:32" s="101" customFormat="1">
      <c r="P1087" s="140"/>
      <c r="X1087" s="141"/>
      <c r="AF1087" s="155"/>
    </row>
    <row r="1088" spans="16:32" s="101" customFormat="1">
      <c r="P1088" s="140"/>
      <c r="X1088" s="141"/>
      <c r="AF1088" s="155"/>
    </row>
    <row r="1089" spans="16:32" s="101" customFormat="1">
      <c r="P1089" s="140"/>
      <c r="X1089" s="141"/>
      <c r="AF1089" s="155"/>
    </row>
    <row r="1090" spans="16:32" s="101" customFormat="1">
      <c r="P1090" s="140"/>
      <c r="X1090" s="141"/>
      <c r="AF1090" s="155"/>
    </row>
    <row r="1091" spans="16:32" s="101" customFormat="1">
      <c r="P1091" s="140"/>
      <c r="X1091" s="141"/>
      <c r="AF1091" s="155"/>
    </row>
    <row r="1092" spans="16:32" s="101" customFormat="1">
      <c r="P1092" s="140"/>
      <c r="X1092" s="141"/>
      <c r="AF1092" s="155"/>
    </row>
    <row r="1093" spans="16:32" s="101" customFormat="1">
      <c r="P1093" s="140"/>
      <c r="X1093" s="141"/>
      <c r="AF1093" s="155"/>
    </row>
    <row r="1094" spans="16:32" s="101" customFormat="1">
      <c r="P1094" s="140"/>
      <c r="X1094" s="141"/>
      <c r="AF1094" s="155"/>
    </row>
    <row r="1095" spans="16:32" s="101" customFormat="1">
      <c r="P1095" s="140"/>
      <c r="X1095" s="141"/>
      <c r="AF1095" s="155"/>
    </row>
    <row r="1096" spans="16:32" s="101" customFormat="1">
      <c r="P1096" s="140"/>
      <c r="X1096" s="141"/>
      <c r="AF1096" s="155"/>
    </row>
    <row r="1097" spans="16:32" s="101" customFormat="1">
      <c r="P1097" s="140"/>
      <c r="X1097" s="141"/>
      <c r="AF1097" s="155"/>
    </row>
    <row r="1098" spans="16:32" s="101" customFormat="1">
      <c r="P1098" s="140"/>
      <c r="X1098" s="141"/>
      <c r="AF1098" s="155"/>
    </row>
    <row r="1099" spans="16:32" s="101" customFormat="1">
      <c r="P1099" s="140"/>
      <c r="X1099" s="141"/>
      <c r="AF1099" s="155"/>
    </row>
    <row r="1100" spans="16:32" s="101" customFormat="1">
      <c r="P1100" s="140"/>
      <c r="X1100" s="141"/>
      <c r="AF1100" s="155"/>
    </row>
    <row r="1101" spans="16:32" s="101" customFormat="1">
      <c r="P1101" s="140"/>
      <c r="X1101" s="141"/>
      <c r="AF1101" s="155"/>
    </row>
    <row r="1102" spans="16:32" s="101" customFormat="1">
      <c r="P1102" s="140"/>
      <c r="X1102" s="141"/>
      <c r="AF1102" s="155"/>
    </row>
    <row r="1103" spans="16:32" s="101" customFormat="1">
      <c r="P1103" s="140"/>
      <c r="X1103" s="141"/>
      <c r="AF1103" s="155"/>
    </row>
    <row r="1104" spans="16:32" s="101" customFormat="1">
      <c r="P1104" s="140"/>
      <c r="X1104" s="141"/>
      <c r="AF1104" s="155"/>
    </row>
    <row r="1105" spans="16:32" s="101" customFormat="1">
      <c r="P1105" s="140"/>
      <c r="X1105" s="141"/>
      <c r="AF1105" s="155"/>
    </row>
    <row r="1106" spans="16:32" s="101" customFormat="1">
      <c r="P1106" s="140"/>
      <c r="X1106" s="141"/>
      <c r="AF1106" s="155"/>
    </row>
    <row r="1107" spans="16:32" s="101" customFormat="1">
      <c r="P1107" s="140"/>
      <c r="X1107" s="141"/>
      <c r="AF1107" s="155"/>
    </row>
    <row r="1108" spans="16:32" s="101" customFormat="1">
      <c r="P1108" s="140"/>
      <c r="X1108" s="141"/>
      <c r="AF1108" s="155"/>
    </row>
    <row r="1109" spans="16:32" s="101" customFormat="1">
      <c r="P1109" s="140"/>
      <c r="X1109" s="141"/>
      <c r="AF1109" s="155"/>
    </row>
    <row r="1110" spans="16:32" s="101" customFormat="1">
      <c r="P1110" s="140"/>
      <c r="X1110" s="141"/>
      <c r="AF1110" s="155"/>
    </row>
    <row r="1111" spans="16:32" s="101" customFormat="1">
      <c r="P1111" s="140"/>
      <c r="X1111" s="141"/>
      <c r="AF1111" s="155"/>
    </row>
    <row r="1112" spans="16:32" s="101" customFormat="1">
      <c r="P1112" s="140"/>
      <c r="X1112" s="141"/>
      <c r="AF1112" s="155"/>
    </row>
    <row r="1113" spans="16:32" s="101" customFormat="1">
      <c r="P1113" s="140"/>
      <c r="X1113" s="141"/>
      <c r="AF1113" s="155"/>
    </row>
    <row r="1114" spans="16:32" s="101" customFormat="1">
      <c r="P1114" s="140"/>
      <c r="X1114" s="141"/>
      <c r="AF1114" s="155"/>
    </row>
    <row r="1115" spans="16:32" s="101" customFormat="1">
      <c r="P1115" s="140"/>
      <c r="X1115" s="141"/>
      <c r="AF1115" s="155"/>
    </row>
    <row r="1116" spans="16:32" s="101" customFormat="1">
      <c r="P1116" s="140"/>
      <c r="X1116" s="141"/>
      <c r="AF1116" s="155"/>
    </row>
    <row r="1117" spans="16:32" s="101" customFormat="1">
      <c r="P1117" s="140"/>
      <c r="X1117" s="141"/>
      <c r="AF1117" s="155"/>
    </row>
    <row r="1118" spans="16:32" s="101" customFormat="1">
      <c r="P1118" s="140"/>
      <c r="X1118" s="141"/>
      <c r="AF1118" s="155"/>
    </row>
    <row r="1119" spans="16:32" s="101" customFormat="1">
      <c r="P1119" s="140"/>
      <c r="X1119" s="141"/>
      <c r="AF1119" s="155"/>
    </row>
    <row r="1120" spans="16:32" s="101" customFormat="1">
      <c r="P1120" s="140"/>
      <c r="X1120" s="141"/>
      <c r="AF1120" s="155"/>
    </row>
    <row r="1121" spans="16:32" s="101" customFormat="1">
      <c r="P1121" s="140"/>
      <c r="X1121" s="141"/>
      <c r="AF1121" s="155"/>
    </row>
    <row r="1122" spans="16:32" s="101" customFormat="1">
      <c r="P1122" s="140"/>
      <c r="X1122" s="141"/>
      <c r="AF1122" s="155"/>
    </row>
    <row r="1123" spans="16:32" s="101" customFormat="1">
      <c r="P1123" s="140"/>
      <c r="X1123" s="141"/>
      <c r="AF1123" s="155"/>
    </row>
    <row r="1124" spans="16:32" s="101" customFormat="1">
      <c r="P1124" s="140"/>
      <c r="X1124" s="141"/>
      <c r="AF1124" s="155"/>
    </row>
    <row r="1125" spans="16:32" s="101" customFormat="1">
      <c r="P1125" s="140"/>
      <c r="X1125" s="141"/>
      <c r="AF1125" s="155"/>
    </row>
    <row r="1126" spans="16:32" s="101" customFormat="1">
      <c r="P1126" s="140"/>
      <c r="X1126" s="141"/>
      <c r="AF1126" s="155"/>
    </row>
    <row r="1127" spans="16:32" s="101" customFormat="1">
      <c r="P1127" s="140"/>
      <c r="X1127" s="141"/>
      <c r="AF1127" s="155"/>
    </row>
    <row r="1128" spans="16:32" s="101" customFormat="1">
      <c r="P1128" s="140"/>
      <c r="X1128" s="141"/>
      <c r="AF1128" s="155"/>
    </row>
    <row r="1129" spans="16:32" s="101" customFormat="1">
      <c r="P1129" s="140"/>
      <c r="X1129" s="141"/>
      <c r="AF1129" s="155"/>
    </row>
    <row r="1130" spans="16:32" s="101" customFormat="1">
      <c r="P1130" s="140"/>
      <c r="X1130" s="141"/>
      <c r="AF1130" s="155"/>
    </row>
    <row r="1131" spans="16:32" s="101" customFormat="1">
      <c r="P1131" s="140"/>
      <c r="X1131" s="141"/>
      <c r="AF1131" s="155"/>
    </row>
    <row r="1132" spans="16:32" s="101" customFormat="1">
      <c r="P1132" s="140"/>
      <c r="X1132" s="141"/>
      <c r="AF1132" s="155"/>
    </row>
    <row r="1133" spans="16:32" s="101" customFormat="1">
      <c r="P1133" s="140"/>
      <c r="X1133" s="141"/>
      <c r="AF1133" s="155"/>
    </row>
    <row r="1134" spans="16:32" s="101" customFormat="1">
      <c r="P1134" s="140"/>
      <c r="X1134" s="141"/>
      <c r="AF1134" s="155"/>
    </row>
    <row r="1135" spans="16:32" s="101" customFormat="1">
      <c r="P1135" s="140"/>
      <c r="X1135" s="141"/>
      <c r="AF1135" s="155"/>
    </row>
    <row r="1136" spans="16:32" s="101" customFormat="1">
      <c r="P1136" s="140"/>
      <c r="X1136" s="141"/>
      <c r="AF1136" s="155"/>
    </row>
  </sheetData>
  <pageMargins left="0.70866141732283472" right="0.70866141732283472" top="0.74803149606299213" bottom="0.74803149606299213" header="0.31496062992125984" footer="0.31496062992125984"/>
  <pageSetup paperSize="8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0" tint="0.89999084444715716"/>
    <outlinePr summaryBelow="0"/>
  </sheetPr>
  <dimension ref="A1:AF2994"/>
  <sheetViews>
    <sheetView tabSelected="1" zoomScale="70" zoomScaleNormal="70" workbookViewId="0">
      <pane xSplit="2" ySplit="2" topLeftCell="D3" activePane="bottomRight" state="frozen"/>
      <selection activeCell="C73" sqref="C73"/>
      <selection pane="topRight" activeCell="C73" sqref="C73"/>
      <selection pane="bottomLeft" activeCell="C73" sqref="C73"/>
      <selection pane="bottomRight" activeCell="L143" sqref="L143"/>
    </sheetView>
  </sheetViews>
  <sheetFormatPr defaultRowHeight="15" outlineLevelRow="2" outlineLevelCol="1"/>
  <cols>
    <col min="1" max="1" width="11.28515625" style="58" customWidth="1"/>
    <col min="2" max="2" width="72.85546875" style="104" bestFit="1" customWidth="1"/>
    <col min="3" max="3" width="13.5703125" style="176" hidden="1" customWidth="1" outlineLevel="1"/>
    <col min="4" max="4" width="13.28515625" style="59" customWidth="1" outlineLevel="1"/>
    <col min="5" max="5" width="15.28515625" style="59" customWidth="1" outlineLevel="1"/>
    <col min="6" max="6" width="17.42578125" style="105" customWidth="1" outlineLevel="1"/>
    <col min="7" max="7" width="16.28515625" style="105" customWidth="1" outlineLevel="1"/>
    <col min="8" max="8" width="23" style="105" customWidth="1" outlineLevel="1"/>
    <col min="9" max="9" width="19.28515625" style="105" customWidth="1" outlineLevel="1"/>
    <col min="10" max="10" width="20" style="105" customWidth="1" outlineLevel="1"/>
    <col min="11" max="11" width="16.42578125" style="105" customWidth="1" outlineLevel="1"/>
    <col min="12" max="12" width="16.42578125" style="59" customWidth="1" outlineLevel="1"/>
    <col min="13" max="13" width="17.7109375" style="59" customWidth="1" outlineLevel="1"/>
    <col min="14" max="14" width="19.5703125" style="59" customWidth="1" outlineLevel="1"/>
    <col min="15" max="15" width="16.5703125" style="112" customWidth="1" outlineLevel="1"/>
    <col min="16" max="16" width="17.7109375" style="59" hidden="1" customWidth="1" outlineLevel="1"/>
    <col min="17" max="17" width="13.7109375" style="215" customWidth="1" outlineLevel="1"/>
    <col min="18" max="18" width="20.42578125" style="105" customWidth="1" outlineLevel="1"/>
    <col min="19" max="19" width="18.85546875" style="105" hidden="1" customWidth="1" outlineLevel="1"/>
    <col min="20" max="20" width="20.42578125" style="105" hidden="1" customWidth="1" outlineLevel="1"/>
    <col min="21" max="21" width="16.140625" style="105" customWidth="1" outlineLevel="1"/>
    <col min="22" max="22" width="25.42578125" style="105" customWidth="1" outlineLevel="1"/>
    <col min="23" max="23" width="29" style="106" customWidth="1" outlineLevel="1"/>
    <col min="24" max="24" width="23.140625" style="105" customWidth="1" outlineLevel="1"/>
    <col min="25" max="25" width="39.140625" style="105" hidden="1" customWidth="1" outlineLevel="1"/>
    <col min="26" max="26" width="23.28515625" style="105" customWidth="1" outlineLevel="1"/>
    <col min="27" max="27" width="28.28515625" style="105" customWidth="1" outlineLevel="1"/>
    <col min="28" max="28" width="23.42578125" style="105" hidden="1" customWidth="1" outlineLevel="1"/>
    <col min="29" max="29" width="20.28515625" style="105" hidden="1" customWidth="1" outlineLevel="1"/>
    <col min="30" max="30" width="28.7109375" style="105" hidden="1" customWidth="1" outlineLevel="1"/>
    <col min="31" max="31" width="40" style="150" hidden="1" customWidth="1"/>
    <col min="32" max="16384" width="9.140625" style="177"/>
  </cols>
  <sheetData>
    <row r="1" spans="1:31" ht="35.25">
      <c r="A1" s="206" t="s">
        <v>92</v>
      </c>
      <c r="B1" s="207"/>
      <c r="C1" s="170"/>
      <c r="D1" s="50"/>
      <c r="E1" s="51"/>
      <c r="F1" s="50"/>
      <c r="G1" s="51"/>
      <c r="H1" s="50"/>
      <c r="I1" s="51"/>
      <c r="J1" s="50"/>
      <c r="K1" s="51"/>
      <c r="L1" s="50"/>
      <c r="M1" s="51"/>
      <c r="N1" s="50"/>
      <c r="O1" s="107"/>
      <c r="P1" s="50"/>
      <c r="Q1" s="210"/>
      <c r="R1" s="52"/>
      <c r="S1" s="52"/>
      <c r="T1" s="52"/>
      <c r="U1" s="52"/>
      <c r="V1" s="52"/>
      <c r="W1" s="53"/>
      <c r="X1" s="52"/>
      <c r="Y1" s="52"/>
      <c r="Z1" s="52"/>
      <c r="AA1" s="52"/>
      <c r="AB1" s="52"/>
      <c r="AC1" s="52"/>
      <c r="AD1" s="52"/>
      <c r="AE1" s="146"/>
    </row>
    <row r="2" spans="1:31" ht="71.25" customHeight="1">
      <c r="A2" s="54" t="str">
        <f>IF(lang="RUS",'labels!!!'!A74,'labels!!!'!A76)</f>
        <v>#</v>
      </c>
      <c r="B2" s="55" t="s">
        <v>1</v>
      </c>
      <c r="C2" s="279" t="s">
        <v>6</v>
      </c>
      <c r="D2" s="55" t="s">
        <v>7</v>
      </c>
      <c r="E2" s="55" t="s">
        <v>8</v>
      </c>
      <c r="F2" s="56" t="s">
        <v>432</v>
      </c>
      <c r="G2" s="56" t="s">
        <v>433</v>
      </c>
      <c r="H2" s="56" t="s">
        <v>434</v>
      </c>
      <c r="I2" s="56" t="s">
        <v>435</v>
      </c>
      <c r="J2" s="56" t="s">
        <v>436</v>
      </c>
      <c r="K2" s="56" t="s">
        <v>437</v>
      </c>
      <c r="L2" s="55" t="s">
        <v>11</v>
      </c>
      <c r="M2" s="55" t="s">
        <v>49</v>
      </c>
      <c r="N2" s="55" t="s">
        <v>50</v>
      </c>
      <c r="O2" s="108" t="s">
        <v>12</v>
      </c>
      <c r="P2" s="280" t="s">
        <v>13</v>
      </c>
      <c r="Q2" s="211" t="s">
        <v>160</v>
      </c>
      <c r="R2" s="56" t="s">
        <v>438</v>
      </c>
      <c r="S2" s="281" t="s">
        <v>439</v>
      </c>
      <c r="T2" s="281" t="s">
        <v>440</v>
      </c>
      <c r="U2" s="56" t="s">
        <v>441</v>
      </c>
      <c r="V2" s="56" t="s">
        <v>442</v>
      </c>
      <c r="W2" s="56" t="s">
        <v>443</v>
      </c>
      <c r="X2" s="56" t="s">
        <v>444</v>
      </c>
      <c r="Y2" s="281" t="s">
        <v>445</v>
      </c>
      <c r="Z2" s="56" t="s">
        <v>446</v>
      </c>
      <c r="AA2" s="56" t="s">
        <v>447</v>
      </c>
      <c r="AB2" s="281" t="s">
        <v>448</v>
      </c>
      <c r="AC2" s="281" t="s">
        <v>449</v>
      </c>
      <c r="AD2" s="282" t="s">
        <v>450</v>
      </c>
      <c r="AE2" s="57" t="s">
        <v>133</v>
      </c>
    </row>
    <row r="3" spans="1:31">
      <c r="A3" s="60"/>
      <c r="B3" s="61" t="s">
        <v>54</v>
      </c>
      <c r="C3" s="171"/>
      <c r="D3" s="62"/>
      <c r="E3" s="171"/>
      <c r="F3" s="62"/>
      <c r="G3" s="171"/>
      <c r="H3" s="62"/>
      <c r="I3" s="171"/>
      <c r="J3" s="62"/>
      <c r="K3" s="171"/>
      <c r="L3" s="62"/>
      <c r="M3" s="171"/>
      <c r="N3" s="62"/>
      <c r="O3" s="171"/>
      <c r="P3" s="62"/>
      <c r="Q3" s="212"/>
      <c r="R3" s="62"/>
      <c r="S3" s="171"/>
      <c r="T3" s="62"/>
      <c r="U3" s="171"/>
      <c r="V3" s="62"/>
      <c r="W3" s="171"/>
      <c r="X3" s="62"/>
      <c r="Y3" s="171"/>
      <c r="Z3" s="62"/>
      <c r="AA3" s="171"/>
      <c r="AB3" s="62"/>
      <c r="AC3" s="171"/>
      <c r="AD3" s="62"/>
      <c r="AE3" s="171">
        <v>31</v>
      </c>
    </row>
    <row r="4" spans="1:31" ht="14.25" collapsed="1">
      <c r="A4" s="66"/>
      <c r="B4" s="66" t="s">
        <v>762</v>
      </c>
      <c r="C4" s="172"/>
      <c r="D4" s="66">
        <v>20</v>
      </c>
      <c r="E4" s="66">
        <v>289.79000000000002</v>
      </c>
      <c r="F4" s="193">
        <v>272968.31</v>
      </c>
      <c r="G4" s="193">
        <v>685</v>
      </c>
      <c r="H4" s="193">
        <v>169951.16979999997</v>
      </c>
      <c r="I4" s="193">
        <v>685</v>
      </c>
      <c r="J4" s="193">
        <v>111730.01859999998</v>
      </c>
      <c r="K4" s="193">
        <v>685</v>
      </c>
      <c r="L4" s="194" t="s">
        <v>1324</v>
      </c>
      <c r="M4" s="195">
        <v>44561</v>
      </c>
      <c r="N4" s="195" t="s">
        <v>1324</v>
      </c>
      <c r="O4" s="196">
        <v>44469</v>
      </c>
      <c r="P4" s="66"/>
      <c r="Q4" s="213">
        <v>0.15493042855285297</v>
      </c>
      <c r="R4" s="193">
        <v>13957691.76001</v>
      </c>
      <c r="S4" s="193"/>
      <c r="T4" s="193"/>
      <c r="U4" s="193">
        <v>8396917.6700099986</v>
      </c>
      <c r="V4" s="193">
        <v>75153.640670834007</v>
      </c>
      <c r="W4" s="193">
        <v>97461.284497360684</v>
      </c>
      <c r="X4" s="193">
        <v>450</v>
      </c>
      <c r="Y4" s="193">
        <v>0</v>
      </c>
      <c r="Z4" s="193">
        <v>2493518.9333053287</v>
      </c>
      <c r="AA4" s="193">
        <v>22317.35897433502</v>
      </c>
      <c r="AB4" s="193">
        <v>43290000</v>
      </c>
      <c r="AC4" s="193"/>
      <c r="AD4" s="197">
        <v>387.45182845606371</v>
      </c>
      <c r="AE4" s="198"/>
    </row>
    <row r="5" spans="1:31" ht="14.25" hidden="1" outlineLevel="1">
      <c r="A5" s="66" t="s">
        <v>134</v>
      </c>
      <c r="B5" s="208" t="s">
        <v>764</v>
      </c>
      <c r="C5" s="172"/>
      <c r="D5" s="66"/>
      <c r="E5" s="66">
        <v>36.156943261655542</v>
      </c>
      <c r="F5" s="193">
        <v>34058.11</v>
      </c>
      <c r="G5" s="193"/>
      <c r="H5" s="193">
        <v>1885.55</v>
      </c>
      <c r="I5" s="193">
        <v>0</v>
      </c>
      <c r="J5" s="193">
        <v>-1.1368683772161603E-13</v>
      </c>
      <c r="K5" s="193">
        <v>0</v>
      </c>
      <c r="L5" s="194" t="s">
        <v>1324</v>
      </c>
      <c r="M5" s="195">
        <v>43100</v>
      </c>
      <c r="N5" s="196" t="s">
        <v>1324</v>
      </c>
      <c r="O5" s="195">
        <v>43373</v>
      </c>
      <c r="P5" s="66"/>
      <c r="Q5" s="213">
        <v>0.1732896642280998</v>
      </c>
      <c r="R5" s="193">
        <v>1171234.55</v>
      </c>
      <c r="S5" s="193"/>
      <c r="T5" s="193"/>
      <c r="U5" s="193">
        <v>262551.99</v>
      </c>
      <c r="V5" s="193">
        <v>-2.3094317272058246E+21</v>
      </c>
      <c r="W5" s="193">
        <v>0</v>
      </c>
      <c r="X5" s="193">
        <v>450</v>
      </c>
      <c r="Y5" s="193"/>
      <c r="Z5" s="193">
        <v>-318525.30063913047</v>
      </c>
      <c r="AA5" s="193">
        <v>2.801778174348561E+21</v>
      </c>
      <c r="AB5" s="193">
        <v>-5529933.9349365178</v>
      </c>
      <c r="AC5" s="193"/>
      <c r="AD5" s="197">
        <v>4.8641813298366333E+19</v>
      </c>
      <c r="AE5" s="198"/>
    </row>
    <row r="6" spans="1:31" ht="14.25" hidden="1" outlineLevel="1">
      <c r="A6" s="66" t="s">
        <v>134</v>
      </c>
      <c r="B6" s="208" t="s">
        <v>765</v>
      </c>
      <c r="C6" s="172"/>
      <c r="D6" s="66"/>
      <c r="E6" s="66">
        <v>41.36218650436016</v>
      </c>
      <c r="F6" s="193">
        <v>38961.199999999997</v>
      </c>
      <c r="G6" s="193"/>
      <c r="H6" s="193">
        <v>3996.81</v>
      </c>
      <c r="I6" s="193">
        <v>0</v>
      </c>
      <c r="J6" s="193">
        <v>0</v>
      </c>
      <c r="K6" s="193">
        <v>0</v>
      </c>
      <c r="L6" s="194">
        <v>50041</v>
      </c>
      <c r="M6" s="195">
        <v>43100</v>
      </c>
      <c r="N6" s="196" t="s">
        <v>1324</v>
      </c>
      <c r="O6" s="195">
        <v>43373</v>
      </c>
      <c r="P6" s="66"/>
      <c r="Q6" s="213">
        <v>0.1732896642280998</v>
      </c>
      <c r="R6" s="193">
        <v>1126038.3</v>
      </c>
      <c r="S6" s="193"/>
      <c r="T6" s="193"/>
      <c r="U6" s="193">
        <v>188208.35000000009</v>
      </c>
      <c r="V6" s="193">
        <v>0</v>
      </c>
      <c r="W6" s="193">
        <v>0</v>
      </c>
      <c r="X6" s="193" t="s">
        <v>607</v>
      </c>
      <c r="Y6" s="193"/>
      <c r="Z6" s="193">
        <v>-99029.709534174792</v>
      </c>
      <c r="AA6" s="193">
        <v>0</v>
      </c>
      <c r="AB6" s="193">
        <v>-1719259.8208717119</v>
      </c>
      <c r="AC6" s="193"/>
      <c r="AD6" s="197">
        <v>0</v>
      </c>
      <c r="AE6" s="198"/>
    </row>
    <row r="7" spans="1:31" ht="14.25" hidden="1" outlineLevel="1">
      <c r="A7" s="66" t="s">
        <v>134</v>
      </c>
      <c r="B7" s="208" t="s">
        <v>766</v>
      </c>
      <c r="C7" s="172"/>
      <c r="D7" s="66"/>
      <c r="E7" s="66">
        <v>9.149616476843045</v>
      </c>
      <c r="F7" s="193">
        <v>8618.5007999999998</v>
      </c>
      <c r="G7" s="193"/>
      <c r="H7" s="193">
        <v>8618.5007999999998</v>
      </c>
      <c r="I7" s="193">
        <v>0</v>
      </c>
      <c r="J7" s="193">
        <v>8413.4004000000004</v>
      </c>
      <c r="K7" s="193">
        <v>0</v>
      </c>
      <c r="L7" s="194"/>
      <c r="M7" s="195">
        <v>44196</v>
      </c>
      <c r="N7" s="196" t="s">
        <v>1324</v>
      </c>
      <c r="O7" s="195">
        <v>44196</v>
      </c>
      <c r="P7" s="66"/>
      <c r="Q7" s="213">
        <v>0.14634229014793829</v>
      </c>
      <c r="R7" s="193">
        <v>338076.13999999996</v>
      </c>
      <c r="S7" s="193"/>
      <c r="T7" s="193"/>
      <c r="U7" s="193">
        <v>336595.43999999994</v>
      </c>
      <c r="V7" s="193">
        <v>40007.063018182271</v>
      </c>
      <c r="W7" s="193">
        <v>98057.328922560249</v>
      </c>
      <c r="X7" s="193" t="s">
        <v>607</v>
      </c>
      <c r="Y7" s="193"/>
      <c r="Z7" s="193">
        <v>344736.82416446926</v>
      </c>
      <c r="AA7" s="193">
        <v>40974.731710673041</v>
      </c>
      <c r="AB7" s="193">
        <v>5984993.5271833995</v>
      </c>
      <c r="AC7" s="193"/>
      <c r="AD7" s="197">
        <v>711.36439996168485</v>
      </c>
      <c r="AE7" s="198"/>
    </row>
    <row r="8" spans="1:31" ht="14.25" hidden="1" outlineLevel="1">
      <c r="A8" s="66" t="s">
        <v>134</v>
      </c>
      <c r="B8" s="208" t="s">
        <v>767</v>
      </c>
      <c r="C8" s="172"/>
      <c r="D8" s="66"/>
      <c r="E8" s="66">
        <v>9.1496160521930179</v>
      </c>
      <c r="F8" s="193">
        <v>8618.500399999999</v>
      </c>
      <c r="G8" s="193"/>
      <c r="H8" s="193">
        <v>8618.500399999999</v>
      </c>
      <c r="I8" s="193">
        <v>0</v>
      </c>
      <c r="J8" s="193">
        <v>8413.4</v>
      </c>
      <c r="K8" s="193">
        <v>0</v>
      </c>
      <c r="L8" s="194" t="s">
        <v>1324</v>
      </c>
      <c r="M8" s="195">
        <v>44196</v>
      </c>
      <c r="N8" s="196" t="s">
        <v>1324</v>
      </c>
      <c r="O8" s="195">
        <v>44469</v>
      </c>
      <c r="P8" s="66"/>
      <c r="Q8" s="213">
        <v>0.14634229014793829</v>
      </c>
      <c r="R8" s="193">
        <v>337735.54000000004</v>
      </c>
      <c r="S8" s="193"/>
      <c r="T8" s="193"/>
      <c r="U8" s="193">
        <v>336254.84</v>
      </c>
      <c r="V8" s="193">
        <v>39966.581881284626</v>
      </c>
      <c r="W8" s="193">
        <v>100515.31334300044</v>
      </c>
      <c r="X8" s="193" t="s">
        <v>607</v>
      </c>
      <c r="Y8" s="193"/>
      <c r="Z8" s="193">
        <v>349713.7217598994</v>
      </c>
      <c r="AA8" s="193">
        <v>41566.277813951485</v>
      </c>
      <c r="AB8" s="193">
        <v>6071397.6993117975</v>
      </c>
      <c r="AC8" s="193"/>
      <c r="AD8" s="197">
        <v>721.63426192880377</v>
      </c>
      <c r="AE8" s="198"/>
    </row>
    <row r="9" spans="1:31" ht="14.25" hidden="1" outlineLevel="1">
      <c r="A9" s="66" t="s">
        <v>134</v>
      </c>
      <c r="B9" s="208" t="s">
        <v>768</v>
      </c>
      <c r="C9" s="172"/>
      <c r="D9" s="66"/>
      <c r="E9" s="66">
        <v>38.077625032506525</v>
      </c>
      <c r="F9" s="193">
        <v>35867.300300000003</v>
      </c>
      <c r="G9" s="193"/>
      <c r="H9" s="193">
        <v>25303.8701</v>
      </c>
      <c r="I9" s="193">
        <v>0</v>
      </c>
      <c r="J9" s="193">
        <v>5876.14</v>
      </c>
      <c r="K9" s="193">
        <v>0</v>
      </c>
      <c r="L9" s="195">
        <v>43374</v>
      </c>
      <c r="M9" s="195">
        <v>43555</v>
      </c>
      <c r="N9" s="196" t="s">
        <v>1324</v>
      </c>
      <c r="O9" s="195">
        <v>43646</v>
      </c>
      <c r="P9" s="66"/>
      <c r="Q9" s="213">
        <v>0.17548966422809983</v>
      </c>
      <c r="R9" s="193">
        <v>1389635.8</v>
      </c>
      <c r="S9" s="193"/>
      <c r="T9" s="193"/>
      <c r="U9" s="193">
        <v>758514.42</v>
      </c>
      <c r="V9" s="193">
        <v>129083.78969867974</v>
      </c>
      <c r="W9" s="193">
        <v>106218.62744931191</v>
      </c>
      <c r="X9" s="193" t="s">
        <v>607</v>
      </c>
      <c r="Y9" s="193"/>
      <c r="Z9" s="193">
        <v>-199658.07043380028</v>
      </c>
      <c r="AA9" s="193">
        <v>-33977.759283100859</v>
      </c>
      <c r="AB9" s="193">
        <v>-3466273.9093579585</v>
      </c>
      <c r="AC9" s="193"/>
      <c r="AD9" s="197">
        <v>-589.8896059927024</v>
      </c>
      <c r="AE9" s="198"/>
    </row>
    <row r="10" spans="1:31" ht="14.25" hidden="1" outlineLevel="1">
      <c r="A10" s="66" t="s">
        <v>134</v>
      </c>
      <c r="B10" s="208" t="s">
        <v>769</v>
      </c>
      <c r="C10" s="172"/>
      <c r="D10" s="66"/>
      <c r="E10" s="66">
        <v>39.113345915655927</v>
      </c>
      <c r="F10" s="193">
        <v>36842.899799999999</v>
      </c>
      <c r="G10" s="193"/>
      <c r="H10" s="193">
        <v>13337.0398</v>
      </c>
      <c r="I10" s="193">
        <v>0</v>
      </c>
      <c r="J10" s="193">
        <v>1179.1797999999999</v>
      </c>
      <c r="K10" s="193">
        <v>0</v>
      </c>
      <c r="L10" s="194" t="s">
        <v>1324</v>
      </c>
      <c r="M10" s="195">
        <v>43555</v>
      </c>
      <c r="N10" s="196" t="s">
        <v>1324</v>
      </c>
      <c r="O10" s="195">
        <v>43373</v>
      </c>
      <c r="P10" s="66"/>
      <c r="Q10" s="213">
        <v>0.16328966422809979</v>
      </c>
      <c r="R10" s="193">
        <v>559247.01</v>
      </c>
      <c r="S10" s="193"/>
      <c r="T10" s="193"/>
      <c r="U10" s="193">
        <v>55390.660000000033</v>
      </c>
      <c r="V10" s="193">
        <v>46973.888121217846</v>
      </c>
      <c r="W10" s="193">
        <v>68000.000000000044</v>
      </c>
      <c r="X10" s="193" t="s">
        <v>607</v>
      </c>
      <c r="Y10" s="193"/>
      <c r="Z10" s="193">
        <v>-135141.77909917824</v>
      </c>
      <c r="AA10" s="193">
        <v>-114606.59273435506</v>
      </c>
      <c r="AB10" s="193">
        <v>-2346203.2961548441</v>
      </c>
      <c r="AC10" s="193"/>
      <c r="AD10" s="197">
        <v>-1989.6908818781023</v>
      </c>
      <c r="AE10" s="198"/>
    </row>
    <row r="11" spans="1:31" ht="14.25" hidden="1" outlineLevel="1">
      <c r="A11" s="66" t="s">
        <v>134</v>
      </c>
      <c r="B11" s="208" t="s">
        <v>770</v>
      </c>
      <c r="C11" s="172"/>
      <c r="D11" s="66"/>
      <c r="E11" s="66">
        <v>9.1496162645180306</v>
      </c>
      <c r="F11" s="193">
        <v>8618.5005999999994</v>
      </c>
      <c r="G11" s="193"/>
      <c r="H11" s="193">
        <v>8618.5005999999994</v>
      </c>
      <c r="I11" s="193">
        <v>0</v>
      </c>
      <c r="J11" s="193">
        <v>8413.4002</v>
      </c>
      <c r="K11" s="193">
        <v>0</v>
      </c>
      <c r="L11" s="194" t="s">
        <v>1324</v>
      </c>
      <c r="M11" s="195">
        <v>44196</v>
      </c>
      <c r="N11" s="196" t="s">
        <v>1324</v>
      </c>
      <c r="O11" s="195">
        <v>44469</v>
      </c>
      <c r="P11" s="66"/>
      <c r="Q11" s="213">
        <v>0.14634229014793829</v>
      </c>
      <c r="R11" s="193">
        <v>337412.32</v>
      </c>
      <c r="S11" s="193"/>
      <c r="T11" s="193"/>
      <c r="U11" s="193">
        <v>332870.53000000003</v>
      </c>
      <c r="V11" s="193">
        <v>39564.328581445588</v>
      </c>
      <c r="W11" s="193">
        <v>98057.328935808851</v>
      </c>
      <c r="X11" s="193" t="s">
        <v>607</v>
      </c>
      <c r="Y11" s="193"/>
      <c r="Z11" s="193">
        <v>340603.21520890243</v>
      </c>
      <c r="AA11" s="193">
        <v>40483.420152639643</v>
      </c>
      <c r="AB11" s="193">
        <v>5913229.7319957642</v>
      </c>
      <c r="AC11" s="193"/>
      <c r="AD11" s="197">
        <v>702.83471502945554</v>
      </c>
      <c r="AE11" s="198"/>
    </row>
    <row r="12" spans="1:31" ht="14.25" hidden="1" outlineLevel="1">
      <c r="A12" s="66" t="s">
        <v>134</v>
      </c>
      <c r="B12" s="208" t="s">
        <v>771</v>
      </c>
      <c r="C12" s="172"/>
      <c r="D12" s="66"/>
      <c r="E12" s="66">
        <v>9.1496159460305133</v>
      </c>
      <c r="F12" s="193">
        <v>8618.5002999999997</v>
      </c>
      <c r="G12" s="193"/>
      <c r="H12" s="193">
        <v>8618.5002999999979</v>
      </c>
      <c r="I12" s="193">
        <v>0</v>
      </c>
      <c r="J12" s="193">
        <v>8413.3998999999985</v>
      </c>
      <c r="K12" s="193">
        <v>0</v>
      </c>
      <c r="L12" s="195">
        <v>43282</v>
      </c>
      <c r="M12" s="195">
        <v>44196</v>
      </c>
      <c r="N12" s="196" t="s">
        <v>1324</v>
      </c>
      <c r="O12" s="195">
        <v>44469</v>
      </c>
      <c r="P12" s="66"/>
      <c r="Q12" s="213">
        <v>0.14634229014793829</v>
      </c>
      <c r="R12" s="193">
        <v>337612.76999999996</v>
      </c>
      <c r="S12" s="193"/>
      <c r="T12" s="193"/>
      <c r="U12" s="193">
        <v>336132.06999999995</v>
      </c>
      <c r="V12" s="193">
        <v>39951.990157985951</v>
      </c>
      <c r="W12" s="193">
        <v>98057.329656944043</v>
      </c>
      <c r="X12" s="193" t="s">
        <v>607</v>
      </c>
      <c r="Y12" s="193"/>
      <c r="Z12" s="193">
        <v>331142.36785801593</v>
      </c>
      <c r="AA12" s="193">
        <v>39358.924072777758</v>
      </c>
      <c r="AB12" s="193">
        <v>5748979.4802451367</v>
      </c>
      <c r="AC12" s="193"/>
      <c r="AD12" s="197">
        <v>683.31228142919224</v>
      </c>
      <c r="AE12" s="198"/>
    </row>
    <row r="13" spans="1:31" ht="14.25" hidden="1" outlineLevel="1">
      <c r="A13" s="66" t="s">
        <v>134</v>
      </c>
      <c r="B13" s="208" t="s">
        <v>772</v>
      </c>
      <c r="C13" s="172"/>
      <c r="D13" s="66"/>
      <c r="E13" s="66">
        <v>29.71700862287641</v>
      </c>
      <c r="F13" s="193">
        <v>27991.999800000001</v>
      </c>
      <c r="G13" s="193"/>
      <c r="H13" s="193">
        <v>26366.0998</v>
      </c>
      <c r="I13" s="193">
        <v>0</v>
      </c>
      <c r="J13" s="193">
        <v>14977.7999</v>
      </c>
      <c r="K13" s="193">
        <v>0</v>
      </c>
      <c r="L13" s="195">
        <v>43374</v>
      </c>
      <c r="M13" s="195">
        <v>43830</v>
      </c>
      <c r="N13" s="196" t="s">
        <v>1324</v>
      </c>
      <c r="O13" s="195">
        <v>43830</v>
      </c>
      <c r="P13" s="66"/>
      <c r="Q13" s="213">
        <v>0.14494229014793833</v>
      </c>
      <c r="R13" s="193">
        <v>1253922.4399999997</v>
      </c>
      <c r="S13" s="193"/>
      <c r="T13" s="193"/>
      <c r="U13" s="193">
        <v>610389.12999999966</v>
      </c>
      <c r="V13" s="193">
        <v>40752.92326478468</v>
      </c>
      <c r="W13" s="193">
        <v>96531.893529302673</v>
      </c>
      <c r="X13" s="193" t="s">
        <v>607</v>
      </c>
      <c r="Y13" s="193"/>
      <c r="Z13" s="193">
        <v>638295.08508352796</v>
      </c>
      <c r="AA13" s="193">
        <v>42616.077751414472</v>
      </c>
      <c r="AB13" s="193">
        <v>11081473.416472998</v>
      </c>
      <c r="AC13" s="193"/>
      <c r="AD13" s="197">
        <v>739.85989200409847</v>
      </c>
      <c r="AE13" s="198"/>
    </row>
    <row r="14" spans="1:31" ht="14.25" hidden="1" outlineLevel="1">
      <c r="A14" s="66" t="s">
        <v>134</v>
      </c>
      <c r="B14" s="208" t="s">
        <v>773</v>
      </c>
      <c r="C14" s="172"/>
      <c r="D14" s="66"/>
      <c r="E14" s="66">
        <v>18.800211274224473</v>
      </c>
      <c r="F14" s="193">
        <v>17708.899200000003</v>
      </c>
      <c r="G14" s="193"/>
      <c r="H14" s="193">
        <v>17708.8992</v>
      </c>
      <c r="I14" s="193">
        <v>0</v>
      </c>
      <c r="J14" s="193">
        <v>12293.999599999999</v>
      </c>
      <c r="K14" s="193">
        <v>0</v>
      </c>
      <c r="L14" s="194" t="s">
        <v>1324</v>
      </c>
      <c r="M14" s="195">
        <v>43830</v>
      </c>
      <c r="N14" s="196" t="s">
        <v>1324</v>
      </c>
      <c r="O14" s="195">
        <v>44104</v>
      </c>
      <c r="P14" s="66"/>
      <c r="Q14" s="213">
        <v>0.14634229014793829</v>
      </c>
      <c r="R14" s="193">
        <v>666220.3400000002</v>
      </c>
      <c r="S14" s="193"/>
      <c r="T14" s="193"/>
      <c r="U14" s="193">
        <v>584753.77000000025</v>
      </c>
      <c r="V14" s="193">
        <v>47564.160486876885</v>
      </c>
      <c r="W14" s="193">
        <v>96963.204704350268</v>
      </c>
      <c r="X14" s="193" t="s">
        <v>607</v>
      </c>
      <c r="Y14" s="193"/>
      <c r="Z14" s="193">
        <v>600320.99751411763</v>
      </c>
      <c r="AA14" s="193">
        <v>48830.406462199469</v>
      </c>
      <c r="AB14" s="193">
        <v>10422203.35196957</v>
      </c>
      <c r="AC14" s="193"/>
      <c r="AD14" s="197">
        <v>847.74716862440528</v>
      </c>
      <c r="AE14" s="198"/>
    </row>
    <row r="15" spans="1:31" ht="14.25" hidden="1" outlineLevel="1">
      <c r="A15" s="66" t="s">
        <v>134</v>
      </c>
      <c r="B15" s="208" t="s">
        <v>774</v>
      </c>
      <c r="C15" s="172"/>
      <c r="D15" s="66"/>
      <c r="E15" s="66">
        <v>0</v>
      </c>
      <c r="F15" s="193">
        <v>0</v>
      </c>
      <c r="G15" s="193"/>
      <c r="H15" s="193">
        <v>0</v>
      </c>
      <c r="I15" s="193">
        <v>0</v>
      </c>
      <c r="J15" s="193">
        <v>0</v>
      </c>
      <c r="K15" s="193">
        <v>0</v>
      </c>
      <c r="L15" s="194" t="s">
        <v>1324</v>
      </c>
      <c r="M15" s="195">
        <v>43100</v>
      </c>
      <c r="N15" s="196" t="s">
        <v>1324</v>
      </c>
      <c r="O15" s="195">
        <v>43190</v>
      </c>
      <c r="P15" s="66"/>
      <c r="Q15" s="213">
        <v>0.14274229014793832</v>
      </c>
      <c r="R15" s="193">
        <v>39395.910000000003</v>
      </c>
      <c r="S15" s="193"/>
      <c r="T15" s="193"/>
      <c r="U15" s="193">
        <v>13099.940000000002</v>
      </c>
      <c r="V15" s="193">
        <v>0</v>
      </c>
      <c r="W15" s="193">
        <v>0</v>
      </c>
      <c r="X15" s="193" t="s">
        <v>607</v>
      </c>
      <c r="Y15" s="193"/>
      <c r="Z15" s="193">
        <v>-16851.362661646221</v>
      </c>
      <c r="AA15" s="193">
        <v>0</v>
      </c>
      <c r="AB15" s="193">
        <v>-292557.36371828953</v>
      </c>
      <c r="AC15" s="193"/>
      <c r="AD15" s="197">
        <v>0</v>
      </c>
      <c r="AE15" s="198"/>
    </row>
    <row r="16" spans="1:31" ht="14.25" hidden="1" outlineLevel="1">
      <c r="A16" s="66" t="s">
        <v>134</v>
      </c>
      <c r="B16" s="208" t="s">
        <v>775</v>
      </c>
      <c r="C16" s="172"/>
      <c r="D16" s="66"/>
      <c r="E16" s="66">
        <v>16.429815146325961</v>
      </c>
      <c r="F16" s="193">
        <v>15476.0995</v>
      </c>
      <c r="G16" s="193"/>
      <c r="H16" s="193">
        <v>15476.099500000002</v>
      </c>
      <c r="I16" s="193">
        <v>0</v>
      </c>
      <c r="J16" s="193">
        <v>13494.399500000001</v>
      </c>
      <c r="K16" s="193">
        <v>0</v>
      </c>
      <c r="L16" s="194"/>
      <c r="M16" s="195">
        <v>43830</v>
      </c>
      <c r="N16" s="196" t="s">
        <v>1324</v>
      </c>
      <c r="O16" s="195">
        <v>44012</v>
      </c>
      <c r="P16" s="66"/>
      <c r="Q16" s="213">
        <v>0.13634229014793831</v>
      </c>
      <c r="R16" s="193">
        <v>582084.84</v>
      </c>
      <c r="S16" s="193"/>
      <c r="T16" s="193"/>
      <c r="U16" s="193">
        <v>464214.76999999996</v>
      </c>
      <c r="V16" s="193">
        <v>34400.550391293807</v>
      </c>
      <c r="W16" s="193">
        <v>97085.035695734376</v>
      </c>
      <c r="X16" s="193" t="s">
        <v>607</v>
      </c>
      <c r="Y16" s="193"/>
      <c r="Z16" s="193">
        <v>677761.19308763579</v>
      </c>
      <c r="AA16" s="193">
        <v>50225.368908608027</v>
      </c>
      <c r="AB16" s="193">
        <v>11766646.523582136</v>
      </c>
      <c r="AC16" s="193"/>
      <c r="AD16" s="197">
        <v>871.96518256200545</v>
      </c>
      <c r="AE16" s="198"/>
    </row>
    <row r="17" spans="1:31" ht="14.25" hidden="1" outlineLevel="1">
      <c r="A17" s="66" t="s">
        <v>134</v>
      </c>
      <c r="B17" s="208" t="s">
        <v>776</v>
      </c>
      <c r="C17" s="172"/>
      <c r="D17" s="66"/>
      <c r="E17" s="66">
        <v>0</v>
      </c>
      <c r="F17" s="193">
        <v>0</v>
      </c>
      <c r="G17" s="193"/>
      <c r="H17" s="193">
        <v>0</v>
      </c>
      <c r="I17" s="193">
        <v>0</v>
      </c>
      <c r="J17" s="193">
        <v>0</v>
      </c>
      <c r="K17" s="193">
        <v>0</v>
      </c>
      <c r="L17" s="194" t="s">
        <v>1324</v>
      </c>
      <c r="M17" s="195">
        <v>43100</v>
      </c>
      <c r="N17" s="196" t="s">
        <v>1324</v>
      </c>
      <c r="O17" s="195">
        <v>43190</v>
      </c>
      <c r="P17" s="66"/>
      <c r="Q17" s="213">
        <v>0.13274229014793831</v>
      </c>
      <c r="R17" s="193">
        <v>36039.629999999997</v>
      </c>
      <c r="S17" s="193"/>
      <c r="T17" s="193"/>
      <c r="U17" s="193">
        <v>957.86000000000058</v>
      </c>
      <c r="V17" s="193">
        <v>0</v>
      </c>
      <c r="W17" s="193">
        <v>0</v>
      </c>
      <c r="X17" s="193" t="s">
        <v>607</v>
      </c>
      <c r="Y17" s="193"/>
      <c r="Z17" s="193">
        <v>-5899.2225185437046</v>
      </c>
      <c r="AA17" s="193">
        <v>0</v>
      </c>
      <c r="AB17" s="193">
        <v>-102416.70200005737</v>
      </c>
      <c r="AC17" s="193"/>
      <c r="AD17" s="197">
        <v>0</v>
      </c>
      <c r="AE17" s="198"/>
    </row>
    <row r="18" spans="1:31" ht="14.25" hidden="1" outlineLevel="1">
      <c r="A18" s="66" t="s">
        <v>134</v>
      </c>
      <c r="B18" s="208" t="s">
        <v>777</v>
      </c>
      <c r="C18" s="172"/>
      <c r="D18" s="66"/>
      <c r="E18" s="66">
        <v>21.679445251509232</v>
      </c>
      <c r="F18" s="193">
        <v>20420.999800000001</v>
      </c>
      <c r="G18" s="193"/>
      <c r="H18" s="193">
        <v>20420.999799999998</v>
      </c>
      <c r="I18" s="193">
        <v>0</v>
      </c>
      <c r="J18" s="193">
        <v>19691.799799999997</v>
      </c>
      <c r="K18" s="193">
        <v>0</v>
      </c>
      <c r="L18" s="194"/>
      <c r="M18" s="195">
        <v>44196</v>
      </c>
      <c r="N18" s="196" t="s">
        <v>1324</v>
      </c>
      <c r="O18" s="195">
        <v>44104</v>
      </c>
      <c r="P18" s="66"/>
      <c r="Q18" s="213">
        <v>0.17688966422809982</v>
      </c>
      <c r="R18" s="193">
        <v>756134.25</v>
      </c>
      <c r="S18" s="193"/>
      <c r="T18" s="193"/>
      <c r="U18" s="193">
        <v>755897.47</v>
      </c>
      <c r="V18" s="193">
        <v>38386.408437892002</v>
      </c>
      <c r="W18" s="193">
        <v>96991.402956981139</v>
      </c>
      <c r="X18" s="193" t="s">
        <v>607</v>
      </c>
      <c r="Y18" s="193"/>
      <c r="Z18" s="193">
        <v>804318.27398041065</v>
      </c>
      <c r="AA18" s="193">
        <v>40845.340809345973</v>
      </c>
      <c r="AB18" s="193">
        <v>13963810.437818108</v>
      </c>
      <c r="AC18" s="193"/>
      <c r="AD18" s="197">
        <v>709.11803794684681</v>
      </c>
      <c r="AE18" s="198"/>
    </row>
    <row r="19" spans="1:31" ht="14.25" hidden="1" outlineLevel="1">
      <c r="A19" s="66" t="s">
        <v>134</v>
      </c>
      <c r="B19" s="208" t="s">
        <v>778</v>
      </c>
      <c r="C19" s="172"/>
      <c r="D19" s="66"/>
      <c r="E19" s="66">
        <v>11.658553614172282</v>
      </c>
      <c r="F19" s="193">
        <v>10981.799499999999</v>
      </c>
      <c r="G19" s="193"/>
      <c r="H19" s="193">
        <v>10981.799500000001</v>
      </c>
      <c r="I19" s="193">
        <v>0</v>
      </c>
      <c r="J19" s="193">
        <v>10563.0995</v>
      </c>
      <c r="K19" s="193">
        <v>0</v>
      </c>
      <c r="L19" s="195">
        <v>43191</v>
      </c>
      <c r="M19" s="195">
        <v>44196</v>
      </c>
      <c r="N19" s="196" t="s">
        <v>1324</v>
      </c>
      <c r="O19" s="195">
        <v>43921</v>
      </c>
      <c r="P19" s="66"/>
      <c r="Q19" s="213">
        <v>0.17688966422809982</v>
      </c>
      <c r="R19" s="193">
        <v>413670.64999999997</v>
      </c>
      <c r="S19" s="193"/>
      <c r="T19" s="193"/>
      <c r="U19" s="193">
        <v>413433.86999999994</v>
      </c>
      <c r="V19" s="193">
        <v>39139.446712586578</v>
      </c>
      <c r="W19" s="193">
        <v>95275.885652691271</v>
      </c>
      <c r="X19" s="193" t="s">
        <v>607</v>
      </c>
      <c r="Y19" s="193"/>
      <c r="Z19" s="193">
        <v>424279.66036431602</v>
      </c>
      <c r="AA19" s="193">
        <v>40166.208825763315</v>
      </c>
      <c r="AB19" s="193">
        <v>7365940.7495862171</v>
      </c>
      <c r="AC19" s="193"/>
      <c r="AD19" s="197">
        <v>697.3275930598038</v>
      </c>
      <c r="AE19" s="198"/>
    </row>
    <row r="20" spans="1:31" ht="14.25" hidden="1" outlineLevel="1">
      <c r="A20" s="66" t="s">
        <v>134</v>
      </c>
      <c r="B20" s="208" t="s">
        <v>779</v>
      </c>
      <c r="C20" s="172"/>
      <c r="D20" s="66"/>
      <c r="E20" s="66">
        <v>0</v>
      </c>
      <c r="F20" s="193">
        <v>0</v>
      </c>
      <c r="G20" s="193">
        <v>685</v>
      </c>
      <c r="H20" s="193">
        <v>0</v>
      </c>
      <c r="I20" s="193">
        <v>685</v>
      </c>
      <c r="J20" s="193">
        <v>0</v>
      </c>
      <c r="K20" s="193">
        <v>685</v>
      </c>
      <c r="L20" s="194" t="s">
        <v>1324</v>
      </c>
      <c r="M20" s="195">
        <v>44561</v>
      </c>
      <c r="N20" s="196" t="s">
        <v>1324</v>
      </c>
      <c r="O20" s="195">
        <v>44196</v>
      </c>
      <c r="P20" s="66"/>
      <c r="Q20" s="213">
        <v>0.1563422901479383</v>
      </c>
      <c r="R20" s="193">
        <v>463855</v>
      </c>
      <c r="S20" s="193"/>
      <c r="T20" s="193"/>
      <c r="U20" s="193">
        <v>463855</v>
      </c>
      <c r="V20" s="193">
        <v>0</v>
      </c>
      <c r="W20" s="193">
        <v>0</v>
      </c>
      <c r="X20" s="193" t="s">
        <v>607</v>
      </c>
      <c r="Y20" s="193"/>
      <c r="Z20" s="193">
        <v>-139545.06111977884</v>
      </c>
      <c r="AA20" s="193">
        <v>0</v>
      </c>
      <c r="AB20" s="193">
        <v>-2422648.8991319276</v>
      </c>
      <c r="AC20" s="193"/>
      <c r="AD20" s="197">
        <v>0</v>
      </c>
      <c r="AE20" s="198"/>
    </row>
    <row r="21" spans="1:31" ht="14.25" hidden="1" outlineLevel="1">
      <c r="A21" s="66" t="s">
        <v>134</v>
      </c>
      <c r="B21" s="208" t="s">
        <v>780</v>
      </c>
      <c r="C21" s="172"/>
      <c r="D21" s="66"/>
      <c r="E21" s="66">
        <v>0</v>
      </c>
      <c r="F21" s="193">
        <v>0</v>
      </c>
      <c r="G21" s="193"/>
      <c r="H21" s="193">
        <v>0</v>
      </c>
      <c r="I21" s="193">
        <v>0</v>
      </c>
      <c r="J21" s="193">
        <v>0</v>
      </c>
      <c r="K21" s="193">
        <v>0</v>
      </c>
      <c r="L21" s="195">
        <v>43831</v>
      </c>
      <c r="M21" s="195">
        <v>43100</v>
      </c>
      <c r="N21" s="196">
        <v>43831</v>
      </c>
      <c r="O21" s="195">
        <v>43646</v>
      </c>
      <c r="P21" s="66"/>
      <c r="Q21" s="213">
        <v>0.15494229014793831</v>
      </c>
      <c r="R21" s="193">
        <v>213048.46000000002</v>
      </c>
      <c r="S21" s="193"/>
      <c r="T21" s="193"/>
      <c r="U21" s="193">
        <v>212693.18000000002</v>
      </c>
      <c r="V21" s="193">
        <v>0</v>
      </c>
      <c r="W21" s="193">
        <v>0</v>
      </c>
      <c r="X21" s="193">
        <v>450</v>
      </c>
      <c r="Y21" s="193"/>
      <c r="Z21" s="193">
        <v>-189922.57386051188</v>
      </c>
      <c r="AA21" s="193">
        <v>0</v>
      </c>
      <c r="AB21" s="193">
        <v>-3297255.4584968779</v>
      </c>
      <c r="AC21" s="193"/>
      <c r="AD21" s="197">
        <v>0</v>
      </c>
      <c r="AE21" s="198"/>
    </row>
    <row r="22" spans="1:31" ht="14.25" hidden="1" outlineLevel="1">
      <c r="A22" s="66" t="s">
        <v>134</v>
      </c>
      <c r="B22" s="208" t="s">
        <v>781</v>
      </c>
      <c r="C22" s="172"/>
      <c r="D22" s="66"/>
      <c r="E22" s="66">
        <v>0</v>
      </c>
      <c r="F22" s="193">
        <v>0</v>
      </c>
      <c r="G22" s="193"/>
      <c r="H22" s="193">
        <v>0</v>
      </c>
      <c r="I22" s="193">
        <v>0</v>
      </c>
      <c r="J22" s="193">
        <v>0</v>
      </c>
      <c r="K22" s="193">
        <v>0</v>
      </c>
      <c r="L22" s="194"/>
      <c r="M22" s="195">
        <v>43100</v>
      </c>
      <c r="N22" s="196" t="s">
        <v>1324</v>
      </c>
      <c r="O22" s="195">
        <v>44196</v>
      </c>
      <c r="P22" s="66"/>
      <c r="Q22" s="213">
        <v>0.1563422901479383</v>
      </c>
      <c r="R22" s="193">
        <v>867912.95000000019</v>
      </c>
      <c r="S22" s="193"/>
      <c r="T22" s="193"/>
      <c r="U22" s="193">
        <v>867313.66000000015</v>
      </c>
      <c r="V22" s="193">
        <v>0</v>
      </c>
      <c r="W22" s="193">
        <v>0</v>
      </c>
      <c r="X22" s="193" t="s">
        <v>607</v>
      </c>
      <c r="Y22" s="193"/>
      <c r="Z22" s="193">
        <v>-695332.40598852292</v>
      </c>
      <c r="AA22" s="193">
        <v>0</v>
      </c>
      <c r="AB22" s="193">
        <v>-12071701.243893649</v>
      </c>
      <c r="AC22" s="193"/>
      <c r="AD22" s="197">
        <v>0</v>
      </c>
      <c r="AE22" s="198"/>
    </row>
    <row r="23" spans="1:31" ht="14.25" hidden="1" outlineLevel="1">
      <c r="A23" s="66" t="s">
        <v>134</v>
      </c>
      <c r="B23" s="208" t="s">
        <v>782</v>
      </c>
      <c r="C23" s="172"/>
      <c r="D23" s="66"/>
      <c r="E23" s="66">
        <v>0</v>
      </c>
      <c r="F23" s="193">
        <v>0</v>
      </c>
      <c r="G23" s="193"/>
      <c r="H23" s="193">
        <v>0</v>
      </c>
      <c r="I23" s="193">
        <v>0</v>
      </c>
      <c r="J23" s="193">
        <v>0</v>
      </c>
      <c r="K23" s="193">
        <v>0</v>
      </c>
      <c r="L23" s="194"/>
      <c r="M23" s="195">
        <v>43100</v>
      </c>
      <c r="N23" s="196" t="s">
        <v>1324</v>
      </c>
      <c r="O23" s="195">
        <v>44196</v>
      </c>
      <c r="P23" s="66"/>
      <c r="Q23" s="213">
        <v>0.1563422901479383</v>
      </c>
      <c r="R23" s="193">
        <v>242226.92999999996</v>
      </c>
      <c r="S23" s="193"/>
      <c r="T23" s="193"/>
      <c r="U23" s="193">
        <v>242226.92999999996</v>
      </c>
      <c r="V23" s="193">
        <v>0</v>
      </c>
      <c r="W23" s="193">
        <v>0</v>
      </c>
      <c r="X23" s="193" t="s">
        <v>607</v>
      </c>
      <c r="Y23" s="193"/>
      <c r="Z23" s="193">
        <v>-191341.62810430143</v>
      </c>
      <c r="AA23" s="193">
        <v>0</v>
      </c>
      <c r="AB23" s="193">
        <v>-3321891.7313533882</v>
      </c>
      <c r="AC23" s="193"/>
      <c r="AD23" s="197">
        <v>0</v>
      </c>
      <c r="AE23" s="198"/>
    </row>
    <row r="24" spans="1:31" ht="14.25" hidden="1" outlineLevel="1">
      <c r="A24" s="66" t="s">
        <v>134</v>
      </c>
      <c r="B24" s="208" t="s">
        <v>783</v>
      </c>
      <c r="C24" s="172"/>
      <c r="D24" s="66"/>
      <c r="E24" s="66">
        <v>0.19640063712890335</v>
      </c>
      <c r="F24" s="193">
        <v>185</v>
      </c>
      <c r="G24" s="193"/>
      <c r="H24" s="193">
        <v>0</v>
      </c>
      <c r="I24" s="193">
        <v>0</v>
      </c>
      <c r="J24" s="193">
        <v>0</v>
      </c>
      <c r="K24" s="193">
        <v>0</v>
      </c>
      <c r="L24" s="194"/>
      <c r="M24" s="195">
        <v>43100</v>
      </c>
      <c r="N24" s="196">
        <v>43466</v>
      </c>
      <c r="O24" s="195">
        <v>43830</v>
      </c>
      <c r="P24" s="66"/>
      <c r="Q24" s="213">
        <v>0.15494229014793831</v>
      </c>
      <c r="R24" s="193">
        <v>30419.25</v>
      </c>
      <c r="S24" s="193"/>
      <c r="T24" s="193"/>
      <c r="U24" s="193">
        <v>30418.44</v>
      </c>
      <c r="V24" s="193">
        <v>0</v>
      </c>
      <c r="W24" s="193">
        <v>0</v>
      </c>
      <c r="X24" s="193" t="s">
        <v>607</v>
      </c>
      <c r="Y24" s="193"/>
      <c r="Z24" s="193">
        <v>-26405.291756377203</v>
      </c>
      <c r="AA24" s="193">
        <v>0</v>
      </c>
      <c r="AB24" s="193">
        <v>-458423.61235511687</v>
      </c>
      <c r="AC24" s="193"/>
      <c r="AD24" s="197">
        <v>0</v>
      </c>
      <c r="AE24" s="198"/>
    </row>
    <row r="25" spans="1:31" ht="14.25" collapsed="1">
      <c r="A25" s="66"/>
      <c r="B25" s="66" t="s">
        <v>600</v>
      </c>
      <c r="C25" s="172"/>
      <c r="D25" s="66">
        <v>3</v>
      </c>
      <c r="E25" s="66">
        <v>0</v>
      </c>
      <c r="F25" s="193">
        <v>72000</v>
      </c>
      <c r="G25" s="193">
        <v>600</v>
      </c>
      <c r="H25" s="193">
        <v>72000</v>
      </c>
      <c r="I25" s="193">
        <v>600</v>
      </c>
      <c r="J25" s="193">
        <v>72000</v>
      </c>
      <c r="K25" s="193">
        <v>600</v>
      </c>
      <c r="L25" s="194" t="s">
        <v>763</v>
      </c>
      <c r="M25" s="195">
        <v>44926</v>
      </c>
      <c r="N25" s="195">
        <v>43374</v>
      </c>
      <c r="O25" s="196">
        <v>44561</v>
      </c>
      <c r="P25" s="66"/>
      <c r="Q25" s="213">
        <v>0.1663422901479383</v>
      </c>
      <c r="R25" s="193">
        <v>7439283.6951599997</v>
      </c>
      <c r="S25" s="193"/>
      <c r="T25" s="193"/>
      <c r="U25" s="193">
        <v>7435909.5299999993</v>
      </c>
      <c r="V25" s="193">
        <v>103276.52124999999</v>
      </c>
      <c r="W25" s="193">
        <v>148201.38888888888</v>
      </c>
      <c r="X25" s="193">
        <v>230</v>
      </c>
      <c r="Y25" s="193">
        <v>0</v>
      </c>
      <c r="Z25" s="193">
        <v>1450964.9074414661</v>
      </c>
      <c r="AA25" s="193">
        <v>20152.290381131475</v>
      </c>
      <c r="AB25" s="193">
        <v>25190000</v>
      </c>
      <c r="AC25" s="193"/>
      <c r="AD25" s="197">
        <v>349.86111111111109</v>
      </c>
      <c r="AE25" s="198"/>
    </row>
    <row r="26" spans="1:31" ht="14.25" hidden="1" outlineLevel="1">
      <c r="A26" s="66" t="s">
        <v>134</v>
      </c>
      <c r="B26" s="208" t="s">
        <v>608</v>
      </c>
      <c r="C26" s="172"/>
      <c r="D26" s="66"/>
      <c r="E26" s="66">
        <v>0</v>
      </c>
      <c r="F26" s="193">
        <v>72000</v>
      </c>
      <c r="G26" s="193"/>
      <c r="H26" s="193">
        <v>72000</v>
      </c>
      <c r="I26" s="193">
        <v>0</v>
      </c>
      <c r="J26" s="193">
        <v>72000</v>
      </c>
      <c r="K26" s="193">
        <v>0</v>
      </c>
      <c r="L26" s="195">
        <v>43556</v>
      </c>
      <c r="M26" s="195">
        <v>44561</v>
      </c>
      <c r="N26" s="196">
        <v>43374</v>
      </c>
      <c r="O26" s="195">
        <v>44561</v>
      </c>
      <c r="P26" s="66"/>
      <c r="Q26" s="213">
        <v>0.1663422901479383</v>
      </c>
      <c r="R26" s="193">
        <v>2668445.2599999993</v>
      </c>
      <c r="S26" s="193"/>
      <c r="T26" s="193"/>
      <c r="U26" s="193">
        <v>2668445.2599999993</v>
      </c>
      <c r="V26" s="193">
        <v>37061.739722222213</v>
      </c>
      <c r="W26" s="193">
        <v>148201.38888888888</v>
      </c>
      <c r="X26" s="193" t="s">
        <v>607</v>
      </c>
      <c r="Y26" s="193"/>
      <c r="Z26" s="193">
        <v>1839275.5303171477</v>
      </c>
      <c r="AA26" s="193">
        <v>25545.493476627053</v>
      </c>
      <c r="AB26" s="193">
        <v>31931755.971631132</v>
      </c>
      <c r="AC26" s="193"/>
      <c r="AD26" s="197">
        <v>443.49661071709903</v>
      </c>
      <c r="AE26" s="198"/>
    </row>
    <row r="27" spans="1:31" ht="14.25" hidden="1" outlineLevel="1">
      <c r="A27" s="66" t="s">
        <v>134</v>
      </c>
      <c r="B27" s="208" t="s">
        <v>609</v>
      </c>
      <c r="C27" s="172"/>
      <c r="D27" s="66"/>
      <c r="E27" s="66">
        <v>0</v>
      </c>
      <c r="F27" s="193">
        <v>0</v>
      </c>
      <c r="G27" s="193">
        <v>600</v>
      </c>
      <c r="H27" s="193">
        <v>0</v>
      </c>
      <c r="I27" s="193">
        <v>600</v>
      </c>
      <c r="J27" s="193">
        <v>0</v>
      </c>
      <c r="K27" s="193">
        <v>600</v>
      </c>
      <c r="L27" s="195">
        <v>43739</v>
      </c>
      <c r="M27" s="195">
        <v>44926</v>
      </c>
      <c r="N27" s="196">
        <v>43466</v>
      </c>
      <c r="O27" s="195">
        <v>44196</v>
      </c>
      <c r="P27" s="66"/>
      <c r="Q27" s="213">
        <v>0.1663422901479383</v>
      </c>
      <c r="R27" s="193">
        <v>448630</v>
      </c>
      <c r="S27" s="193"/>
      <c r="T27" s="193"/>
      <c r="U27" s="193">
        <v>448630</v>
      </c>
      <c r="V27" s="193">
        <v>0</v>
      </c>
      <c r="W27" s="193">
        <v>0</v>
      </c>
      <c r="X27" s="193">
        <v>230</v>
      </c>
      <c r="Y27" s="193"/>
      <c r="Z27" s="193">
        <v>-267030.73727826274</v>
      </c>
      <c r="AA27" s="193">
        <v>0</v>
      </c>
      <c r="AB27" s="193">
        <v>-4635934.2029760787</v>
      </c>
      <c r="AC27" s="193"/>
      <c r="AD27" s="197">
        <v>0</v>
      </c>
      <c r="AE27" s="198"/>
    </row>
    <row r="28" spans="1:31" ht="14.25" hidden="1" outlineLevel="1">
      <c r="A28" s="66" t="s">
        <v>134</v>
      </c>
      <c r="B28" s="208" t="s">
        <v>610</v>
      </c>
      <c r="C28" s="172"/>
      <c r="D28" s="66"/>
      <c r="E28" s="66">
        <v>0</v>
      </c>
      <c r="F28" s="193">
        <v>0</v>
      </c>
      <c r="G28" s="193"/>
      <c r="H28" s="193">
        <v>0</v>
      </c>
      <c r="I28" s="193">
        <v>0</v>
      </c>
      <c r="J28" s="193">
        <v>0</v>
      </c>
      <c r="K28" s="193">
        <v>0</v>
      </c>
      <c r="L28" s="194"/>
      <c r="M28" s="195">
        <v>43100</v>
      </c>
      <c r="N28" s="196">
        <v>43466</v>
      </c>
      <c r="O28" s="195">
        <v>44561</v>
      </c>
      <c r="P28" s="66"/>
      <c r="Q28" s="213">
        <v>0.17634229014793829</v>
      </c>
      <c r="R28" s="193">
        <v>163668.75</v>
      </c>
      <c r="S28" s="193"/>
      <c r="T28" s="193"/>
      <c r="U28" s="193">
        <v>163668.75</v>
      </c>
      <c r="V28" s="193">
        <v>0</v>
      </c>
      <c r="W28" s="193">
        <v>0</v>
      </c>
      <c r="X28" s="193" t="s">
        <v>607</v>
      </c>
      <c r="Y28" s="193"/>
      <c r="Z28" s="193">
        <v>-121279.88559741888</v>
      </c>
      <c r="AA28" s="193">
        <v>0</v>
      </c>
      <c r="AB28" s="193">
        <v>-2105546.2584751244</v>
      </c>
      <c r="AC28" s="193"/>
      <c r="AD28" s="197">
        <v>0</v>
      </c>
      <c r="AE28" s="198"/>
    </row>
    <row r="29" spans="1:31" ht="14.25" collapsed="1">
      <c r="A29" s="66"/>
      <c r="B29" s="66" t="s">
        <v>601</v>
      </c>
      <c r="C29" s="172"/>
      <c r="D29" s="66">
        <v>8</v>
      </c>
      <c r="E29" s="66">
        <v>4.6852999999999998</v>
      </c>
      <c r="F29" s="193">
        <v>66910.14</v>
      </c>
      <c r="G29" s="193">
        <v>300</v>
      </c>
      <c r="H29" s="193">
        <v>66910.14</v>
      </c>
      <c r="I29" s="193">
        <v>300</v>
      </c>
      <c r="J29" s="193">
        <v>16447.2</v>
      </c>
      <c r="K29" s="193">
        <v>300</v>
      </c>
      <c r="L29" s="194" t="s">
        <v>1324</v>
      </c>
      <c r="M29" s="195">
        <v>44196</v>
      </c>
      <c r="N29" s="195" t="s">
        <v>1324</v>
      </c>
      <c r="O29" s="196">
        <v>44196</v>
      </c>
      <c r="P29" s="66"/>
      <c r="Q29" s="213">
        <v>0.13274229014793826</v>
      </c>
      <c r="R29" s="193">
        <v>5807862.4797299989</v>
      </c>
      <c r="S29" s="193"/>
      <c r="T29" s="193"/>
      <c r="U29" s="193">
        <v>2543430.2703999989</v>
      </c>
      <c r="V29" s="193">
        <v>154642.14397587423</v>
      </c>
      <c r="W29" s="193">
        <v>158129.49924607223</v>
      </c>
      <c r="X29" s="193">
        <v>400</v>
      </c>
      <c r="Y29" s="193">
        <v>0</v>
      </c>
      <c r="Z29" s="193">
        <v>524498.54458296439</v>
      </c>
      <c r="AA29" s="193">
        <v>31889.838062585994</v>
      </c>
      <c r="AB29" s="193">
        <v>9110000</v>
      </c>
      <c r="AC29" s="193"/>
      <c r="AD29" s="197">
        <v>553.8936718711999</v>
      </c>
      <c r="AE29" s="198"/>
    </row>
    <row r="30" spans="1:31" ht="14.25" hidden="1" outlineLevel="1">
      <c r="A30" s="66" t="s">
        <v>134</v>
      </c>
      <c r="B30" s="208" t="s">
        <v>611</v>
      </c>
      <c r="C30" s="172"/>
      <c r="D30" s="66"/>
      <c r="E30" s="66">
        <v>0.92845211846814235</v>
      </c>
      <c r="F30" s="193">
        <v>13259.099999999999</v>
      </c>
      <c r="G30" s="193"/>
      <c r="H30" s="193">
        <v>13259.1</v>
      </c>
      <c r="I30" s="193">
        <v>0</v>
      </c>
      <c r="J30" s="193">
        <v>1734.0999999999997</v>
      </c>
      <c r="K30" s="193">
        <v>0</v>
      </c>
      <c r="L30" s="194" t="s">
        <v>1324</v>
      </c>
      <c r="M30" s="195">
        <v>43373</v>
      </c>
      <c r="N30" s="196" t="s">
        <v>1324</v>
      </c>
      <c r="O30" s="195">
        <v>43465</v>
      </c>
      <c r="P30" s="66"/>
      <c r="Q30" s="213">
        <v>0.13274229014793829</v>
      </c>
      <c r="R30" s="193">
        <v>486225.86836999998</v>
      </c>
      <c r="S30" s="193"/>
      <c r="T30" s="193"/>
      <c r="U30" s="193">
        <v>267346.72337000002</v>
      </c>
      <c r="V30" s="193">
        <v>154170.30354074162</v>
      </c>
      <c r="W30" s="193">
        <v>158959.22957153581</v>
      </c>
      <c r="X30" s="193" t="s">
        <v>607</v>
      </c>
      <c r="Y30" s="193"/>
      <c r="Z30" s="193">
        <v>-61713.878294362628</v>
      </c>
      <c r="AA30" s="193">
        <v>-35588.419522728007</v>
      </c>
      <c r="AB30" s="193">
        <v>-1071417.7779653999</v>
      </c>
      <c r="AC30" s="193"/>
      <c r="AD30" s="197">
        <v>-617.85236028222141</v>
      </c>
      <c r="AE30" s="198"/>
    </row>
    <row r="31" spans="1:31" ht="14.25" hidden="1" outlineLevel="1">
      <c r="A31" s="66" t="s">
        <v>134</v>
      </c>
      <c r="B31" s="208" t="s">
        <v>612</v>
      </c>
      <c r="C31" s="172"/>
      <c r="D31" s="66"/>
      <c r="E31" s="66">
        <v>0.97141870141057851</v>
      </c>
      <c r="F31" s="193">
        <v>13872.7</v>
      </c>
      <c r="G31" s="193"/>
      <c r="H31" s="193">
        <v>13872.7</v>
      </c>
      <c r="I31" s="193">
        <v>0</v>
      </c>
      <c r="J31" s="193">
        <v>4182.7000000000016</v>
      </c>
      <c r="K31" s="193">
        <v>0</v>
      </c>
      <c r="L31" s="194" t="s">
        <v>1324</v>
      </c>
      <c r="M31" s="195">
        <v>43830</v>
      </c>
      <c r="N31" s="196" t="s">
        <v>1324</v>
      </c>
      <c r="O31" s="195">
        <v>43465</v>
      </c>
      <c r="P31" s="66"/>
      <c r="Q31" s="213">
        <v>0.13274229014793829</v>
      </c>
      <c r="R31" s="193">
        <v>418901.65498999995</v>
      </c>
      <c r="S31" s="193"/>
      <c r="T31" s="193"/>
      <c r="U31" s="193">
        <v>211748.63510999994</v>
      </c>
      <c r="V31" s="193">
        <v>50624.867934587674</v>
      </c>
      <c r="W31" s="193">
        <v>159269.58663064524</v>
      </c>
      <c r="X31" s="193" t="s">
        <v>607</v>
      </c>
      <c r="Y31" s="193"/>
      <c r="Z31" s="193">
        <v>411506.13563084212</v>
      </c>
      <c r="AA31" s="193">
        <v>98382.89517078489</v>
      </c>
      <c r="AB31" s="193">
        <v>7144178.9374141423</v>
      </c>
      <c r="AC31" s="193"/>
      <c r="AD31" s="197">
        <v>1708.0304438315297</v>
      </c>
      <c r="AE31" s="198"/>
    </row>
    <row r="32" spans="1:31" ht="14.25" hidden="1" outlineLevel="1">
      <c r="A32" s="66" t="s">
        <v>134</v>
      </c>
      <c r="B32" s="208" t="s">
        <v>613</v>
      </c>
      <c r="C32" s="172"/>
      <c r="D32" s="66"/>
      <c r="E32" s="66">
        <v>0.92057024334428239</v>
      </c>
      <c r="F32" s="193">
        <v>13146.54</v>
      </c>
      <c r="G32" s="193"/>
      <c r="H32" s="193">
        <v>13146.539999999999</v>
      </c>
      <c r="I32" s="193">
        <v>0</v>
      </c>
      <c r="J32" s="193">
        <v>3895.1</v>
      </c>
      <c r="K32" s="193">
        <v>0</v>
      </c>
      <c r="L32" s="194" t="s">
        <v>1324</v>
      </c>
      <c r="M32" s="195">
        <v>43373</v>
      </c>
      <c r="N32" s="196" t="s">
        <v>1324</v>
      </c>
      <c r="O32" s="195">
        <v>43465</v>
      </c>
      <c r="P32" s="66"/>
      <c r="Q32" s="213">
        <v>0.13274229014793829</v>
      </c>
      <c r="R32" s="193">
        <v>481902.86423000001</v>
      </c>
      <c r="S32" s="193"/>
      <c r="T32" s="193"/>
      <c r="U32" s="193">
        <v>238971.57764999999</v>
      </c>
      <c r="V32" s="193">
        <v>61351.846589304507</v>
      </c>
      <c r="W32" s="193">
        <v>157393.21198428798</v>
      </c>
      <c r="X32" s="193" t="s">
        <v>607</v>
      </c>
      <c r="Y32" s="193"/>
      <c r="Z32" s="193">
        <v>306124.56314878364</v>
      </c>
      <c r="AA32" s="193">
        <v>78592.221804005967</v>
      </c>
      <c r="AB32" s="193">
        <v>5314644.101041032</v>
      </c>
      <c r="AC32" s="193"/>
      <c r="AD32" s="197">
        <v>1364.4435575571954</v>
      </c>
      <c r="AE32" s="198"/>
    </row>
    <row r="33" spans="1:31" ht="14.25" hidden="1" outlineLevel="1">
      <c r="A33" s="66" t="s">
        <v>134</v>
      </c>
      <c r="B33" s="208" t="s">
        <v>614</v>
      </c>
      <c r="C33" s="172"/>
      <c r="D33" s="66"/>
      <c r="E33" s="66">
        <v>0.92863418026027134</v>
      </c>
      <c r="F33" s="193">
        <v>13261.699999999999</v>
      </c>
      <c r="G33" s="193"/>
      <c r="H33" s="193">
        <v>13261.699999999999</v>
      </c>
      <c r="I33" s="193">
        <v>0</v>
      </c>
      <c r="J33" s="193">
        <v>3090.3999999999996</v>
      </c>
      <c r="K33" s="193">
        <v>0</v>
      </c>
      <c r="L33" s="194" t="s">
        <v>1324</v>
      </c>
      <c r="M33" s="195">
        <v>43465</v>
      </c>
      <c r="N33" s="196" t="s">
        <v>1324</v>
      </c>
      <c r="O33" s="195">
        <v>43465</v>
      </c>
      <c r="P33" s="66"/>
      <c r="Q33" s="213">
        <v>0.13274229014793829</v>
      </c>
      <c r="R33" s="193">
        <v>404598.11096999998</v>
      </c>
      <c r="S33" s="193"/>
      <c r="T33" s="193"/>
      <c r="U33" s="193">
        <v>291081.03476999997</v>
      </c>
      <c r="V33" s="193">
        <v>94188.789402666313</v>
      </c>
      <c r="W33" s="193">
        <v>157902.79575459482</v>
      </c>
      <c r="X33" s="193" t="s">
        <v>607</v>
      </c>
      <c r="Y33" s="193"/>
      <c r="Z33" s="193">
        <v>81311.567700291678</v>
      </c>
      <c r="AA33" s="193">
        <v>26311.017247052707</v>
      </c>
      <c r="AB33" s="193">
        <v>1411654.2598861058</v>
      </c>
      <c r="AC33" s="193"/>
      <c r="AD33" s="197">
        <v>456.78690780679068</v>
      </c>
      <c r="AE33" s="198"/>
    </row>
    <row r="34" spans="1:31" ht="14.25" hidden="1" outlineLevel="1">
      <c r="A34" s="66" t="s">
        <v>134</v>
      </c>
      <c r="B34" s="208" t="s">
        <v>615</v>
      </c>
      <c r="C34" s="172"/>
      <c r="D34" s="66"/>
      <c r="E34" s="66">
        <v>0.93622475651672532</v>
      </c>
      <c r="F34" s="193">
        <v>13370.1</v>
      </c>
      <c r="G34" s="193"/>
      <c r="H34" s="193">
        <v>13370.1</v>
      </c>
      <c r="I34" s="193">
        <v>0</v>
      </c>
      <c r="J34" s="193">
        <v>3544.8999999999987</v>
      </c>
      <c r="K34" s="193">
        <v>0</v>
      </c>
      <c r="L34" s="194" t="s">
        <v>1324</v>
      </c>
      <c r="M34" s="195">
        <v>43373</v>
      </c>
      <c r="N34" s="196" t="s">
        <v>1324</v>
      </c>
      <c r="O34" s="195">
        <v>43465</v>
      </c>
      <c r="P34" s="66"/>
      <c r="Q34" s="213">
        <v>0.13274229014793829</v>
      </c>
      <c r="R34" s="193">
        <v>403010.76429999998</v>
      </c>
      <c r="S34" s="193"/>
      <c r="T34" s="193"/>
      <c r="U34" s="193">
        <v>185061.23579999999</v>
      </c>
      <c r="V34" s="193">
        <v>52204.924200964786</v>
      </c>
      <c r="W34" s="193">
        <v>157385.0602273689</v>
      </c>
      <c r="X34" s="193" t="s">
        <v>607</v>
      </c>
      <c r="Y34" s="193"/>
      <c r="Z34" s="193">
        <v>295963.13329246716</v>
      </c>
      <c r="AA34" s="193">
        <v>83489.839852313817</v>
      </c>
      <c r="AB34" s="193">
        <v>5138231.0008032462</v>
      </c>
      <c r="AC34" s="193"/>
      <c r="AD34" s="197">
        <v>1449.4713534382488</v>
      </c>
      <c r="AE34" s="198"/>
    </row>
    <row r="35" spans="1:31" ht="14.25" hidden="1" outlineLevel="1">
      <c r="A35" s="66" t="s">
        <v>134</v>
      </c>
      <c r="B35" s="208" t="s">
        <v>784</v>
      </c>
      <c r="C35" s="172"/>
      <c r="D35" s="66"/>
      <c r="E35" s="66">
        <v>0</v>
      </c>
      <c r="F35" s="193">
        <v>0</v>
      </c>
      <c r="G35" s="193">
        <v>300</v>
      </c>
      <c r="H35" s="193">
        <v>0</v>
      </c>
      <c r="I35" s="193">
        <v>300</v>
      </c>
      <c r="J35" s="193">
        <v>0</v>
      </c>
      <c r="K35" s="193">
        <v>300</v>
      </c>
      <c r="L35" s="195">
        <v>43191</v>
      </c>
      <c r="M35" s="195">
        <v>44196</v>
      </c>
      <c r="N35" s="196" t="s">
        <v>1324</v>
      </c>
      <c r="O35" s="195">
        <v>43646</v>
      </c>
      <c r="P35" s="66"/>
      <c r="Q35" s="213">
        <v>0.15494229014793831</v>
      </c>
      <c r="R35" s="193">
        <v>201000.27671000001</v>
      </c>
      <c r="S35" s="193"/>
      <c r="T35" s="193"/>
      <c r="U35" s="193">
        <v>195435.04</v>
      </c>
      <c r="V35" s="193">
        <v>0</v>
      </c>
      <c r="W35" s="193">
        <v>0</v>
      </c>
      <c r="X35" s="193">
        <v>400</v>
      </c>
      <c r="Y35" s="193"/>
      <c r="Z35" s="193">
        <v>-70575.348386746206</v>
      </c>
      <c r="AA35" s="193">
        <v>0</v>
      </c>
      <c r="AB35" s="193">
        <v>-1225262.2106650013</v>
      </c>
      <c r="AC35" s="193"/>
      <c r="AD35" s="197">
        <v>0</v>
      </c>
      <c r="AE35" s="198"/>
    </row>
    <row r="36" spans="1:31" ht="14.25" hidden="1" outlineLevel="1">
      <c r="A36" s="66" t="s">
        <v>134</v>
      </c>
      <c r="B36" s="208" t="s">
        <v>616</v>
      </c>
      <c r="C36" s="172"/>
      <c r="D36" s="66"/>
      <c r="E36" s="66">
        <v>0</v>
      </c>
      <c r="F36" s="193">
        <v>0</v>
      </c>
      <c r="G36" s="193"/>
      <c r="H36" s="193">
        <v>0</v>
      </c>
      <c r="I36" s="193">
        <v>0</v>
      </c>
      <c r="J36" s="193">
        <v>0</v>
      </c>
      <c r="K36" s="193">
        <v>0</v>
      </c>
      <c r="L36" s="194"/>
      <c r="M36" s="195">
        <v>43100</v>
      </c>
      <c r="N36" s="196" t="s">
        <v>1324</v>
      </c>
      <c r="O36" s="195">
        <v>43465</v>
      </c>
      <c r="P36" s="66"/>
      <c r="Q36" s="213">
        <v>0.14274229014793832</v>
      </c>
      <c r="R36" s="193">
        <v>134374.97</v>
      </c>
      <c r="S36" s="193"/>
      <c r="T36" s="193"/>
      <c r="U36" s="193">
        <v>134366.97</v>
      </c>
      <c r="V36" s="193">
        <v>0</v>
      </c>
      <c r="W36" s="193">
        <v>0</v>
      </c>
      <c r="X36" s="193" t="s">
        <v>607</v>
      </c>
      <c r="Y36" s="193"/>
      <c r="Z36" s="193">
        <v>-126016.01593305358</v>
      </c>
      <c r="AA36" s="193">
        <v>0</v>
      </c>
      <c r="AB36" s="193">
        <v>-2187770.4579680897</v>
      </c>
      <c r="AC36" s="193"/>
      <c r="AD36" s="197">
        <v>0</v>
      </c>
      <c r="AE36" s="198"/>
    </row>
    <row r="37" spans="1:31" ht="14.25" hidden="1" outlineLevel="1">
      <c r="A37" s="66" t="s">
        <v>134</v>
      </c>
      <c r="B37" s="208" t="s">
        <v>617</v>
      </c>
      <c r="C37" s="172"/>
      <c r="D37" s="66"/>
      <c r="E37" s="66">
        <v>0</v>
      </c>
      <c r="F37" s="193">
        <v>0</v>
      </c>
      <c r="G37" s="193"/>
      <c r="H37" s="193">
        <v>0</v>
      </c>
      <c r="I37" s="193">
        <v>0</v>
      </c>
      <c r="J37" s="193">
        <v>0</v>
      </c>
      <c r="K37" s="193">
        <v>0</v>
      </c>
      <c r="L37" s="194"/>
      <c r="M37" s="195">
        <v>43100</v>
      </c>
      <c r="N37" s="196">
        <v>43101</v>
      </c>
      <c r="O37" s="195">
        <v>44196</v>
      </c>
      <c r="P37" s="66"/>
      <c r="Q37" s="213">
        <v>0.1563422901479383</v>
      </c>
      <c r="R37" s="193">
        <v>344250.3</v>
      </c>
      <c r="S37" s="193"/>
      <c r="T37" s="193"/>
      <c r="U37" s="193">
        <v>344250.3</v>
      </c>
      <c r="V37" s="193">
        <v>0</v>
      </c>
      <c r="W37" s="193">
        <v>0</v>
      </c>
      <c r="X37" s="193" t="s">
        <v>607</v>
      </c>
      <c r="Y37" s="193"/>
      <c r="Z37" s="193">
        <v>-312101.61257525778</v>
      </c>
      <c r="AA37" s="193">
        <v>0</v>
      </c>
      <c r="AB37" s="193">
        <v>-5418411.9599455865</v>
      </c>
      <c r="AC37" s="193"/>
      <c r="AD37" s="197">
        <v>0</v>
      </c>
      <c r="AE37" s="198"/>
    </row>
    <row r="38" spans="1:31" ht="14.25" collapsed="1">
      <c r="A38" s="66"/>
      <c r="B38" s="66" t="s">
        <v>161</v>
      </c>
      <c r="C38" s="172"/>
      <c r="D38" s="66">
        <v>10</v>
      </c>
      <c r="E38" s="66">
        <v>8.8673000000000002</v>
      </c>
      <c r="F38" s="193">
        <v>138554.79999999999</v>
      </c>
      <c r="G38" s="193">
        <v>997</v>
      </c>
      <c r="H38" s="193">
        <v>134771.30000000002</v>
      </c>
      <c r="I38" s="193">
        <v>997</v>
      </c>
      <c r="J38" s="193">
        <v>4054.9000000000033</v>
      </c>
      <c r="K38" s="193">
        <v>255</v>
      </c>
      <c r="L38" s="194" t="s">
        <v>1324</v>
      </c>
      <c r="M38" s="195">
        <v>43646</v>
      </c>
      <c r="N38" s="195" t="s">
        <v>1324</v>
      </c>
      <c r="O38" s="196">
        <v>43465</v>
      </c>
      <c r="P38" s="66"/>
      <c r="Q38" s="213">
        <v>0.1127422901479383</v>
      </c>
      <c r="R38" s="193">
        <v>11328925.832620002</v>
      </c>
      <c r="S38" s="193"/>
      <c r="T38" s="193"/>
      <c r="U38" s="193">
        <v>532089.8400000002</v>
      </c>
      <c r="V38" s="193">
        <v>131221.44565833925</v>
      </c>
      <c r="W38" s="193">
        <v>154606.64874596157</v>
      </c>
      <c r="X38" s="193">
        <v>634.81961137254893</v>
      </c>
      <c r="Y38" s="193">
        <v>0</v>
      </c>
      <c r="Z38" s="193">
        <v>122315.51516188675</v>
      </c>
      <c r="AA38" s="193">
        <v>30164.866004559091</v>
      </c>
      <c r="AB38" s="193">
        <v>2120000</v>
      </c>
      <c r="AC38" s="193"/>
      <c r="AD38" s="197">
        <v>522.82423734247413</v>
      </c>
      <c r="AE38" s="198"/>
    </row>
    <row r="39" spans="1:31" ht="14.25" hidden="1" outlineLevel="1">
      <c r="A39" s="66" t="s">
        <v>134</v>
      </c>
      <c r="B39" s="208" t="s">
        <v>168</v>
      </c>
      <c r="C39" s="172"/>
      <c r="D39" s="66"/>
      <c r="E39" s="66">
        <v>0.76773886043644834</v>
      </c>
      <c r="F39" s="193">
        <v>11996.2</v>
      </c>
      <c r="G39" s="193"/>
      <c r="H39" s="193">
        <v>11996.2</v>
      </c>
      <c r="I39" s="193">
        <v>0</v>
      </c>
      <c r="J39" s="193">
        <v>1149.100000000001</v>
      </c>
      <c r="K39" s="193">
        <v>0</v>
      </c>
      <c r="L39" s="194" t="s">
        <v>1324</v>
      </c>
      <c r="M39" s="195">
        <v>43373</v>
      </c>
      <c r="N39" s="196" t="s">
        <v>1324</v>
      </c>
      <c r="O39" s="195">
        <v>43281</v>
      </c>
      <c r="P39" s="66"/>
      <c r="Q39" s="213">
        <v>0.1127422901479383</v>
      </c>
      <c r="R39" s="193">
        <v>532387.07267999998</v>
      </c>
      <c r="S39" s="193"/>
      <c r="T39" s="193"/>
      <c r="U39" s="193">
        <v>33038.51999999996</v>
      </c>
      <c r="V39" s="193">
        <v>28751.649116699966</v>
      </c>
      <c r="W39" s="193">
        <v>157000.00000000003</v>
      </c>
      <c r="X39" s="193" t="s">
        <v>607</v>
      </c>
      <c r="Y39" s="193"/>
      <c r="Z39" s="193">
        <v>93297.319905782584</v>
      </c>
      <c r="AA39" s="193">
        <v>81191.645553722483</v>
      </c>
      <c r="AB39" s="193">
        <v>1619739.513157638</v>
      </c>
      <c r="AC39" s="193"/>
      <c r="AD39" s="197">
        <v>1409.5722854039132</v>
      </c>
      <c r="AE39" s="198"/>
    </row>
    <row r="40" spans="1:31" ht="14.25" hidden="1" outlineLevel="1">
      <c r="A40" s="66" t="s">
        <v>134</v>
      </c>
      <c r="B40" s="208" t="s">
        <v>169</v>
      </c>
      <c r="C40" s="172"/>
      <c r="D40" s="66"/>
      <c r="E40" s="66">
        <v>0.94409953946019931</v>
      </c>
      <c r="F40" s="193">
        <v>14751.900000000001</v>
      </c>
      <c r="G40" s="193"/>
      <c r="H40" s="193">
        <v>14751.899999999998</v>
      </c>
      <c r="I40" s="193">
        <v>0</v>
      </c>
      <c r="J40" s="193">
        <v>380.29999999999836</v>
      </c>
      <c r="K40" s="193">
        <v>0</v>
      </c>
      <c r="L40" s="195">
        <v>43191</v>
      </c>
      <c r="M40" s="195">
        <v>43373</v>
      </c>
      <c r="N40" s="196" t="s">
        <v>1324</v>
      </c>
      <c r="O40" s="195">
        <v>43281</v>
      </c>
      <c r="P40" s="66"/>
      <c r="Q40" s="213">
        <v>0.1127422901479383</v>
      </c>
      <c r="R40" s="193">
        <v>683040.05226000003</v>
      </c>
      <c r="S40" s="193"/>
      <c r="T40" s="193"/>
      <c r="U40" s="193">
        <v>73655.920000000042</v>
      </c>
      <c r="V40" s="193">
        <v>193678.46437023496</v>
      </c>
      <c r="W40" s="193">
        <v>157000.00000000032</v>
      </c>
      <c r="X40" s="193" t="s">
        <v>607</v>
      </c>
      <c r="Y40" s="193"/>
      <c r="Z40" s="193">
        <v>-114881.05108312928</v>
      </c>
      <c r="AA40" s="193">
        <v>-302080.07121517166</v>
      </c>
      <c r="AB40" s="193">
        <v>-1994455.7672218026</v>
      </c>
      <c r="AC40" s="193"/>
      <c r="AD40" s="197">
        <v>-5244.4274710013442</v>
      </c>
      <c r="AE40" s="198"/>
    </row>
    <row r="41" spans="1:31" ht="14.25" hidden="1" outlineLevel="1">
      <c r="A41" s="66" t="s">
        <v>134</v>
      </c>
      <c r="B41" s="208" t="s">
        <v>162</v>
      </c>
      <c r="C41" s="172"/>
      <c r="D41" s="66"/>
      <c r="E41" s="66">
        <v>1.2623193036978873</v>
      </c>
      <c r="F41" s="193">
        <v>19724.2</v>
      </c>
      <c r="G41" s="193"/>
      <c r="H41" s="193">
        <v>19724.2</v>
      </c>
      <c r="I41" s="193">
        <v>0</v>
      </c>
      <c r="J41" s="193">
        <v>121.50000000000136</v>
      </c>
      <c r="K41" s="193">
        <v>0</v>
      </c>
      <c r="L41" s="194" t="s">
        <v>1324</v>
      </c>
      <c r="M41" s="195">
        <v>43190</v>
      </c>
      <c r="N41" s="196" t="s">
        <v>1324</v>
      </c>
      <c r="O41" s="195">
        <v>43281</v>
      </c>
      <c r="P41" s="66"/>
      <c r="Q41" s="213">
        <v>0.1127422901479383</v>
      </c>
      <c r="R41" s="193">
        <v>892650.78208999999</v>
      </c>
      <c r="S41" s="193"/>
      <c r="T41" s="193"/>
      <c r="U41" s="193">
        <v>3787.9599999999627</v>
      </c>
      <c r="V41" s="193">
        <v>31176.625514402633</v>
      </c>
      <c r="W41" s="193">
        <v>156999.99999999822</v>
      </c>
      <c r="X41" s="193" t="s">
        <v>607</v>
      </c>
      <c r="Y41" s="193"/>
      <c r="Z41" s="193">
        <v>-28122.421339734763</v>
      </c>
      <c r="AA41" s="193">
        <v>-231460.25794020121</v>
      </c>
      <c r="AB41" s="193">
        <v>-488234.78633294266</v>
      </c>
      <c r="AC41" s="193"/>
      <c r="AD41" s="197">
        <v>-4018.3933031517463</v>
      </c>
      <c r="AE41" s="198"/>
    </row>
    <row r="42" spans="1:31" ht="14.25" hidden="1" outlineLevel="1">
      <c r="A42" s="66" t="s">
        <v>134</v>
      </c>
      <c r="B42" s="208" t="s">
        <v>165</v>
      </c>
      <c r="C42" s="172"/>
      <c r="D42" s="66"/>
      <c r="E42" s="66">
        <v>1.0633287534607245</v>
      </c>
      <c r="F42" s="193">
        <v>16614.899999999998</v>
      </c>
      <c r="G42" s="193"/>
      <c r="H42" s="193">
        <v>16614.900000000001</v>
      </c>
      <c r="I42" s="193">
        <v>0</v>
      </c>
      <c r="J42" s="193">
        <v>210.10000000000082</v>
      </c>
      <c r="K42" s="193">
        <v>0</v>
      </c>
      <c r="L42" s="194" t="s">
        <v>1324</v>
      </c>
      <c r="M42" s="195">
        <v>43190</v>
      </c>
      <c r="N42" s="196" t="s">
        <v>1324</v>
      </c>
      <c r="O42" s="195">
        <v>43190</v>
      </c>
      <c r="P42" s="66"/>
      <c r="Q42" s="213">
        <v>0.1127422901479383</v>
      </c>
      <c r="R42" s="193">
        <v>608754.62176999997</v>
      </c>
      <c r="S42" s="193"/>
      <c r="T42" s="193"/>
      <c r="U42" s="193">
        <v>3337</v>
      </c>
      <c r="V42" s="193">
        <v>15882.912898619643</v>
      </c>
      <c r="W42" s="193">
        <v>156999.99999999919</v>
      </c>
      <c r="X42" s="193" t="s">
        <v>607</v>
      </c>
      <c r="Y42" s="193"/>
      <c r="Z42" s="193">
        <v>-19277.342270947633</v>
      </c>
      <c r="AA42" s="193">
        <v>-91753.175968336771</v>
      </c>
      <c r="AB42" s="193">
        <v>-334674.91902714979</v>
      </c>
      <c r="AC42" s="193"/>
      <c r="AD42" s="197">
        <v>-1592.9315517712921</v>
      </c>
      <c r="AE42" s="198"/>
    </row>
    <row r="43" spans="1:31" ht="14.25" hidden="1" outlineLevel="1">
      <c r="A43" s="66" t="s">
        <v>134</v>
      </c>
      <c r="B43" s="208" t="s">
        <v>167</v>
      </c>
      <c r="C43" s="172"/>
      <c r="D43" s="66"/>
      <c r="E43" s="66">
        <v>0.7763466593001469</v>
      </c>
      <c r="F43" s="193">
        <v>12130.699999999999</v>
      </c>
      <c r="G43" s="193"/>
      <c r="H43" s="193">
        <v>12130.7</v>
      </c>
      <c r="I43" s="193">
        <v>0</v>
      </c>
      <c r="J43" s="193">
        <v>1328.7000000000003</v>
      </c>
      <c r="K43" s="193">
        <v>0</v>
      </c>
      <c r="L43" s="194" t="s">
        <v>1324</v>
      </c>
      <c r="M43" s="195">
        <v>43373</v>
      </c>
      <c r="N43" s="196" t="s">
        <v>1324</v>
      </c>
      <c r="O43" s="195">
        <v>43190</v>
      </c>
      <c r="P43" s="66"/>
      <c r="Q43" s="213">
        <v>0.1127422901479383</v>
      </c>
      <c r="R43" s="193">
        <v>464865.47884</v>
      </c>
      <c r="S43" s="193"/>
      <c r="T43" s="193"/>
      <c r="U43" s="193">
        <v>29223.179999999993</v>
      </c>
      <c r="V43" s="193">
        <v>21993.813501919161</v>
      </c>
      <c r="W43" s="193">
        <v>149999.99999999997</v>
      </c>
      <c r="X43" s="193" t="s">
        <v>607</v>
      </c>
      <c r="Y43" s="193"/>
      <c r="Z43" s="193">
        <v>149610.60058218875</v>
      </c>
      <c r="AA43" s="193">
        <v>112599.2327705191</v>
      </c>
      <c r="AB43" s="193">
        <v>2597397.241367022</v>
      </c>
      <c r="AC43" s="193"/>
      <c r="AD43" s="197">
        <v>1954.8410035124721</v>
      </c>
      <c r="AE43" s="198"/>
    </row>
    <row r="44" spans="1:31" ht="14.25" hidden="1" outlineLevel="1">
      <c r="A44" s="66" t="s">
        <v>134</v>
      </c>
      <c r="B44" s="208" t="s">
        <v>164</v>
      </c>
      <c r="C44" s="172"/>
      <c r="D44" s="66"/>
      <c r="E44" s="66">
        <v>1.8116504676128147</v>
      </c>
      <c r="F44" s="193">
        <v>28307.699999999997</v>
      </c>
      <c r="G44" s="193"/>
      <c r="H44" s="193">
        <v>28307.7</v>
      </c>
      <c r="I44" s="193">
        <v>0</v>
      </c>
      <c r="J44" s="193">
        <v>57.699999999999363</v>
      </c>
      <c r="K44" s="193">
        <v>0</v>
      </c>
      <c r="L44" s="194" t="s">
        <v>1324</v>
      </c>
      <c r="M44" s="195">
        <v>43190</v>
      </c>
      <c r="N44" s="196" t="s">
        <v>1324</v>
      </c>
      <c r="O44" s="195">
        <v>43281</v>
      </c>
      <c r="P44" s="66"/>
      <c r="Q44" s="213">
        <v>0.1127422901479383</v>
      </c>
      <c r="R44" s="193">
        <v>1006691.1964</v>
      </c>
      <c r="S44" s="193"/>
      <c r="T44" s="193"/>
      <c r="U44" s="193">
        <v>5987</v>
      </c>
      <c r="V44" s="193">
        <v>103760.83188908259</v>
      </c>
      <c r="W44" s="193">
        <v>150000.00000000166</v>
      </c>
      <c r="X44" s="193" t="s">
        <v>607</v>
      </c>
      <c r="Y44" s="193"/>
      <c r="Z44" s="193">
        <v>-22934.280231387755</v>
      </c>
      <c r="AA44" s="193">
        <v>-397474.5274070712</v>
      </c>
      <c r="AB44" s="193">
        <v>-398163.20483935392</v>
      </c>
      <c r="AC44" s="193"/>
      <c r="AD44" s="197">
        <v>-6900.5754738190344</v>
      </c>
      <c r="AE44" s="198"/>
    </row>
    <row r="45" spans="1:31" ht="14.25" hidden="1" outlineLevel="1">
      <c r="A45" s="66" t="s">
        <v>134</v>
      </c>
      <c r="B45" s="208" t="s">
        <v>166</v>
      </c>
      <c r="C45" s="172"/>
      <c r="D45" s="66"/>
      <c r="E45" s="66">
        <v>0.76791805624922427</v>
      </c>
      <c r="F45" s="193">
        <v>11999</v>
      </c>
      <c r="G45" s="193"/>
      <c r="H45" s="193">
        <v>11999</v>
      </c>
      <c r="I45" s="193">
        <v>0</v>
      </c>
      <c r="J45" s="193">
        <v>702.6</v>
      </c>
      <c r="K45" s="193">
        <v>0</v>
      </c>
      <c r="L45" s="194" t="s">
        <v>1324</v>
      </c>
      <c r="M45" s="195">
        <v>43373</v>
      </c>
      <c r="N45" s="196" t="s">
        <v>1324</v>
      </c>
      <c r="O45" s="195">
        <v>43281</v>
      </c>
      <c r="P45" s="66"/>
      <c r="Q45" s="213">
        <v>0.1127422901479383</v>
      </c>
      <c r="R45" s="193">
        <v>518833.66412999999</v>
      </c>
      <c r="S45" s="193"/>
      <c r="T45" s="193"/>
      <c r="U45" s="193">
        <v>33629.56</v>
      </c>
      <c r="V45" s="193">
        <v>47864.446342157695</v>
      </c>
      <c r="W45" s="193">
        <v>156999.99999999991</v>
      </c>
      <c r="X45" s="193" t="s">
        <v>607</v>
      </c>
      <c r="Y45" s="193"/>
      <c r="Z45" s="193">
        <v>33275.168275631688</v>
      </c>
      <c r="AA45" s="193">
        <v>47360.04593742056</v>
      </c>
      <c r="AB45" s="193">
        <v>577691.8877995509</v>
      </c>
      <c r="AC45" s="193"/>
      <c r="AD45" s="197">
        <v>822.22016481575702</v>
      </c>
      <c r="AE45" s="198"/>
    </row>
    <row r="46" spans="1:31" ht="14.25" hidden="1" outlineLevel="1">
      <c r="A46" s="66" t="s">
        <v>134</v>
      </c>
      <c r="B46" s="208" t="s">
        <v>163</v>
      </c>
      <c r="C46" s="172"/>
      <c r="D46" s="66"/>
      <c r="E46" s="66">
        <v>1.2317600177691428</v>
      </c>
      <c r="F46" s="193">
        <v>19246.7</v>
      </c>
      <c r="G46" s="193"/>
      <c r="H46" s="193">
        <v>19246.7</v>
      </c>
      <c r="I46" s="193">
        <v>0</v>
      </c>
      <c r="J46" s="193">
        <v>104.90000000000214</v>
      </c>
      <c r="K46" s="193">
        <v>0</v>
      </c>
      <c r="L46" s="194" t="s">
        <v>1324</v>
      </c>
      <c r="M46" s="195">
        <v>43190</v>
      </c>
      <c r="N46" s="196" t="s">
        <v>1324</v>
      </c>
      <c r="O46" s="195">
        <v>43281</v>
      </c>
      <c r="P46" s="66"/>
      <c r="Q46" s="213">
        <v>0.1127422901479383</v>
      </c>
      <c r="R46" s="193">
        <v>766140.56793999998</v>
      </c>
      <c r="S46" s="193"/>
      <c r="T46" s="193"/>
      <c r="U46" s="193">
        <v>4515</v>
      </c>
      <c r="V46" s="193">
        <v>43040.991420399507</v>
      </c>
      <c r="W46" s="193">
        <v>156999.99999999945</v>
      </c>
      <c r="X46" s="193" t="s">
        <v>607</v>
      </c>
      <c r="Y46" s="193"/>
      <c r="Z46" s="193">
        <v>-11715.466042357262</v>
      </c>
      <c r="AA46" s="193">
        <v>-111682.23109968564</v>
      </c>
      <c r="AB46" s="193">
        <v>-203392.80145480853</v>
      </c>
      <c r="AC46" s="193"/>
      <c r="AD46" s="197">
        <v>-1938.9208908942269</v>
      </c>
      <c r="AE46" s="198"/>
    </row>
    <row r="47" spans="1:31" ht="14.25" hidden="1" outlineLevel="1">
      <c r="A47" s="66" t="s">
        <v>134</v>
      </c>
      <c r="B47" s="208" t="s">
        <v>618</v>
      </c>
      <c r="C47" s="172"/>
      <c r="D47" s="66"/>
      <c r="E47" s="66">
        <v>0</v>
      </c>
      <c r="F47" s="193">
        <v>0</v>
      </c>
      <c r="G47" s="193">
        <v>997</v>
      </c>
      <c r="H47" s="193">
        <v>0</v>
      </c>
      <c r="I47" s="193">
        <v>997</v>
      </c>
      <c r="J47" s="193">
        <v>0</v>
      </c>
      <c r="K47" s="193">
        <v>255</v>
      </c>
      <c r="L47" s="194" t="s">
        <v>1324</v>
      </c>
      <c r="M47" s="195">
        <v>43646</v>
      </c>
      <c r="N47" s="196" t="s">
        <v>1324</v>
      </c>
      <c r="O47" s="195">
        <v>43190</v>
      </c>
      <c r="P47" s="66"/>
      <c r="Q47" s="213">
        <v>0.16274229014793828</v>
      </c>
      <c r="R47" s="193">
        <v>517374.60235</v>
      </c>
      <c r="S47" s="193"/>
      <c r="T47" s="193"/>
      <c r="U47" s="193">
        <v>53001</v>
      </c>
      <c r="V47" s="193">
        <v>0</v>
      </c>
      <c r="W47" s="193">
        <v>0</v>
      </c>
      <c r="X47" s="193">
        <v>634.81961137254893</v>
      </c>
      <c r="Y47" s="193"/>
      <c r="Z47" s="193">
        <v>82767.836691429824</v>
      </c>
      <c r="AA47" s="193">
        <v>0</v>
      </c>
      <c r="AB47" s="193">
        <v>1436936.6198629488</v>
      </c>
      <c r="AC47" s="193"/>
      <c r="AD47" s="197">
        <v>0</v>
      </c>
      <c r="AE47" s="198"/>
    </row>
    <row r="48" spans="1:31" ht="14.25" hidden="1" outlineLevel="1">
      <c r="A48" s="66" t="s">
        <v>134</v>
      </c>
      <c r="B48" s="208" t="s">
        <v>170</v>
      </c>
      <c r="C48" s="172"/>
      <c r="D48" s="66"/>
      <c r="E48" s="66">
        <v>0.24213834201341278</v>
      </c>
      <c r="F48" s="193">
        <v>3783.5</v>
      </c>
      <c r="G48" s="193"/>
      <c r="H48" s="193">
        <v>0</v>
      </c>
      <c r="I48" s="193">
        <v>0</v>
      </c>
      <c r="J48" s="193">
        <v>0</v>
      </c>
      <c r="K48" s="193">
        <v>0</v>
      </c>
      <c r="L48" s="194"/>
      <c r="M48" s="195">
        <v>43100</v>
      </c>
      <c r="N48" s="196" t="s">
        <v>1324</v>
      </c>
      <c r="O48" s="195">
        <v>43281</v>
      </c>
      <c r="P48" s="66"/>
      <c r="Q48" s="213">
        <v>0.1227422901479383</v>
      </c>
      <c r="R48" s="193">
        <v>282177.86915000004</v>
      </c>
      <c r="S48" s="193"/>
      <c r="T48" s="193"/>
      <c r="U48" s="193">
        <v>40329.000000000029</v>
      </c>
      <c r="V48" s="193">
        <v>0</v>
      </c>
      <c r="W48" s="193">
        <v>0</v>
      </c>
      <c r="X48" s="193" t="s">
        <v>607</v>
      </c>
      <c r="Y48" s="193"/>
      <c r="Z48" s="193">
        <v>-39704.849325589421</v>
      </c>
      <c r="AA48" s="193">
        <v>0</v>
      </c>
      <c r="AB48" s="193">
        <v>-689317.90732652706</v>
      </c>
      <c r="AC48" s="193"/>
      <c r="AD48" s="197">
        <v>0</v>
      </c>
      <c r="AE48" s="198"/>
    </row>
    <row r="49" spans="1:31" ht="14.25" collapsed="1">
      <c r="A49" s="66"/>
      <c r="B49" s="66" t="s">
        <v>453</v>
      </c>
      <c r="C49" s="172"/>
      <c r="D49" s="66">
        <v>14</v>
      </c>
      <c r="E49" s="66">
        <v>33.991799999999998</v>
      </c>
      <c r="F49" s="193">
        <v>397866.23420000001</v>
      </c>
      <c r="G49" s="193">
        <v>3219</v>
      </c>
      <c r="H49" s="193">
        <v>371461.71419999999</v>
      </c>
      <c r="I49" s="193">
        <v>3219</v>
      </c>
      <c r="J49" s="193">
        <v>233007.87030000001</v>
      </c>
      <c r="K49" s="193">
        <v>2525</v>
      </c>
      <c r="L49" s="194" t="s">
        <v>1324</v>
      </c>
      <c r="M49" s="195">
        <v>46387</v>
      </c>
      <c r="N49" s="195" t="s">
        <v>1324</v>
      </c>
      <c r="O49" s="196">
        <v>45657</v>
      </c>
      <c r="P49" s="66"/>
      <c r="Q49" s="213">
        <v>0.15194762481692781</v>
      </c>
      <c r="R49" s="193">
        <v>43707529.591199987</v>
      </c>
      <c r="S49" s="193"/>
      <c r="T49" s="193"/>
      <c r="U49" s="193">
        <v>27697469.099399991</v>
      </c>
      <c r="V49" s="193">
        <v>118869.24275879272</v>
      </c>
      <c r="W49" s="193">
        <v>171165.23347338208</v>
      </c>
      <c r="X49" s="193">
        <v>850</v>
      </c>
      <c r="Y49" s="193">
        <v>0</v>
      </c>
      <c r="Z49" s="193">
        <v>12051862.450669486</v>
      </c>
      <c r="AA49" s="193">
        <v>51722.984443197522</v>
      </c>
      <c r="AB49" s="193">
        <v>209230000</v>
      </c>
      <c r="AC49" s="193"/>
      <c r="AD49" s="197">
        <v>897.95250147823003</v>
      </c>
      <c r="AE49" s="198"/>
    </row>
    <row r="50" spans="1:31" ht="14.25" hidden="1" outlineLevel="1">
      <c r="A50" s="66" t="s">
        <v>134</v>
      </c>
      <c r="B50" s="208" t="s">
        <v>619</v>
      </c>
      <c r="C50" s="172"/>
      <c r="D50" s="66"/>
      <c r="E50" s="66">
        <v>5.6467777808380308</v>
      </c>
      <c r="F50" s="193">
        <v>66094.240700000009</v>
      </c>
      <c r="G50" s="193">
        <v>367</v>
      </c>
      <c r="H50" s="193">
        <v>66094.240700000009</v>
      </c>
      <c r="I50" s="193">
        <v>367</v>
      </c>
      <c r="J50" s="193">
        <v>28921.2503</v>
      </c>
      <c r="K50" s="193">
        <v>191</v>
      </c>
      <c r="L50" s="194" t="s">
        <v>1324</v>
      </c>
      <c r="M50" s="195">
        <v>43830</v>
      </c>
      <c r="N50" s="196" t="s">
        <v>1324</v>
      </c>
      <c r="O50" s="195">
        <v>43830</v>
      </c>
      <c r="P50" s="66"/>
      <c r="Q50" s="213">
        <v>0.13494229014793829</v>
      </c>
      <c r="R50" s="193">
        <v>3540168.48997</v>
      </c>
      <c r="S50" s="193"/>
      <c r="T50" s="193"/>
      <c r="U50" s="193">
        <v>2799826.02</v>
      </c>
      <c r="V50" s="193">
        <v>96808.609273714566</v>
      </c>
      <c r="W50" s="193">
        <v>173588.05865363637</v>
      </c>
      <c r="X50" s="193">
        <v>850.00000000000011</v>
      </c>
      <c r="Y50" s="193"/>
      <c r="Z50" s="193">
        <v>1907808.9746037987</v>
      </c>
      <c r="AA50" s="193">
        <v>65965.646533746112</v>
      </c>
      <c r="AB50" s="193">
        <v>33121568.581425041</v>
      </c>
      <c r="AC50" s="193"/>
      <c r="AD50" s="197">
        <v>1145.2329424853751</v>
      </c>
      <c r="AE50" s="198"/>
    </row>
    <row r="51" spans="1:31" ht="14.25" hidden="1" outlineLevel="1">
      <c r="A51" s="66" t="s">
        <v>134</v>
      </c>
      <c r="B51" s="208" t="s">
        <v>785</v>
      </c>
      <c r="C51" s="172"/>
      <c r="D51" s="66"/>
      <c r="E51" s="66">
        <v>0.86723354239845674</v>
      </c>
      <c r="F51" s="193">
        <v>10150.77</v>
      </c>
      <c r="G51" s="193"/>
      <c r="H51" s="193">
        <v>10150.77</v>
      </c>
      <c r="I51" s="193">
        <v>0</v>
      </c>
      <c r="J51" s="193">
        <v>8769.2100000000009</v>
      </c>
      <c r="K51" s="193">
        <v>0</v>
      </c>
      <c r="L51" s="194" t="s">
        <v>1324</v>
      </c>
      <c r="M51" s="195">
        <v>44196</v>
      </c>
      <c r="N51" s="196" t="s">
        <v>1324</v>
      </c>
      <c r="O51" s="195">
        <v>43830</v>
      </c>
      <c r="P51" s="66"/>
      <c r="Q51" s="213">
        <v>0.1449422901479383</v>
      </c>
      <c r="R51" s="193">
        <v>538928.83901</v>
      </c>
      <c r="S51" s="193"/>
      <c r="T51" s="193"/>
      <c r="U51" s="193">
        <v>524997.31999999995</v>
      </c>
      <c r="V51" s="193">
        <v>59868.257231837291</v>
      </c>
      <c r="W51" s="193">
        <v>165830.68144108765</v>
      </c>
      <c r="X51" s="193" t="s">
        <v>607</v>
      </c>
      <c r="Y51" s="193"/>
      <c r="Z51" s="193">
        <v>805349.91397771321</v>
      </c>
      <c r="AA51" s="193">
        <v>91838.36559709633</v>
      </c>
      <c r="AB51" s="193">
        <v>13981720.792249214</v>
      </c>
      <c r="AC51" s="193"/>
      <c r="AD51" s="197">
        <v>1594.4105332463487</v>
      </c>
      <c r="AE51" s="198"/>
    </row>
    <row r="52" spans="1:31" ht="14.25" hidden="1" outlineLevel="1">
      <c r="A52" s="66" t="s">
        <v>134</v>
      </c>
      <c r="B52" s="208" t="s">
        <v>620</v>
      </c>
      <c r="C52" s="172"/>
      <c r="D52" s="66"/>
      <c r="E52" s="66">
        <v>5.9390260705164399</v>
      </c>
      <c r="F52" s="193">
        <v>69514.939999999988</v>
      </c>
      <c r="G52" s="193">
        <v>603</v>
      </c>
      <c r="H52" s="193">
        <v>69514.94</v>
      </c>
      <c r="I52" s="193">
        <v>603</v>
      </c>
      <c r="J52" s="193">
        <v>67589.820000000007</v>
      </c>
      <c r="K52" s="193">
        <v>603</v>
      </c>
      <c r="L52" s="194" t="s">
        <v>1324</v>
      </c>
      <c r="M52" s="195">
        <v>45291</v>
      </c>
      <c r="N52" s="196" t="s">
        <v>1324</v>
      </c>
      <c r="O52" s="195">
        <v>44196</v>
      </c>
      <c r="P52" s="66"/>
      <c r="Q52" s="213">
        <v>0.14634229014793829</v>
      </c>
      <c r="R52" s="193">
        <v>4056862.3096699999</v>
      </c>
      <c r="S52" s="193"/>
      <c r="T52" s="193"/>
      <c r="U52" s="193">
        <v>3991121.15</v>
      </c>
      <c r="V52" s="193">
        <v>59049.146010449498</v>
      </c>
      <c r="W52" s="193">
        <v>169352.86386598725</v>
      </c>
      <c r="X52" s="193">
        <v>850</v>
      </c>
      <c r="Y52" s="193"/>
      <c r="Z52" s="193">
        <v>5562540.276939285</v>
      </c>
      <c r="AA52" s="193">
        <v>82298.492242460241</v>
      </c>
      <c r="AB52" s="193">
        <v>96571544.490110889</v>
      </c>
      <c r="AC52" s="193"/>
      <c r="AD52" s="197">
        <v>1428.7883070277578</v>
      </c>
      <c r="AE52" s="198"/>
    </row>
    <row r="53" spans="1:31" ht="14.25" hidden="1" outlineLevel="1">
      <c r="A53" s="66" t="s">
        <v>134</v>
      </c>
      <c r="B53" s="208" t="s">
        <v>456</v>
      </c>
      <c r="C53" s="172"/>
      <c r="D53" s="66"/>
      <c r="E53" s="66">
        <v>4.0241361817537218</v>
      </c>
      <c r="F53" s="193">
        <v>47101.592400000001</v>
      </c>
      <c r="G53" s="193">
        <v>257</v>
      </c>
      <c r="H53" s="193">
        <v>47101.592400000001</v>
      </c>
      <c r="I53" s="193">
        <v>257</v>
      </c>
      <c r="J53" s="193">
        <v>1462.2956000000022</v>
      </c>
      <c r="K53" s="193">
        <v>3</v>
      </c>
      <c r="L53" s="194" t="s">
        <v>1324</v>
      </c>
      <c r="M53" s="195">
        <v>43830</v>
      </c>
      <c r="N53" s="196" t="s">
        <v>1324</v>
      </c>
      <c r="O53" s="195">
        <v>43281</v>
      </c>
      <c r="P53" s="66"/>
      <c r="Q53" s="213">
        <v>0.12274229014793829</v>
      </c>
      <c r="R53" s="193">
        <v>2784306.0814799997</v>
      </c>
      <c r="S53" s="193"/>
      <c r="T53" s="193"/>
      <c r="U53" s="193">
        <v>289973.83999999985</v>
      </c>
      <c r="V53" s="193">
        <v>198300.42571419856</v>
      </c>
      <c r="W53" s="193">
        <v>204691.63088502715</v>
      </c>
      <c r="X53" s="193">
        <v>850</v>
      </c>
      <c r="Y53" s="193"/>
      <c r="Z53" s="193">
        <v>-294234.7977709666</v>
      </c>
      <c r="AA53" s="193">
        <v>-201214.30835938107</v>
      </c>
      <c r="AB53" s="193">
        <v>-5108225.2799637252</v>
      </c>
      <c r="AC53" s="193"/>
      <c r="AD53" s="197">
        <v>-3493.2918350870491</v>
      </c>
      <c r="AE53" s="198"/>
    </row>
    <row r="54" spans="1:31" ht="14.25" hidden="1" outlineLevel="1">
      <c r="A54" s="66" t="s">
        <v>134</v>
      </c>
      <c r="B54" s="208" t="s">
        <v>455</v>
      </c>
      <c r="C54" s="172"/>
      <c r="D54" s="66"/>
      <c r="E54" s="66">
        <v>4.0983667157368444</v>
      </c>
      <c r="F54" s="193">
        <v>47970.443800000001</v>
      </c>
      <c r="G54" s="193">
        <v>268</v>
      </c>
      <c r="H54" s="193">
        <v>47970.443799999994</v>
      </c>
      <c r="I54" s="193">
        <v>268</v>
      </c>
      <c r="J54" s="193">
        <v>2714.9502999999968</v>
      </c>
      <c r="K54" s="193">
        <v>4</v>
      </c>
      <c r="L54" s="194" t="s">
        <v>1324</v>
      </c>
      <c r="M54" s="195">
        <v>44196</v>
      </c>
      <c r="N54" s="196" t="s">
        <v>1324</v>
      </c>
      <c r="O54" s="195">
        <v>43465</v>
      </c>
      <c r="P54" s="66"/>
      <c r="Q54" s="213">
        <v>0.12274229014793829</v>
      </c>
      <c r="R54" s="193">
        <v>2690145.4764900003</v>
      </c>
      <c r="S54" s="193"/>
      <c r="T54" s="193"/>
      <c r="U54" s="193">
        <v>719292.2100000002</v>
      </c>
      <c r="V54" s="193">
        <v>264937.52390237164</v>
      </c>
      <c r="W54" s="193">
        <v>184977.14901079409</v>
      </c>
      <c r="X54" s="193">
        <v>850</v>
      </c>
      <c r="Y54" s="193"/>
      <c r="Z54" s="193">
        <v>-577193.2559246975</v>
      </c>
      <c r="AA54" s="193">
        <v>-212598.09283606341</v>
      </c>
      <c r="AB54" s="193">
        <v>-10020681.454659836</v>
      </c>
      <c r="AC54" s="193"/>
      <c r="AD54" s="197">
        <v>-3690.9262960209062</v>
      </c>
      <c r="AE54" s="198"/>
    </row>
    <row r="55" spans="1:31" ht="14.25" hidden="1" outlineLevel="1">
      <c r="A55" s="66" t="s">
        <v>134</v>
      </c>
      <c r="B55" s="208" t="s">
        <v>786</v>
      </c>
      <c r="C55" s="172"/>
      <c r="D55" s="66"/>
      <c r="E55" s="66">
        <v>3.5720525391933853</v>
      </c>
      <c r="F55" s="193">
        <v>41810.056900000003</v>
      </c>
      <c r="G55" s="193">
        <v>221</v>
      </c>
      <c r="H55" s="193">
        <v>41810.056899999996</v>
      </c>
      <c r="I55" s="193">
        <v>221</v>
      </c>
      <c r="J55" s="193">
        <v>40567.156899999994</v>
      </c>
      <c r="K55" s="193">
        <v>221</v>
      </c>
      <c r="L55" s="195">
        <v>43374</v>
      </c>
      <c r="M55" s="195">
        <v>44561</v>
      </c>
      <c r="N55" s="196" t="s">
        <v>1324</v>
      </c>
      <c r="O55" s="195">
        <v>44196</v>
      </c>
      <c r="P55" s="66"/>
      <c r="Q55" s="213">
        <v>0.1563422901479383</v>
      </c>
      <c r="R55" s="193">
        <v>2256828.5105700004</v>
      </c>
      <c r="S55" s="193"/>
      <c r="T55" s="193"/>
      <c r="U55" s="193">
        <v>2222552.8700000006</v>
      </c>
      <c r="V55" s="193">
        <v>54787.001107292315</v>
      </c>
      <c r="W55" s="193">
        <v>169389.30805465282</v>
      </c>
      <c r="X55" s="193">
        <v>850</v>
      </c>
      <c r="Y55" s="193"/>
      <c r="Z55" s="193">
        <v>3159449.7702580942</v>
      </c>
      <c r="AA55" s="193">
        <v>77881.961953762031</v>
      </c>
      <c r="AB55" s="193">
        <v>54851368.055286162</v>
      </c>
      <c r="AC55" s="193"/>
      <c r="AD55" s="197">
        <v>1352.1127001948259</v>
      </c>
      <c r="AE55" s="198"/>
    </row>
    <row r="56" spans="1:31" ht="14.25" hidden="1" outlineLevel="1">
      <c r="A56" s="66" t="s">
        <v>134</v>
      </c>
      <c r="B56" s="208" t="s">
        <v>787</v>
      </c>
      <c r="C56" s="172"/>
      <c r="D56" s="66"/>
      <c r="E56" s="66">
        <v>3.5647160692918125</v>
      </c>
      <c r="F56" s="193">
        <v>41724.185199999993</v>
      </c>
      <c r="G56" s="193">
        <v>223</v>
      </c>
      <c r="H56" s="193">
        <v>41724.185200000007</v>
      </c>
      <c r="I56" s="193">
        <v>223</v>
      </c>
      <c r="J56" s="193">
        <v>40387.703600000008</v>
      </c>
      <c r="K56" s="193">
        <v>223</v>
      </c>
      <c r="L56" s="195">
        <v>43647</v>
      </c>
      <c r="M56" s="195">
        <v>44926</v>
      </c>
      <c r="N56" s="196" t="s">
        <v>1324</v>
      </c>
      <c r="O56" s="195">
        <v>44561</v>
      </c>
      <c r="P56" s="66"/>
      <c r="Q56" s="213">
        <v>0.1563422901479383</v>
      </c>
      <c r="R56" s="193">
        <v>2209653.6477599996</v>
      </c>
      <c r="S56" s="193"/>
      <c r="T56" s="193"/>
      <c r="U56" s="193">
        <v>2175979.2899999996</v>
      </c>
      <c r="V56" s="193">
        <v>53877.271942740495</v>
      </c>
      <c r="W56" s="193">
        <v>169574.76270079394</v>
      </c>
      <c r="X56" s="193">
        <v>850</v>
      </c>
      <c r="Y56" s="193"/>
      <c r="Z56" s="193">
        <v>2671822.584656972</v>
      </c>
      <c r="AA56" s="193">
        <v>66154.357551959736</v>
      </c>
      <c r="AB56" s="193">
        <v>46385647.700129025</v>
      </c>
      <c r="AC56" s="193"/>
      <c r="AD56" s="197">
        <v>1148.5091640647036</v>
      </c>
      <c r="AE56" s="198"/>
    </row>
    <row r="57" spans="1:31" ht="14.25" hidden="1" outlineLevel="1">
      <c r="A57" s="66" t="s">
        <v>134</v>
      </c>
      <c r="B57" s="208" t="s">
        <v>788</v>
      </c>
      <c r="C57" s="172"/>
      <c r="D57" s="66"/>
      <c r="E57" s="66">
        <v>6.279491100271307</v>
      </c>
      <c r="F57" s="193">
        <v>73500.0052</v>
      </c>
      <c r="G57" s="193">
        <v>380</v>
      </c>
      <c r="H57" s="193">
        <v>47095.485199999996</v>
      </c>
      <c r="I57" s="193">
        <v>380</v>
      </c>
      <c r="J57" s="193">
        <v>42595.4836</v>
      </c>
      <c r="K57" s="193">
        <v>380</v>
      </c>
      <c r="L57" s="195">
        <v>43831</v>
      </c>
      <c r="M57" s="195">
        <v>45291</v>
      </c>
      <c r="N57" s="196">
        <v>43101</v>
      </c>
      <c r="O57" s="195">
        <v>44926</v>
      </c>
      <c r="P57" s="66"/>
      <c r="Q57" s="213">
        <v>0.16834229014793828</v>
      </c>
      <c r="R57" s="193">
        <v>3788296.4299999997</v>
      </c>
      <c r="S57" s="193"/>
      <c r="T57" s="193"/>
      <c r="U57" s="193">
        <v>3788296.4299999997</v>
      </c>
      <c r="V57" s="193">
        <v>88936.575191272161</v>
      </c>
      <c r="W57" s="193">
        <v>174662.36359387171</v>
      </c>
      <c r="X57" s="193">
        <v>850</v>
      </c>
      <c r="Y57" s="193"/>
      <c r="Z57" s="193">
        <v>-319673.96173411433</v>
      </c>
      <c r="AA57" s="193">
        <v>-7504.8792669210206</v>
      </c>
      <c r="AB57" s="193">
        <v>-5549875.8985926155</v>
      </c>
      <c r="AC57" s="193"/>
      <c r="AD57" s="197">
        <v>-130.29259042366209</v>
      </c>
      <c r="AE57" s="198"/>
    </row>
    <row r="58" spans="1:31" ht="14.25" hidden="1" outlineLevel="1">
      <c r="A58" s="66" t="s">
        <v>134</v>
      </c>
      <c r="B58" s="208" t="s">
        <v>621</v>
      </c>
      <c r="C58" s="172"/>
      <c r="D58" s="66"/>
      <c r="E58" s="66">
        <v>0</v>
      </c>
      <c r="F58" s="193">
        <v>0</v>
      </c>
      <c r="G58" s="193">
        <v>900</v>
      </c>
      <c r="H58" s="193">
        <v>0</v>
      </c>
      <c r="I58" s="193">
        <v>900</v>
      </c>
      <c r="J58" s="193">
        <v>0</v>
      </c>
      <c r="K58" s="193">
        <v>900</v>
      </c>
      <c r="L58" s="195">
        <v>43739</v>
      </c>
      <c r="M58" s="195">
        <v>46387</v>
      </c>
      <c r="N58" s="196">
        <v>43374</v>
      </c>
      <c r="O58" s="195">
        <v>44926</v>
      </c>
      <c r="P58" s="66"/>
      <c r="Q58" s="213">
        <v>0.16834229014793828</v>
      </c>
      <c r="R58" s="193">
        <v>626982.99999999988</v>
      </c>
      <c r="S58" s="193"/>
      <c r="T58" s="193"/>
      <c r="U58" s="193">
        <v>626982.99999999988</v>
      </c>
      <c r="V58" s="193">
        <v>0</v>
      </c>
      <c r="W58" s="193">
        <v>0</v>
      </c>
      <c r="X58" s="193">
        <v>850</v>
      </c>
      <c r="Y58" s="193"/>
      <c r="Z58" s="193">
        <v>53420.075966194381</v>
      </c>
      <c r="AA58" s="193">
        <v>0</v>
      </c>
      <c r="AB58" s="193">
        <v>927428.65417471435</v>
      </c>
      <c r="AC58" s="193"/>
      <c r="AD58" s="197">
        <v>0</v>
      </c>
      <c r="AE58" s="198"/>
    </row>
    <row r="59" spans="1:31" ht="14.25" hidden="1" outlineLevel="1">
      <c r="A59" s="66" t="s">
        <v>134</v>
      </c>
      <c r="B59" s="208" t="s">
        <v>622</v>
      </c>
      <c r="C59" s="172"/>
      <c r="D59" s="66"/>
      <c r="E59" s="66">
        <v>0</v>
      </c>
      <c r="F59" s="193">
        <v>0</v>
      </c>
      <c r="G59" s="193"/>
      <c r="H59" s="193">
        <v>0</v>
      </c>
      <c r="I59" s="193">
        <v>0</v>
      </c>
      <c r="J59" s="193">
        <v>0</v>
      </c>
      <c r="K59" s="193">
        <v>0</v>
      </c>
      <c r="L59" s="194"/>
      <c r="M59" s="195">
        <v>43100</v>
      </c>
      <c r="N59" s="196">
        <v>44562</v>
      </c>
      <c r="O59" s="195">
        <v>45657</v>
      </c>
      <c r="P59" s="66"/>
      <c r="Q59" s="213">
        <v>0.17014229014793827</v>
      </c>
      <c r="R59" s="193">
        <v>646799.99999999988</v>
      </c>
      <c r="S59" s="193"/>
      <c r="T59" s="193"/>
      <c r="U59" s="193">
        <v>646799.99999999988</v>
      </c>
      <c r="V59" s="193">
        <v>0</v>
      </c>
      <c r="W59" s="193">
        <v>0</v>
      </c>
      <c r="X59" s="193" t="s">
        <v>607</v>
      </c>
      <c r="Y59" s="193"/>
      <c r="Z59" s="193">
        <v>-345383.00112984993</v>
      </c>
      <c r="AA59" s="193">
        <v>0</v>
      </c>
      <c r="AB59" s="193">
        <v>-5996211.8383243447</v>
      </c>
      <c r="AC59" s="193"/>
      <c r="AD59" s="197">
        <v>0</v>
      </c>
      <c r="AE59" s="198"/>
    </row>
    <row r="60" spans="1:31" ht="14.25" hidden="1" outlineLevel="1">
      <c r="A60" s="66" t="s">
        <v>134</v>
      </c>
      <c r="B60" s="208" t="s">
        <v>801</v>
      </c>
      <c r="C60" s="172"/>
      <c r="D60" s="66"/>
      <c r="E60" s="66">
        <v>0</v>
      </c>
      <c r="F60" s="193">
        <v>0</v>
      </c>
      <c r="G60" s="193"/>
      <c r="H60" s="193">
        <v>0</v>
      </c>
      <c r="I60" s="193">
        <v>0</v>
      </c>
      <c r="J60" s="193">
        <v>0</v>
      </c>
      <c r="K60" s="193">
        <v>0</v>
      </c>
      <c r="L60" s="194"/>
      <c r="M60" s="195">
        <v>43100</v>
      </c>
      <c r="N60" s="196" t="s">
        <v>1324</v>
      </c>
      <c r="O60" s="195">
        <v>43555</v>
      </c>
      <c r="P60" s="66"/>
      <c r="Q60" s="213">
        <v>0.16494229014793829</v>
      </c>
      <c r="R60" s="193">
        <v>200499.91814999998</v>
      </c>
      <c r="S60" s="193"/>
      <c r="T60" s="193"/>
      <c r="U60" s="193">
        <v>188796.96999999997</v>
      </c>
      <c r="V60" s="193">
        <v>0</v>
      </c>
      <c r="W60" s="193">
        <v>0</v>
      </c>
      <c r="X60" s="193" t="s">
        <v>607</v>
      </c>
      <c r="Y60" s="193"/>
      <c r="Z60" s="193">
        <v>-177507.76313184312</v>
      </c>
      <c r="AA60" s="193">
        <v>0</v>
      </c>
      <c r="AB60" s="193">
        <v>-3081721.2983955462</v>
      </c>
      <c r="AC60" s="193"/>
      <c r="AD60" s="197">
        <v>0</v>
      </c>
      <c r="AE60" s="198"/>
    </row>
    <row r="61" spans="1:31" ht="14.25" hidden="1" outlineLevel="1">
      <c r="A61" s="66" t="s">
        <v>134</v>
      </c>
      <c r="B61" s="208" t="s">
        <v>623</v>
      </c>
      <c r="C61" s="172"/>
      <c r="D61" s="66"/>
      <c r="E61" s="66">
        <v>0</v>
      </c>
      <c r="F61" s="193">
        <v>0</v>
      </c>
      <c r="G61" s="193"/>
      <c r="H61" s="193">
        <v>0</v>
      </c>
      <c r="I61" s="193">
        <v>0</v>
      </c>
      <c r="J61" s="193">
        <v>0</v>
      </c>
      <c r="K61" s="193">
        <v>0</v>
      </c>
      <c r="L61" s="194"/>
      <c r="M61" s="195">
        <v>43100</v>
      </c>
      <c r="N61" s="196">
        <v>43466</v>
      </c>
      <c r="O61" s="195">
        <v>44196</v>
      </c>
      <c r="P61" s="66"/>
      <c r="Q61" s="213">
        <v>0.16634229014793828</v>
      </c>
      <c r="R61" s="193">
        <v>203500</v>
      </c>
      <c r="S61" s="193"/>
      <c r="T61" s="193"/>
      <c r="U61" s="193">
        <v>203500</v>
      </c>
      <c r="V61" s="193">
        <v>0</v>
      </c>
      <c r="W61" s="193">
        <v>0</v>
      </c>
      <c r="X61" s="193" t="s">
        <v>607</v>
      </c>
      <c r="Y61" s="193"/>
      <c r="Z61" s="193">
        <v>-158106.38268614453</v>
      </c>
      <c r="AA61" s="193">
        <v>0</v>
      </c>
      <c r="AB61" s="193">
        <v>-2744892.9463117234</v>
      </c>
      <c r="AC61" s="193"/>
      <c r="AD61" s="197">
        <v>0</v>
      </c>
      <c r="AE61" s="198"/>
    </row>
    <row r="62" spans="1:31" ht="14.25" hidden="1" outlineLevel="1">
      <c r="A62" s="66" t="s">
        <v>134</v>
      </c>
      <c r="B62" s="208" t="s">
        <v>624</v>
      </c>
      <c r="C62" s="172"/>
      <c r="D62" s="66"/>
      <c r="E62" s="66">
        <v>0</v>
      </c>
      <c r="F62" s="193">
        <v>0</v>
      </c>
      <c r="G62" s="193"/>
      <c r="H62" s="193">
        <v>0</v>
      </c>
      <c r="I62" s="193">
        <v>0</v>
      </c>
      <c r="J62" s="193">
        <v>0</v>
      </c>
      <c r="K62" s="193">
        <v>0</v>
      </c>
      <c r="L62" s="194"/>
      <c r="M62" s="195">
        <v>43100</v>
      </c>
      <c r="N62" s="196">
        <v>44562</v>
      </c>
      <c r="O62" s="195">
        <v>45657</v>
      </c>
      <c r="P62" s="66"/>
      <c r="Q62" s="213">
        <v>0.17014229014793827</v>
      </c>
      <c r="R62" s="193">
        <v>203500</v>
      </c>
      <c r="S62" s="193"/>
      <c r="T62" s="193"/>
      <c r="U62" s="193">
        <v>203500</v>
      </c>
      <c r="V62" s="193">
        <v>0</v>
      </c>
      <c r="W62" s="193">
        <v>0</v>
      </c>
      <c r="X62" s="193" t="s">
        <v>607</v>
      </c>
      <c r="Y62" s="193"/>
      <c r="Z62" s="193">
        <v>-107121.22446740288</v>
      </c>
      <c r="AA62" s="193">
        <v>0</v>
      </c>
      <c r="AB62" s="193">
        <v>-1859737.0229166369</v>
      </c>
      <c r="AC62" s="193"/>
      <c r="AD62" s="197">
        <v>0</v>
      </c>
      <c r="AE62" s="198"/>
    </row>
    <row r="63" spans="1:31" ht="14.25" hidden="1" outlineLevel="1">
      <c r="A63" s="66" t="s">
        <v>134</v>
      </c>
      <c r="B63" s="208" t="s">
        <v>625</v>
      </c>
      <c r="C63" s="172"/>
      <c r="D63" s="66"/>
      <c r="E63" s="66">
        <v>0</v>
      </c>
      <c r="F63" s="193">
        <v>0</v>
      </c>
      <c r="G63" s="193"/>
      <c r="H63" s="193">
        <v>0</v>
      </c>
      <c r="I63" s="193">
        <v>0</v>
      </c>
      <c r="J63" s="193">
        <v>0</v>
      </c>
      <c r="K63" s="193">
        <v>0</v>
      </c>
      <c r="L63" s="194"/>
      <c r="M63" s="195">
        <v>43100</v>
      </c>
      <c r="N63" s="196">
        <v>44562</v>
      </c>
      <c r="O63" s="195">
        <v>45657</v>
      </c>
      <c r="P63" s="66"/>
      <c r="Q63" s="213">
        <v>0.17014229014793827</v>
      </c>
      <c r="R63" s="193">
        <v>242000</v>
      </c>
      <c r="S63" s="193"/>
      <c r="T63" s="193"/>
      <c r="U63" s="193">
        <v>242000</v>
      </c>
      <c r="V63" s="193">
        <v>0</v>
      </c>
      <c r="W63" s="193">
        <v>0</v>
      </c>
      <c r="X63" s="193" t="s">
        <v>607</v>
      </c>
      <c r="Y63" s="193"/>
      <c r="Z63" s="193">
        <v>-129308.75888755235</v>
      </c>
      <c r="AA63" s="193">
        <v>0</v>
      </c>
      <c r="AB63" s="193">
        <v>-2244935.9357702294</v>
      </c>
      <c r="AC63" s="193"/>
      <c r="AD63" s="197">
        <v>0</v>
      </c>
      <c r="AE63" s="198"/>
    </row>
    <row r="64" spans="1:31" ht="14.25" collapsed="1">
      <c r="A64" s="66"/>
      <c r="B64" s="66" t="s">
        <v>789</v>
      </c>
      <c r="C64" s="172"/>
      <c r="D64" s="66">
        <v>11</v>
      </c>
      <c r="E64" s="66">
        <v>15.7</v>
      </c>
      <c r="F64" s="193">
        <v>137422.70130000002</v>
      </c>
      <c r="G64" s="193">
        <v>674</v>
      </c>
      <c r="H64" s="193">
        <v>133261.20130000002</v>
      </c>
      <c r="I64" s="193">
        <v>674</v>
      </c>
      <c r="J64" s="193">
        <v>95032.300700000007</v>
      </c>
      <c r="K64" s="193">
        <v>674</v>
      </c>
      <c r="L64" s="194" t="s">
        <v>1324</v>
      </c>
      <c r="M64" s="195">
        <v>44926</v>
      </c>
      <c r="N64" s="195" t="s">
        <v>1324</v>
      </c>
      <c r="O64" s="196">
        <v>44196</v>
      </c>
      <c r="P64" s="66"/>
      <c r="Q64" s="213">
        <v>0.15523987317804167</v>
      </c>
      <c r="R64" s="193">
        <v>12130699.59663</v>
      </c>
      <c r="S64" s="193"/>
      <c r="T64" s="193"/>
      <c r="U64" s="193">
        <v>6566151.8400400002</v>
      </c>
      <c r="V64" s="193">
        <v>69093.895356360663</v>
      </c>
      <c r="W64" s="193">
        <v>131661.30768015151</v>
      </c>
      <c r="X64" s="193">
        <v>500</v>
      </c>
      <c r="Y64" s="193">
        <v>0</v>
      </c>
      <c r="Z64" s="193">
        <v>4877231.2210470084</v>
      </c>
      <c r="AA64" s="193">
        <v>51321.826211948246</v>
      </c>
      <c r="AB64" s="193">
        <v>84670000</v>
      </c>
      <c r="AC64" s="193"/>
      <c r="AD64" s="197">
        <v>890.96022485331662</v>
      </c>
      <c r="AE64" s="198"/>
    </row>
    <row r="65" spans="1:31" ht="14.25" hidden="1" outlineLevel="1">
      <c r="A65" s="66" t="s">
        <v>134</v>
      </c>
      <c r="B65" s="208" t="s">
        <v>802</v>
      </c>
      <c r="C65" s="172"/>
      <c r="D65" s="66"/>
      <c r="E65" s="66">
        <v>1.153885045919993</v>
      </c>
      <c r="F65" s="193">
        <v>10100</v>
      </c>
      <c r="G65" s="193"/>
      <c r="H65" s="193">
        <v>10100</v>
      </c>
      <c r="I65" s="193">
        <v>0</v>
      </c>
      <c r="J65" s="193">
        <v>10100</v>
      </c>
      <c r="K65" s="193">
        <v>0</v>
      </c>
      <c r="L65" s="195">
        <v>43374</v>
      </c>
      <c r="M65" s="195">
        <v>44196</v>
      </c>
      <c r="N65" s="196" t="s">
        <v>1324</v>
      </c>
      <c r="O65" s="195">
        <v>44196</v>
      </c>
      <c r="P65" s="66"/>
      <c r="Q65" s="213">
        <v>0.1563422901479383</v>
      </c>
      <c r="R65" s="193">
        <v>444739.94266000006</v>
      </c>
      <c r="S65" s="193"/>
      <c r="T65" s="193"/>
      <c r="U65" s="193">
        <v>439302.78000000009</v>
      </c>
      <c r="V65" s="193">
        <v>43495.324752475259</v>
      </c>
      <c r="W65" s="193">
        <v>132448.94801980216</v>
      </c>
      <c r="X65" s="193" t="s">
        <v>607</v>
      </c>
      <c r="Y65" s="193"/>
      <c r="Z65" s="193">
        <v>594322.34869930171</v>
      </c>
      <c r="AA65" s="193">
        <v>58843.796900920963</v>
      </c>
      <c r="AB65" s="193">
        <v>10318060.504986124</v>
      </c>
      <c r="AC65" s="193"/>
      <c r="AD65" s="197">
        <v>1021.5901490085272</v>
      </c>
      <c r="AE65" s="198"/>
    </row>
    <row r="66" spans="1:31" ht="14.25" hidden="1" outlineLevel="1">
      <c r="A66" s="66" t="s">
        <v>134</v>
      </c>
      <c r="B66" s="208" t="s">
        <v>803</v>
      </c>
      <c r="C66" s="172"/>
      <c r="D66" s="66"/>
      <c r="E66" s="66">
        <v>1.153885045919993</v>
      </c>
      <c r="F66" s="193">
        <v>10100</v>
      </c>
      <c r="G66" s="193"/>
      <c r="H66" s="193">
        <v>10100</v>
      </c>
      <c r="I66" s="193">
        <v>0</v>
      </c>
      <c r="J66" s="193">
        <v>10100</v>
      </c>
      <c r="K66" s="193">
        <v>0</v>
      </c>
      <c r="L66" s="195">
        <v>43374</v>
      </c>
      <c r="M66" s="195">
        <v>44196</v>
      </c>
      <c r="N66" s="196" t="s">
        <v>1324</v>
      </c>
      <c r="O66" s="195">
        <v>44196</v>
      </c>
      <c r="P66" s="66"/>
      <c r="Q66" s="213">
        <v>0.1563422901479383</v>
      </c>
      <c r="R66" s="193">
        <v>449078.82286999997</v>
      </c>
      <c r="S66" s="193"/>
      <c r="T66" s="193"/>
      <c r="U66" s="193">
        <v>443083.89999999997</v>
      </c>
      <c r="V66" s="193">
        <v>43869.69306930693</v>
      </c>
      <c r="W66" s="193">
        <v>132448.94801980216</v>
      </c>
      <c r="X66" s="193" t="s">
        <v>607</v>
      </c>
      <c r="Y66" s="193"/>
      <c r="Z66" s="193">
        <v>586877.89366337075</v>
      </c>
      <c r="AA66" s="193">
        <v>58106.722144888197</v>
      </c>
      <c r="AB66" s="193">
        <v>10188816.942708025</v>
      </c>
      <c r="AC66" s="193"/>
      <c r="AD66" s="197">
        <v>1008.7937567037649</v>
      </c>
      <c r="AE66" s="198"/>
    </row>
    <row r="67" spans="1:31" ht="14.25" hidden="1" outlineLevel="1">
      <c r="A67" s="66" t="s">
        <v>134</v>
      </c>
      <c r="B67" s="208" t="s">
        <v>804</v>
      </c>
      <c r="C67" s="172"/>
      <c r="D67" s="66"/>
      <c r="E67" s="66">
        <v>2.8478568638062418</v>
      </c>
      <c r="F67" s="193">
        <v>24927.4002</v>
      </c>
      <c r="G67" s="193"/>
      <c r="H67" s="193">
        <v>24927.4002</v>
      </c>
      <c r="I67" s="193">
        <v>0</v>
      </c>
      <c r="J67" s="193">
        <v>24250.0998</v>
      </c>
      <c r="K67" s="193">
        <v>0</v>
      </c>
      <c r="L67" s="194" t="s">
        <v>1324</v>
      </c>
      <c r="M67" s="195">
        <v>44196</v>
      </c>
      <c r="N67" s="196" t="s">
        <v>1324</v>
      </c>
      <c r="O67" s="195">
        <v>43830</v>
      </c>
      <c r="P67" s="66"/>
      <c r="Q67" s="213">
        <v>0.15494229014793828</v>
      </c>
      <c r="R67" s="193">
        <v>1043564.9145400001</v>
      </c>
      <c r="S67" s="193"/>
      <c r="T67" s="193"/>
      <c r="U67" s="193">
        <v>1023405.0299800001</v>
      </c>
      <c r="V67" s="193">
        <v>42202.095596324107</v>
      </c>
      <c r="W67" s="193">
        <v>133646.10986054581</v>
      </c>
      <c r="X67" s="193" t="s">
        <v>607</v>
      </c>
      <c r="Y67" s="193"/>
      <c r="Z67" s="193">
        <v>1339569.296559691</v>
      </c>
      <c r="AA67" s="193">
        <v>55239.743654980382</v>
      </c>
      <c r="AB67" s="193">
        <v>23256330.647457663</v>
      </c>
      <c r="AC67" s="193"/>
      <c r="AD67" s="197">
        <v>959.01999741286272</v>
      </c>
      <c r="AE67" s="198"/>
    </row>
    <row r="68" spans="1:31" ht="14.25" hidden="1" outlineLevel="1">
      <c r="A68" s="66" t="s">
        <v>134</v>
      </c>
      <c r="B68" s="208" t="s">
        <v>805</v>
      </c>
      <c r="C68" s="172"/>
      <c r="D68" s="66"/>
      <c r="E68" s="66">
        <v>2.4036910362349282</v>
      </c>
      <c r="F68" s="193">
        <v>21039.599700000002</v>
      </c>
      <c r="G68" s="193"/>
      <c r="H68" s="193">
        <v>21039.599700000002</v>
      </c>
      <c r="I68" s="193">
        <v>0</v>
      </c>
      <c r="J68" s="193">
        <v>19680.000200000002</v>
      </c>
      <c r="K68" s="193">
        <v>0</v>
      </c>
      <c r="L68" s="194" t="s">
        <v>1324</v>
      </c>
      <c r="M68" s="195">
        <v>44196</v>
      </c>
      <c r="N68" s="196" t="s">
        <v>1324</v>
      </c>
      <c r="O68" s="195">
        <v>43830</v>
      </c>
      <c r="P68" s="66"/>
      <c r="Q68" s="213">
        <v>0.15494229014793828</v>
      </c>
      <c r="R68" s="193">
        <v>890657.10210000002</v>
      </c>
      <c r="S68" s="193"/>
      <c r="T68" s="193"/>
      <c r="U68" s="193">
        <v>870108.35999000003</v>
      </c>
      <c r="V68" s="193">
        <v>44212.822720906268</v>
      </c>
      <c r="W68" s="193">
        <v>127207.46833650183</v>
      </c>
      <c r="X68" s="193" t="s">
        <v>607</v>
      </c>
      <c r="Y68" s="193"/>
      <c r="Z68" s="193">
        <v>1131613.4785532204</v>
      </c>
      <c r="AA68" s="193">
        <v>57500.684301477821</v>
      </c>
      <c r="AB68" s="193">
        <v>19645999.120718684</v>
      </c>
      <c r="AC68" s="193"/>
      <c r="AD68" s="197">
        <v>998.27230289960471</v>
      </c>
      <c r="AE68" s="198"/>
    </row>
    <row r="69" spans="1:31" ht="14.25" hidden="1" outlineLevel="1">
      <c r="A69" s="66" t="s">
        <v>134</v>
      </c>
      <c r="B69" s="208" t="s">
        <v>806</v>
      </c>
      <c r="C69" s="172"/>
      <c r="D69" s="66"/>
      <c r="E69" s="66">
        <v>1.1766543053683953</v>
      </c>
      <c r="F69" s="193">
        <v>10299.3002</v>
      </c>
      <c r="G69" s="193"/>
      <c r="H69" s="193">
        <v>10299.3002</v>
      </c>
      <c r="I69" s="193">
        <v>0</v>
      </c>
      <c r="J69" s="193">
        <v>5907.0002000000004</v>
      </c>
      <c r="K69" s="193">
        <v>0</v>
      </c>
      <c r="L69" s="194" t="s">
        <v>1324</v>
      </c>
      <c r="M69" s="195">
        <v>43830</v>
      </c>
      <c r="N69" s="196" t="s">
        <v>1324</v>
      </c>
      <c r="O69" s="195">
        <v>43830</v>
      </c>
      <c r="P69" s="66"/>
      <c r="Q69" s="213">
        <v>0.15494229014793828</v>
      </c>
      <c r="R69" s="193">
        <v>442323.50551000005</v>
      </c>
      <c r="S69" s="193"/>
      <c r="T69" s="193"/>
      <c r="U69" s="193">
        <v>405553.03003000002</v>
      </c>
      <c r="V69" s="193">
        <v>68656.342694892737</v>
      </c>
      <c r="W69" s="193">
        <v>122408.57405671381</v>
      </c>
      <c r="X69" s="193" t="s">
        <v>607</v>
      </c>
      <c r="Y69" s="193"/>
      <c r="Z69" s="193">
        <v>304556.33854360692</v>
      </c>
      <c r="AA69" s="193">
        <v>51558.545493803591</v>
      </c>
      <c r="AB69" s="193">
        <v>5287418.0739581967</v>
      </c>
      <c r="AC69" s="193"/>
      <c r="AD69" s="197">
        <v>895.11052902253095</v>
      </c>
      <c r="AE69" s="198"/>
    </row>
    <row r="70" spans="1:31" ht="14.25" hidden="1" outlineLevel="1">
      <c r="A70" s="66" t="s">
        <v>134</v>
      </c>
      <c r="B70" s="208" t="s">
        <v>807</v>
      </c>
      <c r="C70" s="172"/>
      <c r="D70" s="66"/>
      <c r="E70" s="66">
        <v>1.3005883912136427</v>
      </c>
      <c r="F70" s="193">
        <v>11384.099999999999</v>
      </c>
      <c r="G70" s="193"/>
      <c r="H70" s="193">
        <v>11384.099999999999</v>
      </c>
      <c r="I70" s="193">
        <v>0</v>
      </c>
      <c r="J70" s="193">
        <v>6077.4003999999995</v>
      </c>
      <c r="K70" s="193">
        <v>0</v>
      </c>
      <c r="L70" s="194" t="s">
        <v>1324</v>
      </c>
      <c r="M70" s="195">
        <v>43830</v>
      </c>
      <c r="N70" s="196" t="s">
        <v>1324</v>
      </c>
      <c r="O70" s="195">
        <v>43830</v>
      </c>
      <c r="P70" s="66"/>
      <c r="Q70" s="213">
        <v>0.15494229014793828</v>
      </c>
      <c r="R70" s="193">
        <v>482749.82085000002</v>
      </c>
      <c r="S70" s="193"/>
      <c r="T70" s="193"/>
      <c r="U70" s="193">
        <v>445920.18003000005</v>
      </c>
      <c r="V70" s="193">
        <v>73373.506874748622</v>
      </c>
      <c r="W70" s="193">
        <v>136105.03035915177</v>
      </c>
      <c r="X70" s="193" t="s">
        <v>607</v>
      </c>
      <c r="Y70" s="193"/>
      <c r="Z70" s="193">
        <v>405066.10351812717</v>
      </c>
      <c r="AA70" s="193">
        <v>66651.212172580766</v>
      </c>
      <c r="AB70" s="193">
        <v>7032373.2125604972</v>
      </c>
      <c r="AC70" s="193"/>
      <c r="AD70" s="197">
        <v>1157.1350823882688</v>
      </c>
      <c r="AE70" s="198"/>
    </row>
    <row r="71" spans="1:31" ht="14.25" hidden="1" outlineLevel="1">
      <c r="A71" s="66" t="s">
        <v>134</v>
      </c>
      <c r="B71" s="208" t="s">
        <v>808</v>
      </c>
      <c r="C71" s="172"/>
      <c r="D71" s="66"/>
      <c r="E71" s="66">
        <v>2.847993867662387</v>
      </c>
      <c r="F71" s="193">
        <v>24928.599400000003</v>
      </c>
      <c r="G71" s="193"/>
      <c r="H71" s="193">
        <v>24928.599399999999</v>
      </c>
      <c r="I71" s="193">
        <v>0</v>
      </c>
      <c r="J71" s="193">
        <v>11854.499499999998</v>
      </c>
      <c r="K71" s="193">
        <v>0</v>
      </c>
      <c r="L71" s="194" t="s">
        <v>1324</v>
      </c>
      <c r="M71" s="195">
        <v>43646</v>
      </c>
      <c r="N71" s="196" t="s">
        <v>1324</v>
      </c>
      <c r="O71" s="195">
        <v>43830</v>
      </c>
      <c r="P71" s="66"/>
      <c r="Q71" s="213">
        <v>0.15494229014793828</v>
      </c>
      <c r="R71" s="193">
        <v>1046487.6896300002</v>
      </c>
      <c r="S71" s="193"/>
      <c r="T71" s="193"/>
      <c r="U71" s="193">
        <v>569338.09000000008</v>
      </c>
      <c r="V71" s="193">
        <v>48027.17229858588</v>
      </c>
      <c r="W71" s="193">
        <v>132522.27708391065</v>
      </c>
      <c r="X71" s="193" t="s">
        <v>607</v>
      </c>
      <c r="Y71" s="193"/>
      <c r="Z71" s="193">
        <v>755439.22828099784</v>
      </c>
      <c r="AA71" s="193">
        <v>63725.948807960893</v>
      </c>
      <c r="AB71" s="193">
        <v>13115218.840924127</v>
      </c>
      <c r="AC71" s="193"/>
      <c r="AD71" s="197">
        <v>1106.3494364248891</v>
      </c>
      <c r="AE71" s="198"/>
    </row>
    <row r="72" spans="1:31" ht="14.25" hidden="1" outlineLevel="1">
      <c r="A72" s="66" t="s">
        <v>134</v>
      </c>
      <c r="B72" s="208" t="s">
        <v>809</v>
      </c>
      <c r="C72" s="172"/>
      <c r="D72" s="66"/>
      <c r="E72" s="66">
        <v>2.3400105311421351</v>
      </c>
      <c r="F72" s="193">
        <v>20482.201800000003</v>
      </c>
      <c r="G72" s="193"/>
      <c r="H72" s="193">
        <v>20482.201800000003</v>
      </c>
      <c r="I72" s="193">
        <v>0</v>
      </c>
      <c r="J72" s="193">
        <v>7063.3006000000005</v>
      </c>
      <c r="K72" s="193">
        <v>0</v>
      </c>
      <c r="L72" s="194" t="s">
        <v>1324</v>
      </c>
      <c r="M72" s="195">
        <v>43465</v>
      </c>
      <c r="N72" s="196" t="s">
        <v>1324</v>
      </c>
      <c r="O72" s="195">
        <v>43830</v>
      </c>
      <c r="P72" s="66"/>
      <c r="Q72" s="213">
        <v>0.15494229014793828</v>
      </c>
      <c r="R72" s="193">
        <v>874306.40460999997</v>
      </c>
      <c r="S72" s="193"/>
      <c r="T72" s="193"/>
      <c r="U72" s="193">
        <v>403483.11</v>
      </c>
      <c r="V72" s="193">
        <v>57123.87633622728</v>
      </c>
      <c r="W72" s="193">
        <v>137473.43881980612</v>
      </c>
      <c r="X72" s="193" t="s">
        <v>607</v>
      </c>
      <c r="Y72" s="193"/>
      <c r="Z72" s="193">
        <v>563541.68918860878</v>
      </c>
      <c r="AA72" s="193">
        <v>79784.469202487118</v>
      </c>
      <c r="AB72" s="193">
        <v>9783675.910649769</v>
      </c>
      <c r="AC72" s="193"/>
      <c r="AD72" s="197">
        <v>1385.142225243786</v>
      </c>
      <c r="AE72" s="198"/>
    </row>
    <row r="73" spans="1:31" ht="14.25" hidden="1" outlineLevel="1">
      <c r="A73" s="66" t="s">
        <v>134</v>
      </c>
      <c r="B73" s="208" t="s">
        <v>810</v>
      </c>
      <c r="C73" s="172"/>
      <c r="D73" s="66"/>
      <c r="E73" s="66">
        <v>0</v>
      </c>
      <c r="F73" s="193">
        <v>0</v>
      </c>
      <c r="G73" s="193">
        <v>674</v>
      </c>
      <c r="H73" s="193">
        <v>0</v>
      </c>
      <c r="I73" s="193">
        <v>674</v>
      </c>
      <c r="J73" s="193">
        <v>0</v>
      </c>
      <c r="K73" s="193">
        <v>674</v>
      </c>
      <c r="L73" s="195">
        <v>43647</v>
      </c>
      <c r="M73" s="195">
        <v>44926</v>
      </c>
      <c r="N73" s="196">
        <v>43101</v>
      </c>
      <c r="O73" s="195">
        <v>44196</v>
      </c>
      <c r="P73" s="66"/>
      <c r="Q73" s="213">
        <v>0.16634229014793828</v>
      </c>
      <c r="R73" s="193">
        <v>475499.98001000006</v>
      </c>
      <c r="S73" s="193"/>
      <c r="T73" s="193"/>
      <c r="U73" s="193">
        <v>475499.98001000006</v>
      </c>
      <c r="V73" s="193">
        <v>0</v>
      </c>
      <c r="W73" s="193">
        <v>0</v>
      </c>
      <c r="X73" s="193">
        <v>500</v>
      </c>
      <c r="Y73" s="193"/>
      <c r="Z73" s="193">
        <v>-163379.54862650635</v>
      </c>
      <c r="AA73" s="193">
        <v>0</v>
      </c>
      <c r="AB73" s="193">
        <v>-2836440.6482357066</v>
      </c>
      <c r="AC73" s="193"/>
      <c r="AD73" s="197">
        <v>0</v>
      </c>
      <c r="AE73" s="198"/>
    </row>
    <row r="74" spans="1:31" ht="14.25" hidden="1" outlineLevel="1">
      <c r="A74" s="66" t="s">
        <v>134</v>
      </c>
      <c r="B74" s="208" t="s">
        <v>811</v>
      </c>
      <c r="C74" s="172"/>
      <c r="D74" s="66"/>
      <c r="E74" s="66">
        <v>0</v>
      </c>
      <c r="F74" s="193">
        <v>0</v>
      </c>
      <c r="G74" s="193"/>
      <c r="H74" s="193">
        <v>0</v>
      </c>
      <c r="I74" s="193">
        <v>0</v>
      </c>
      <c r="J74" s="193">
        <v>0</v>
      </c>
      <c r="K74" s="193">
        <v>0</v>
      </c>
      <c r="L74" s="194"/>
      <c r="M74" s="195">
        <v>43100</v>
      </c>
      <c r="N74" s="196" t="s">
        <v>1324</v>
      </c>
      <c r="O74" s="195">
        <v>43830</v>
      </c>
      <c r="P74" s="66"/>
      <c r="Q74" s="213">
        <v>0.16494229014793829</v>
      </c>
      <c r="R74" s="193">
        <v>532254</v>
      </c>
      <c r="S74" s="193"/>
      <c r="T74" s="193"/>
      <c r="U74" s="193">
        <v>532250</v>
      </c>
      <c r="V74" s="193">
        <v>0</v>
      </c>
      <c r="W74" s="193">
        <v>0</v>
      </c>
      <c r="X74" s="193" t="s">
        <v>607</v>
      </c>
      <c r="Y74" s="193"/>
      <c r="Z74" s="193">
        <v>-448320.86700260272</v>
      </c>
      <c r="AA74" s="193">
        <v>0</v>
      </c>
      <c r="AB74" s="193">
        <v>-7783321.3600404635</v>
      </c>
      <c r="AC74" s="193"/>
      <c r="AD74" s="197">
        <v>0</v>
      </c>
      <c r="AE74" s="198"/>
    </row>
    <row r="75" spans="1:31" ht="14.25" hidden="1" outlineLevel="1">
      <c r="A75" s="66" t="s">
        <v>134</v>
      </c>
      <c r="B75" s="208" t="s">
        <v>812</v>
      </c>
      <c r="C75" s="172"/>
      <c r="D75" s="66"/>
      <c r="E75" s="66">
        <v>0.47543491273228222</v>
      </c>
      <c r="F75" s="193">
        <v>4161.5</v>
      </c>
      <c r="G75" s="193"/>
      <c r="H75" s="193">
        <v>0</v>
      </c>
      <c r="I75" s="193">
        <v>0</v>
      </c>
      <c r="J75" s="193">
        <v>0</v>
      </c>
      <c r="K75" s="193">
        <v>0</v>
      </c>
      <c r="L75" s="194"/>
      <c r="M75" s="195">
        <v>43100</v>
      </c>
      <c r="N75" s="196" t="s">
        <v>1324</v>
      </c>
      <c r="O75" s="195">
        <v>43830</v>
      </c>
      <c r="P75" s="66"/>
      <c r="Q75" s="213">
        <v>0.16494229014793829</v>
      </c>
      <c r="R75" s="193">
        <v>215129.00465999998</v>
      </c>
      <c r="S75" s="193"/>
      <c r="T75" s="193"/>
      <c r="U75" s="193">
        <v>210440.14999999997</v>
      </c>
      <c r="V75" s="193">
        <v>0</v>
      </c>
      <c r="W75" s="193">
        <v>0</v>
      </c>
      <c r="X75" s="193" t="s">
        <v>607</v>
      </c>
      <c r="Y75" s="193"/>
      <c r="Z75" s="193">
        <v>-192054.74033080717</v>
      </c>
      <c r="AA75" s="193">
        <v>0</v>
      </c>
      <c r="AB75" s="193">
        <v>-3334272.1089650234</v>
      </c>
      <c r="AC75" s="193"/>
      <c r="AD75" s="197">
        <v>0</v>
      </c>
      <c r="AE75" s="198"/>
    </row>
    <row r="76" spans="1:31" ht="14.25" collapsed="1">
      <c r="A76" s="66"/>
      <c r="B76" s="66" t="s">
        <v>602</v>
      </c>
      <c r="C76" s="172"/>
      <c r="D76" s="66">
        <v>1</v>
      </c>
      <c r="E76" s="66">
        <v>3.5</v>
      </c>
      <c r="F76" s="193">
        <v>58953.996700000003</v>
      </c>
      <c r="G76" s="193">
        <v>683</v>
      </c>
      <c r="H76" s="193">
        <v>58953.996700000003</v>
      </c>
      <c r="I76" s="193">
        <v>683</v>
      </c>
      <c r="J76" s="193">
        <v>58953.996700000003</v>
      </c>
      <c r="K76" s="193">
        <v>683</v>
      </c>
      <c r="L76" s="194" t="s">
        <v>790</v>
      </c>
      <c r="M76" s="195">
        <v>44926</v>
      </c>
      <c r="N76" s="195" t="s">
        <v>1324</v>
      </c>
      <c r="O76" s="196">
        <v>44377</v>
      </c>
      <c r="P76" s="66"/>
      <c r="Q76" s="213">
        <v>0.1563422901479383</v>
      </c>
      <c r="R76" s="193">
        <v>5622243.1726699993</v>
      </c>
      <c r="S76" s="193"/>
      <c r="T76" s="193"/>
      <c r="U76" s="193">
        <v>4737893.0183199998</v>
      </c>
      <c r="V76" s="193">
        <v>80365.934177962175</v>
      </c>
      <c r="W76" s="193">
        <v>155133.15774908377</v>
      </c>
      <c r="X76" s="193">
        <v>750</v>
      </c>
      <c r="Y76" s="193">
        <v>0</v>
      </c>
      <c r="Z76" s="193">
        <v>3357760.9308672985</v>
      </c>
      <c r="AA76" s="193">
        <v>56955.611473705198</v>
      </c>
      <c r="AB76" s="193">
        <v>58290000</v>
      </c>
      <c r="AC76" s="193"/>
      <c r="AD76" s="197">
        <v>988.73703672070121</v>
      </c>
      <c r="AE76" s="198"/>
    </row>
    <row r="77" spans="1:31" ht="14.25" hidden="1" outlineLevel="1">
      <c r="A77" s="66" t="s">
        <v>134</v>
      </c>
      <c r="B77" s="208" t="s">
        <v>602</v>
      </c>
      <c r="C77" s="172"/>
      <c r="D77" s="66"/>
      <c r="E77" s="66">
        <v>3.5</v>
      </c>
      <c r="F77" s="193">
        <v>58953.996700000003</v>
      </c>
      <c r="G77" s="193">
        <v>683</v>
      </c>
      <c r="H77" s="193">
        <v>58953.996700000003</v>
      </c>
      <c r="I77" s="193">
        <v>683</v>
      </c>
      <c r="J77" s="193">
        <v>58953.996700000003</v>
      </c>
      <c r="K77" s="193">
        <v>683</v>
      </c>
      <c r="L77" s="195">
        <v>43282</v>
      </c>
      <c r="M77" s="195">
        <v>44926</v>
      </c>
      <c r="N77" s="196" t="s">
        <v>1324</v>
      </c>
      <c r="O77" s="195">
        <v>44377</v>
      </c>
      <c r="P77" s="66"/>
      <c r="Q77" s="213">
        <v>0.1563422901479383</v>
      </c>
      <c r="R77" s="193">
        <v>5622243.1726699993</v>
      </c>
      <c r="S77" s="193"/>
      <c r="T77" s="193"/>
      <c r="U77" s="193">
        <v>4737893.0183199998</v>
      </c>
      <c r="V77" s="193">
        <v>80365.934177962175</v>
      </c>
      <c r="W77" s="193">
        <v>155133.15774908377</v>
      </c>
      <c r="X77" s="193">
        <v>750</v>
      </c>
      <c r="Y77" s="193"/>
      <c r="Z77" s="193">
        <v>3357760.9308672985</v>
      </c>
      <c r="AA77" s="193">
        <v>56955.611473705198</v>
      </c>
      <c r="AB77" s="193">
        <v>58294258.194716312</v>
      </c>
      <c r="AC77" s="193"/>
      <c r="AD77" s="197">
        <v>988.80926583076439</v>
      </c>
      <c r="AE77" s="198"/>
    </row>
    <row r="78" spans="1:31" ht="14.25" collapsed="1">
      <c r="A78" s="66"/>
      <c r="B78" s="66" t="s">
        <v>791</v>
      </c>
      <c r="C78" s="172"/>
      <c r="D78" s="66">
        <v>2</v>
      </c>
      <c r="E78" s="66">
        <v>19.89</v>
      </c>
      <c r="F78" s="193">
        <v>276645</v>
      </c>
      <c r="G78" s="193">
        <v>2250</v>
      </c>
      <c r="H78" s="193">
        <v>174560</v>
      </c>
      <c r="I78" s="193">
        <v>2250</v>
      </c>
      <c r="J78" s="193">
        <v>174560</v>
      </c>
      <c r="K78" s="193">
        <v>2250</v>
      </c>
      <c r="L78" s="194" t="s">
        <v>603</v>
      </c>
      <c r="M78" s="195">
        <v>46477</v>
      </c>
      <c r="N78" s="195" t="s">
        <v>1324</v>
      </c>
      <c r="O78" s="196">
        <v>46568</v>
      </c>
      <c r="P78" s="66"/>
      <c r="Q78" s="213">
        <v>0.17294229014793827</v>
      </c>
      <c r="R78" s="193">
        <v>18769655.401400007</v>
      </c>
      <c r="S78" s="193"/>
      <c r="T78" s="193"/>
      <c r="U78" s="193">
        <v>18748769.253710005</v>
      </c>
      <c r="V78" s="193">
        <v>107405.87335993358</v>
      </c>
      <c r="W78" s="193">
        <v>188999.99999999994</v>
      </c>
      <c r="X78" s="193">
        <v>1200</v>
      </c>
      <c r="Y78" s="193">
        <v>0</v>
      </c>
      <c r="Z78" s="193">
        <v>7380277.0744537944</v>
      </c>
      <c r="AA78" s="193">
        <v>42279.314129547405</v>
      </c>
      <c r="AB78" s="193">
        <v>128130000</v>
      </c>
      <c r="AC78" s="193"/>
      <c r="AD78" s="197">
        <v>734.01695692025669</v>
      </c>
      <c r="AE78" s="198"/>
    </row>
    <row r="79" spans="1:31" ht="14.25" hidden="1" outlineLevel="1">
      <c r="A79" s="66" t="s">
        <v>134</v>
      </c>
      <c r="B79" s="208" t="s">
        <v>813</v>
      </c>
      <c r="C79" s="172"/>
      <c r="D79" s="66"/>
      <c r="E79" s="66">
        <v>0.98319416580816565</v>
      </c>
      <c r="F79" s="193">
        <v>13675</v>
      </c>
      <c r="G79" s="193"/>
      <c r="H79" s="193">
        <v>0</v>
      </c>
      <c r="I79" s="193">
        <v>0</v>
      </c>
      <c r="J79" s="193">
        <v>0</v>
      </c>
      <c r="K79" s="193">
        <v>0</v>
      </c>
      <c r="L79" s="194">
        <v>50041</v>
      </c>
      <c r="M79" s="195">
        <v>43100</v>
      </c>
      <c r="N79" s="196" t="s">
        <v>1324</v>
      </c>
      <c r="O79" s="195">
        <v>44196</v>
      </c>
      <c r="P79" s="66"/>
      <c r="Q79" s="213">
        <v>0.16634229014793828</v>
      </c>
      <c r="R79" s="193">
        <v>779529.14710000006</v>
      </c>
      <c r="S79" s="193"/>
      <c r="T79" s="193"/>
      <c r="U79" s="193">
        <v>778085.54493000009</v>
      </c>
      <c r="V79" s="193">
        <v>0</v>
      </c>
      <c r="W79" s="193">
        <v>0</v>
      </c>
      <c r="X79" s="193" t="s">
        <v>607</v>
      </c>
      <c r="Y79" s="193"/>
      <c r="Z79" s="193">
        <v>-638488.27164897393</v>
      </c>
      <c r="AA79" s="193">
        <v>0</v>
      </c>
      <c r="AB79" s="193">
        <v>-11084827.338255318</v>
      </c>
      <c r="AC79" s="193"/>
      <c r="AD79" s="197">
        <v>0</v>
      </c>
      <c r="AE79" s="198"/>
    </row>
    <row r="80" spans="1:31" ht="14.25" hidden="1" outlineLevel="1">
      <c r="A80" s="66" t="s">
        <v>134</v>
      </c>
      <c r="B80" s="208" t="s">
        <v>814</v>
      </c>
      <c r="C80" s="172"/>
      <c r="D80" s="66"/>
      <c r="E80" s="66">
        <v>18.906805834191832</v>
      </c>
      <c r="F80" s="193">
        <v>262970</v>
      </c>
      <c r="G80" s="193">
        <v>2250</v>
      </c>
      <c r="H80" s="193">
        <v>174560</v>
      </c>
      <c r="I80" s="193">
        <v>2250</v>
      </c>
      <c r="J80" s="193">
        <v>174560</v>
      </c>
      <c r="K80" s="193">
        <v>2250</v>
      </c>
      <c r="L80" s="195">
        <v>43374</v>
      </c>
      <c r="M80" s="195">
        <v>46477</v>
      </c>
      <c r="N80" s="196" t="s">
        <v>1324</v>
      </c>
      <c r="O80" s="195">
        <v>46568</v>
      </c>
      <c r="P80" s="66"/>
      <c r="Q80" s="213">
        <v>0.17294229014793827</v>
      </c>
      <c r="R80" s="193">
        <v>17930126.254300006</v>
      </c>
      <c r="S80" s="193"/>
      <c r="T80" s="193"/>
      <c r="U80" s="193">
        <v>17910683.708780006</v>
      </c>
      <c r="V80" s="193">
        <v>102604.74168641158</v>
      </c>
      <c r="W80" s="193">
        <v>188999.99999999994</v>
      </c>
      <c r="X80" s="193">
        <v>1200</v>
      </c>
      <c r="Y80" s="193"/>
      <c r="Z80" s="193">
        <v>8018765.3461027686</v>
      </c>
      <c r="AA80" s="193">
        <v>45937.015044126769</v>
      </c>
      <c r="AB80" s="193">
        <v>139214192.76500374</v>
      </c>
      <c r="AC80" s="193"/>
      <c r="AD80" s="197">
        <v>797.51485314507181</v>
      </c>
      <c r="AE80" s="198"/>
    </row>
    <row r="81" spans="1:31" ht="14.25" collapsed="1">
      <c r="A81" s="66"/>
      <c r="B81" s="66" t="s">
        <v>454</v>
      </c>
      <c r="C81" s="172"/>
      <c r="D81" s="66">
        <v>28</v>
      </c>
      <c r="E81" s="66">
        <v>31.1753</v>
      </c>
      <c r="F81" s="193">
        <v>431567.99440000008</v>
      </c>
      <c r="G81" s="193">
        <v>3659</v>
      </c>
      <c r="H81" s="193">
        <v>382871.49420000013</v>
      </c>
      <c r="I81" s="193">
        <v>3659</v>
      </c>
      <c r="J81" s="193">
        <v>174514.29360000006</v>
      </c>
      <c r="K81" s="193">
        <v>3420</v>
      </c>
      <c r="L81" s="194" t="s">
        <v>1324</v>
      </c>
      <c r="M81" s="195">
        <v>46387</v>
      </c>
      <c r="N81" s="195" t="s">
        <v>1324</v>
      </c>
      <c r="O81" s="196">
        <v>45657</v>
      </c>
      <c r="P81" s="66"/>
      <c r="Q81" s="213">
        <v>0.14897174406311192</v>
      </c>
      <c r="R81" s="193">
        <v>28026957.69565</v>
      </c>
      <c r="S81" s="193"/>
      <c r="T81" s="193"/>
      <c r="U81" s="193">
        <v>17669644.089889999</v>
      </c>
      <c r="V81" s="193">
        <v>101661.8610220813</v>
      </c>
      <c r="W81" s="193">
        <v>123597.62800391707</v>
      </c>
      <c r="X81" s="193">
        <v>350.99780994152047</v>
      </c>
      <c r="Y81" s="193">
        <v>0</v>
      </c>
      <c r="Z81" s="193">
        <v>5715785.7216449119</v>
      </c>
      <c r="AA81" s="193">
        <v>32885.632031396453</v>
      </c>
      <c r="AB81" s="193">
        <v>99230000</v>
      </c>
      <c r="AC81" s="193"/>
      <c r="AD81" s="197">
        <v>570.91735509223417</v>
      </c>
      <c r="AE81" s="198"/>
    </row>
    <row r="82" spans="1:31" ht="14.25" hidden="1" outlineLevel="1">
      <c r="A82" s="66" t="s">
        <v>134</v>
      </c>
      <c r="B82" s="208" t="s">
        <v>460</v>
      </c>
      <c r="C82" s="172"/>
      <c r="D82" s="66"/>
      <c r="E82" s="66">
        <v>1.6429503516028106</v>
      </c>
      <c r="F82" s="193">
        <v>22743.8</v>
      </c>
      <c r="G82" s="193"/>
      <c r="H82" s="193">
        <v>22743.8</v>
      </c>
      <c r="I82" s="193">
        <v>0</v>
      </c>
      <c r="J82" s="193">
        <v>136.49999999999926</v>
      </c>
      <c r="K82" s="193">
        <v>0</v>
      </c>
      <c r="L82" s="194" t="s">
        <v>1324</v>
      </c>
      <c r="M82" s="195">
        <v>43190</v>
      </c>
      <c r="N82" s="196" t="s">
        <v>1324</v>
      </c>
      <c r="O82" s="195">
        <v>43281</v>
      </c>
      <c r="P82" s="66"/>
      <c r="Q82" s="213">
        <v>0.1127422901479383</v>
      </c>
      <c r="R82" s="193">
        <v>944607.09168000007</v>
      </c>
      <c r="S82" s="193"/>
      <c r="T82" s="193"/>
      <c r="U82" s="193">
        <v>157424.11545000004</v>
      </c>
      <c r="V82" s="193">
        <v>1153290.2230769296</v>
      </c>
      <c r="W82" s="193">
        <v>114759.90000000157</v>
      </c>
      <c r="X82" s="193" t="s">
        <v>607</v>
      </c>
      <c r="Y82" s="193"/>
      <c r="Z82" s="193">
        <v>-192300.3085152953</v>
      </c>
      <c r="AA82" s="193">
        <v>-1408793.46897653</v>
      </c>
      <c r="AB82" s="193">
        <v>-3338535.4306980758</v>
      </c>
      <c r="AC82" s="193"/>
      <c r="AD82" s="197">
        <v>-24458.135023429259</v>
      </c>
      <c r="AE82" s="198"/>
    </row>
    <row r="83" spans="1:31" ht="14.25" hidden="1" outlineLevel="1">
      <c r="A83" s="66" t="s">
        <v>134</v>
      </c>
      <c r="B83" s="208" t="s">
        <v>459</v>
      </c>
      <c r="C83" s="172"/>
      <c r="D83" s="66"/>
      <c r="E83" s="66">
        <v>2.3764621932713221</v>
      </c>
      <c r="F83" s="193">
        <v>32898.000099999997</v>
      </c>
      <c r="G83" s="193"/>
      <c r="H83" s="193">
        <v>32898.000099999997</v>
      </c>
      <c r="I83" s="193">
        <v>0</v>
      </c>
      <c r="J83" s="193">
        <v>690.20009999999604</v>
      </c>
      <c r="K83" s="193">
        <v>0</v>
      </c>
      <c r="L83" s="194" t="s">
        <v>1324</v>
      </c>
      <c r="M83" s="195">
        <v>44196</v>
      </c>
      <c r="N83" s="196" t="s">
        <v>1324</v>
      </c>
      <c r="O83" s="195">
        <v>43281</v>
      </c>
      <c r="P83" s="66"/>
      <c r="Q83" s="213">
        <v>0.1127422901479383</v>
      </c>
      <c r="R83" s="193">
        <v>1423197.6130600001</v>
      </c>
      <c r="S83" s="193"/>
      <c r="T83" s="193"/>
      <c r="U83" s="193">
        <v>125902.40690000006</v>
      </c>
      <c r="V83" s="193">
        <v>182414.35621351082</v>
      </c>
      <c r="W83" s="193">
        <v>122742.68288283372</v>
      </c>
      <c r="X83" s="193" t="s">
        <v>607</v>
      </c>
      <c r="Y83" s="193"/>
      <c r="Z83" s="193">
        <v>-150258.1014425889</v>
      </c>
      <c r="AA83" s="193">
        <v>-217702.23076262922</v>
      </c>
      <c r="AB83" s="193">
        <v>-2608638.5367166935</v>
      </c>
      <c r="AC83" s="193"/>
      <c r="AD83" s="197">
        <v>-3779.5394940057363</v>
      </c>
      <c r="AE83" s="198"/>
    </row>
    <row r="84" spans="1:31" ht="14.25" hidden="1" outlineLevel="1">
      <c r="A84" s="66" t="s">
        <v>134</v>
      </c>
      <c r="B84" s="208" t="s">
        <v>458</v>
      </c>
      <c r="C84" s="172"/>
      <c r="D84" s="66"/>
      <c r="E84" s="66">
        <v>1.9465058686010841</v>
      </c>
      <c r="F84" s="193">
        <v>26946</v>
      </c>
      <c r="G84" s="193"/>
      <c r="H84" s="193">
        <v>26946</v>
      </c>
      <c r="I84" s="193">
        <v>0</v>
      </c>
      <c r="J84" s="193">
        <v>95.799999999999955</v>
      </c>
      <c r="K84" s="193">
        <v>0</v>
      </c>
      <c r="L84" s="194" t="s">
        <v>1324</v>
      </c>
      <c r="M84" s="195">
        <v>43190</v>
      </c>
      <c r="N84" s="196" t="s">
        <v>1324</v>
      </c>
      <c r="O84" s="195">
        <v>43281</v>
      </c>
      <c r="P84" s="66"/>
      <c r="Q84" s="213">
        <v>0.1127422901479383</v>
      </c>
      <c r="R84" s="193">
        <v>1083129.0229</v>
      </c>
      <c r="S84" s="193"/>
      <c r="T84" s="193"/>
      <c r="U84" s="193">
        <v>47564.584849999985</v>
      </c>
      <c r="V84" s="193">
        <v>496498.79801670153</v>
      </c>
      <c r="W84" s="193">
        <v>120000.00000000006</v>
      </c>
      <c r="X84" s="193" t="s">
        <v>607</v>
      </c>
      <c r="Y84" s="193"/>
      <c r="Z84" s="193">
        <v>-137419.56829374726</v>
      </c>
      <c r="AA84" s="193">
        <v>-1434442.257763542</v>
      </c>
      <c r="AB84" s="193">
        <v>-2385748.1101410631</v>
      </c>
      <c r="AC84" s="193"/>
      <c r="AD84" s="197">
        <v>-24903.424949280419</v>
      </c>
      <c r="AE84" s="198"/>
    </row>
    <row r="85" spans="1:31" ht="14.25" hidden="1" outlineLevel="1">
      <c r="A85" s="66" t="s">
        <v>134</v>
      </c>
      <c r="B85" s="208" t="s">
        <v>457</v>
      </c>
      <c r="C85" s="172"/>
      <c r="D85" s="66"/>
      <c r="E85" s="66">
        <v>2.0393596741195221</v>
      </c>
      <c r="F85" s="193">
        <v>28231.399999999998</v>
      </c>
      <c r="G85" s="193"/>
      <c r="H85" s="193">
        <v>28231.4</v>
      </c>
      <c r="I85" s="193">
        <v>0</v>
      </c>
      <c r="J85" s="193">
        <v>450.2</v>
      </c>
      <c r="K85" s="193">
        <v>0</v>
      </c>
      <c r="L85" s="194" t="s">
        <v>1324</v>
      </c>
      <c r="M85" s="195">
        <v>43190</v>
      </c>
      <c r="N85" s="196" t="s">
        <v>1324</v>
      </c>
      <c r="O85" s="195">
        <v>43281</v>
      </c>
      <c r="P85" s="66"/>
      <c r="Q85" s="213">
        <v>0.1127422901479383</v>
      </c>
      <c r="R85" s="193">
        <v>1117839.9465999999</v>
      </c>
      <c r="S85" s="193"/>
      <c r="T85" s="193"/>
      <c r="U85" s="193">
        <v>47149.858249999816</v>
      </c>
      <c r="V85" s="193">
        <v>104730.9157041311</v>
      </c>
      <c r="W85" s="193">
        <v>120000</v>
      </c>
      <c r="X85" s="193" t="s">
        <v>607</v>
      </c>
      <c r="Y85" s="193"/>
      <c r="Z85" s="193">
        <v>-66318.954689137143</v>
      </c>
      <c r="AA85" s="193">
        <v>-147309.98376085548</v>
      </c>
      <c r="AB85" s="193">
        <v>-1151366.743329661</v>
      </c>
      <c r="AC85" s="193"/>
      <c r="AD85" s="197">
        <v>-2557.456115792228</v>
      </c>
      <c r="AE85" s="198"/>
    </row>
    <row r="86" spans="1:31" ht="14.25" hidden="1" outlineLevel="1">
      <c r="A86" s="66" t="s">
        <v>134</v>
      </c>
      <c r="B86" s="208" t="s">
        <v>815</v>
      </c>
      <c r="C86" s="172"/>
      <c r="D86" s="66"/>
      <c r="E86" s="66">
        <v>1.0260099903020052</v>
      </c>
      <c r="F86" s="193">
        <v>14203.33</v>
      </c>
      <c r="G86" s="193"/>
      <c r="H86" s="193">
        <v>14203.33</v>
      </c>
      <c r="I86" s="193">
        <v>0</v>
      </c>
      <c r="J86" s="193">
        <v>14203.33</v>
      </c>
      <c r="K86" s="193">
        <v>0</v>
      </c>
      <c r="L86" s="195">
        <v>43647</v>
      </c>
      <c r="M86" s="195">
        <v>44561</v>
      </c>
      <c r="N86" s="196">
        <v>43101</v>
      </c>
      <c r="O86" s="195">
        <v>44561</v>
      </c>
      <c r="P86" s="66"/>
      <c r="Q86" s="213">
        <v>0.1563422901479383</v>
      </c>
      <c r="R86" s="193">
        <v>534332.31242000009</v>
      </c>
      <c r="S86" s="193"/>
      <c r="T86" s="193"/>
      <c r="U86" s="193">
        <v>534332.31242000009</v>
      </c>
      <c r="V86" s="193">
        <v>37620.21388082936</v>
      </c>
      <c r="W86" s="193">
        <v>120915.27831853516</v>
      </c>
      <c r="X86" s="193" t="s">
        <v>607</v>
      </c>
      <c r="Y86" s="193"/>
      <c r="Z86" s="193">
        <v>145315.77211044301</v>
      </c>
      <c r="AA86" s="193">
        <v>10231.105811837295</v>
      </c>
      <c r="AB86" s="193">
        <v>2522834.5059642675</v>
      </c>
      <c r="AC86" s="193"/>
      <c r="AD86" s="197">
        <v>177.62274804318901</v>
      </c>
      <c r="AE86" s="198"/>
    </row>
    <row r="87" spans="1:31" ht="14.25" hidden="1" outlineLevel="1">
      <c r="A87" s="66" t="s">
        <v>134</v>
      </c>
      <c r="B87" s="208" t="s">
        <v>816</v>
      </c>
      <c r="C87" s="172"/>
      <c r="D87" s="66"/>
      <c r="E87" s="66">
        <v>1.0260099903020052</v>
      </c>
      <c r="F87" s="193">
        <v>14203.33</v>
      </c>
      <c r="G87" s="193"/>
      <c r="H87" s="193">
        <v>14203.330000000002</v>
      </c>
      <c r="I87" s="193">
        <v>0</v>
      </c>
      <c r="J87" s="193">
        <v>14203.330000000002</v>
      </c>
      <c r="K87" s="193">
        <v>0</v>
      </c>
      <c r="L87" s="195">
        <v>43466</v>
      </c>
      <c r="M87" s="195">
        <v>44561</v>
      </c>
      <c r="N87" s="196">
        <v>43101</v>
      </c>
      <c r="O87" s="195">
        <v>44561</v>
      </c>
      <c r="P87" s="66"/>
      <c r="Q87" s="213">
        <v>0.1563422901479383</v>
      </c>
      <c r="R87" s="193">
        <v>534707.61242000002</v>
      </c>
      <c r="S87" s="193"/>
      <c r="T87" s="193"/>
      <c r="U87" s="193">
        <v>534707.61242000002</v>
      </c>
      <c r="V87" s="193">
        <v>37646.637261825221</v>
      </c>
      <c r="W87" s="193">
        <v>120915.27831853511</v>
      </c>
      <c r="X87" s="193" t="s">
        <v>607</v>
      </c>
      <c r="Y87" s="193"/>
      <c r="Z87" s="193">
        <v>349546.81140257197</v>
      </c>
      <c r="AA87" s="193">
        <v>24610.201368451759</v>
      </c>
      <c r="AB87" s="193">
        <v>6068499.9601142351</v>
      </c>
      <c r="AC87" s="193"/>
      <c r="AD87" s="197">
        <v>427.25895688646494</v>
      </c>
      <c r="AE87" s="198"/>
    </row>
    <row r="88" spans="1:31" ht="14.25" hidden="1" outlineLevel="1">
      <c r="A88" s="66" t="s">
        <v>134</v>
      </c>
      <c r="B88" s="208" t="s">
        <v>817</v>
      </c>
      <c r="C88" s="172"/>
      <c r="D88" s="66"/>
      <c r="E88" s="66">
        <v>1.0260099903020052</v>
      </c>
      <c r="F88" s="193">
        <v>14203.33</v>
      </c>
      <c r="G88" s="193"/>
      <c r="H88" s="193">
        <v>14203.330000000002</v>
      </c>
      <c r="I88" s="193">
        <v>0</v>
      </c>
      <c r="J88" s="193">
        <v>14203.330000000002</v>
      </c>
      <c r="K88" s="193">
        <v>0</v>
      </c>
      <c r="L88" s="195">
        <v>43466</v>
      </c>
      <c r="M88" s="195">
        <v>44561</v>
      </c>
      <c r="N88" s="196">
        <v>43101</v>
      </c>
      <c r="O88" s="195">
        <v>44561</v>
      </c>
      <c r="P88" s="66"/>
      <c r="Q88" s="213">
        <v>0.1563422901479383</v>
      </c>
      <c r="R88" s="193">
        <v>534707.61242000002</v>
      </c>
      <c r="S88" s="193"/>
      <c r="T88" s="193"/>
      <c r="U88" s="193">
        <v>534707.61242000002</v>
      </c>
      <c r="V88" s="193">
        <v>37646.637261825221</v>
      </c>
      <c r="W88" s="193">
        <v>120915.27831853511</v>
      </c>
      <c r="X88" s="193" t="s">
        <v>607</v>
      </c>
      <c r="Y88" s="193"/>
      <c r="Z88" s="193">
        <v>349546.81140257197</v>
      </c>
      <c r="AA88" s="193">
        <v>24610.201368451759</v>
      </c>
      <c r="AB88" s="193">
        <v>6068499.9601142351</v>
      </c>
      <c r="AC88" s="193"/>
      <c r="AD88" s="197">
        <v>427.25895688646494</v>
      </c>
      <c r="AE88" s="198"/>
    </row>
    <row r="89" spans="1:31" ht="14.25" hidden="1" outlineLevel="1">
      <c r="A89" s="66" t="s">
        <v>134</v>
      </c>
      <c r="B89" s="208" t="s">
        <v>463</v>
      </c>
      <c r="C89" s="172"/>
      <c r="D89" s="66"/>
      <c r="E89" s="66">
        <v>2.0132242245811911</v>
      </c>
      <c r="F89" s="193">
        <v>27869.600000000002</v>
      </c>
      <c r="G89" s="193"/>
      <c r="H89" s="193">
        <v>27869.600000000006</v>
      </c>
      <c r="I89" s="193">
        <v>0</v>
      </c>
      <c r="J89" s="193">
        <v>27195.200000000004</v>
      </c>
      <c r="K89" s="193">
        <v>0</v>
      </c>
      <c r="L89" s="195">
        <v>43191</v>
      </c>
      <c r="M89" s="195">
        <v>44196</v>
      </c>
      <c r="N89" s="196" t="s">
        <v>1324</v>
      </c>
      <c r="O89" s="195">
        <v>43830</v>
      </c>
      <c r="P89" s="66"/>
      <c r="Q89" s="213">
        <v>0.15494229014793828</v>
      </c>
      <c r="R89" s="193">
        <v>1025149.46092</v>
      </c>
      <c r="S89" s="193"/>
      <c r="T89" s="193"/>
      <c r="U89" s="193">
        <v>1020998.55975</v>
      </c>
      <c r="V89" s="193">
        <v>37543.337050288283</v>
      </c>
      <c r="W89" s="193">
        <v>121591.27346002233</v>
      </c>
      <c r="X89" s="193" t="s">
        <v>607</v>
      </c>
      <c r="Y89" s="193"/>
      <c r="Z89" s="193">
        <v>1389452.8450383162</v>
      </c>
      <c r="AA89" s="193">
        <v>51091.841392536771</v>
      </c>
      <c r="AB89" s="193">
        <v>24122361.468160115</v>
      </c>
      <c r="AC89" s="193"/>
      <c r="AD89" s="197">
        <v>887.00805539801547</v>
      </c>
      <c r="AE89" s="198"/>
    </row>
    <row r="90" spans="1:31" ht="14.25" hidden="1" outlineLevel="1">
      <c r="A90" s="66" t="s">
        <v>134</v>
      </c>
      <c r="B90" s="208" t="s">
        <v>464</v>
      </c>
      <c r="C90" s="172"/>
      <c r="D90" s="66"/>
      <c r="E90" s="66">
        <v>1.9868431682755012</v>
      </c>
      <c r="F90" s="193">
        <v>27504.399999999998</v>
      </c>
      <c r="G90" s="193"/>
      <c r="H90" s="193">
        <v>27504.400000000001</v>
      </c>
      <c r="I90" s="193">
        <v>0</v>
      </c>
      <c r="J90" s="193">
        <v>26792.9</v>
      </c>
      <c r="K90" s="193">
        <v>0</v>
      </c>
      <c r="L90" s="195">
        <v>43191</v>
      </c>
      <c r="M90" s="195">
        <v>44196</v>
      </c>
      <c r="N90" s="196" t="s">
        <v>1324</v>
      </c>
      <c r="O90" s="195">
        <v>43830</v>
      </c>
      <c r="P90" s="66"/>
      <c r="Q90" s="213">
        <v>0.15494229014793828</v>
      </c>
      <c r="R90" s="193">
        <v>1011650.7262299999</v>
      </c>
      <c r="S90" s="193"/>
      <c r="T90" s="193"/>
      <c r="U90" s="193">
        <v>1007518.3554499999</v>
      </c>
      <c r="V90" s="193">
        <v>37603.930722318219</v>
      </c>
      <c r="W90" s="193">
        <v>121523.50062889795</v>
      </c>
      <c r="X90" s="193" t="s">
        <v>607</v>
      </c>
      <c r="Y90" s="193"/>
      <c r="Z90" s="193">
        <v>1336512.8424475926</v>
      </c>
      <c r="AA90" s="193">
        <v>49883.097479093063</v>
      </c>
      <c r="AB90" s="193">
        <v>23203267.392258927</v>
      </c>
      <c r="AC90" s="193"/>
      <c r="AD90" s="197">
        <v>866.02299087664744</v>
      </c>
      <c r="AE90" s="198"/>
    </row>
    <row r="91" spans="1:31" ht="14.25" hidden="1" outlineLevel="1">
      <c r="A91" s="66" t="s">
        <v>134</v>
      </c>
      <c r="B91" s="208" t="s">
        <v>465</v>
      </c>
      <c r="C91" s="172"/>
      <c r="D91" s="66"/>
      <c r="E91" s="66">
        <v>1.7768566059123869</v>
      </c>
      <c r="F91" s="193">
        <v>24597.500000000004</v>
      </c>
      <c r="G91" s="193"/>
      <c r="H91" s="193">
        <v>24597.499999999996</v>
      </c>
      <c r="I91" s="193">
        <v>0</v>
      </c>
      <c r="J91" s="193">
        <v>23945.099999999995</v>
      </c>
      <c r="K91" s="193">
        <v>0</v>
      </c>
      <c r="L91" s="195">
        <v>43191</v>
      </c>
      <c r="M91" s="195">
        <v>44196</v>
      </c>
      <c r="N91" s="196" t="s">
        <v>1324</v>
      </c>
      <c r="O91" s="195">
        <v>43830</v>
      </c>
      <c r="P91" s="66"/>
      <c r="Q91" s="213">
        <v>0.15494229014793828</v>
      </c>
      <c r="R91" s="193">
        <v>907179.17298000003</v>
      </c>
      <c r="S91" s="193"/>
      <c r="T91" s="193"/>
      <c r="U91" s="193">
        <v>891777.34165000007</v>
      </c>
      <c r="V91" s="193">
        <v>37242.581640920282</v>
      </c>
      <c r="W91" s="193">
        <v>121602.41552551465</v>
      </c>
      <c r="X91" s="193" t="s">
        <v>607</v>
      </c>
      <c r="Y91" s="193"/>
      <c r="Z91" s="193">
        <v>1253098.3807739504</v>
      </c>
      <c r="AA91" s="193">
        <v>52332.142307776987</v>
      </c>
      <c r="AB91" s="193">
        <v>21755104.683212046</v>
      </c>
      <c r="AC91" s="193"/>
      <c r="AD91" s="197">
        <v>908.54098263160517</v>
      </c>
      <c r="AE91" s="198"/>
    </row>
    <row r="92" spans="1:31" ht="14.25" hidden="1" outlineLevel="1">
      <c r="A92" s="66" t="s">
        <v>134</v>
      </c>
      <c r="B92" s="208" t="s">
        <v>470</v>
      </c>
      <c r="C92" s="172"/>
      <c r="D92" s="66"/>
      <c r="E92" s="66">
        <v>1.1111177556830194</v>
      </c>
      <c r="F92" s="193">
        <v>15381.4995</v>
      </c>
      <c r="G92" s="193"/>
      <c r="H92" s="193">
        <v>15381.499499999998</v>
      </c>
      <c r="I92" s="193">
        <v>0</v>
      </c>
      <c r="J92" s="193">
        <v>7438.7996999999978</v>
      </c>
      <c r="K92" s="193">
        <v>0</v>
      </c>
      <c r="L92" s="194" t="s">
        <v>1324</v>
      </c>
      <c r="M92" s="195">
        <v>43465</v>
      </c>
      <c r="N92" s="196" t="s">
        <v>1324</v>
      </c>
      <c r="O92" s="195">
        <v>43830</v>
      </c>
      <c r="P92" s="66"/>
      <c r="Q92" s="213">
        <v>0.13494229014793829</v>
      </c>
      <c r="R92" s="193">
        <v>581142.1221299998</v>
      </c>
      <c r="S92" s="193"/>
      <c r="T92" s="193"/>
      <c r="U92" s="193">
        <v>310839.99720999983</v>
      </c>
      <c r="V92" s="193">
        <v>41786.310929974352</v>
      </c>
      <c r="W92" s="193">
        <v>125273.96314623178</v>
      </c>
      <c r="X92" s="193" t="s">
        <v>607</v>
      </c>
      <c r="Y92" s="193"/>
      <c r="Z92" s="193">
        <v>616906.78847141669</v>
      </c>
      <c r="AA92" s="193">
        <v>82930.958400643169</v>
      </c>
      <c r="AB92" s="193">
        <v>10710150.111829761</v>
      </c>
      <c r="AC92" s="193"/>
      <c r="AD92" s="197">
        <v>1439.7685841480265</v>
      </c>
      <c r="AE92" s="198"/>
    </row>
    <row r="93" spans="1:31" ht="14.25" hidden="1" outlineLevel="1">
      <c r="A93" s="66" t="s">
        <v>134</v>
      </c>
      <c r="B93" s="208" t="s">
        <v>471</v>
      </c>
      <c r="C93" s="172"/>
      <c r="D93" s="66"/>
      <c r="E93" s="66">
        <v>1.0753675813652734</v>
      </c>
      <c r="F93" s="193">
        <v>14886.6003</v>
      </c>
      <c r="G93" s="193"/>
      <c r="H93" s="193">
        <v>14886.600299999998</v>
      </c>
      <c r="I93" s="193">
        <v>0</v>
      </c>
      <c r="J93" s="193">
        <v>4135.5002999999988</v>
      </c>
      <c r="K93" s="193">
        <v>0</v>
      </c>
      <c r="L93" s="194" t="s">
        <v>1324</v>
      </c>
      <c r="M93" s="195">
        <v>43281</v>
      </c>
      <c r="N93" s="196" t="s">
        <v>1324</v>
      </c>
      <c r="O93" s="195">
        <v>43830</v>
      </c>
      <c r="P93" s="66"/>
      <c r="Q93" s="213">
        <v>0.13494229014793829</v>
      </c>
      <c r="R93" s="193">
        <v>552138.13424999965</v>
      </c>
      <c r="S93" s="193"/>
      <c r="T93" s="193"/>
      <c r="U93" s="193">
        <v>296121.56612999964</v>
      </c>
      <c r="V93" s="193">
        <v>71604.774428380464</v>
      </c>
      <c r="W93" s="193">
        <v>124434.76115816031</v>
      </c>
      <c r="X93" s="193" t="s">
        <v>607</v>
      </c>
      <c r="Y93" s="193"/>
      <c r="Z93" s="193">
        <v>304400.8200414654</v>
      </c>
      <c r="AA93" s="193">
        <v>73606.770150993703</v>
      </c>
      <c r="AB93" s="193">
        <v>5284718.1093375608</v>
      </c>
      <c r="AC93" s="193"/>
      <c r="AD93" s="197">
        <v>1277.8908780003142</v>
      </c>
      <c r="AE93" s="198"/>
    </row>
    <row r="94" spans="1:31" ht="14.25" hidden="1" outlineLevel="1">
      <c r="A94" s="66" t="s">
        <v>134</v>
      </c>
      <c r="B94" s="208" t="s">
        <v>469</v>
      </c>
      <c r="C94" s="172"/>
      <c r="D94" s="66"/>
      <c r="E94" s="66">
        <v>1.1142384641639911</v>
      </c>
      <c r="F94" s="193">
        <v>15424.7003</v>
      </c>
      <c r="G94" s="193"/>
      <c r="H94" s="193">
        <v>15424.700299999999</v>
      </c>
      <c r="I94" s="193">
        <v>0</v>
      </c>
      <c r="J94" s="193">
        <v>5431.6000999999997</v>
      </c>
      <c r="K94" s="193">
        <v>0</v>
      </c>
      <c r="L94" s="194" t="s">
        <v>1324</v>
      </c>
      <c r="M94" s="195">
        <v>43555</v>
      </c>
      <c r="N94" s="196" t="s">
        <v>1324</v>
      </c>
      <c r="O94" s="195">
        <v>43830</v>
      </c>
      <c r="P94" s="66"/>
      <c r="Q94" s="213">
        <v>0.13494229014793829</v>
      </c>
      <c r="R94" s="193">
        <v>568391.33050999988</v>
      </c>
      <c r="S94" s="193"/>
      <c r="T94" s="193"/>
      <c r="U94" s="193">
        <v>279424.10044999991</v>
      </c>
      <c r="V94" s="193">
        <v>51444.159235875988</v>
      </c>
      <c r="W94" s="193">
        <v>125991.70021740008</v>
      </c>
      <c r="X94" s="193" t="s">
        <v>607</v>
      </c>
      <c r="Y94" s="193"/>
      <c r="Z94" s="193">
        <v>464840.89190906385</v>
      </c>
      <c r="AA94" s="193">
        <v>85580.838675708816</v>
      </c>
      <c r="AB94" s="193">
        <v>8070126.3521491913</v>
      </c>
      <c r="AC94" s="193"/>
      <c r="AD94" s="197">
        <v>1485.7732902960201</v>
      </c>
      <c r="AE94" s="198"/>
    </row>
    <row r="95" spans="1:31" ht="14.25" hidden="1" outlineLevel="1">
      <c r="A95" s="66" t="s">
        <v>134</v>
      </c>
      <c r="B95" s="208" t="s">
        <v>462</v>
      </c>
      <c r="C95" s="172"/>
      <c r="D95" s="66"/>
      <c r="E95" s="66">
        <v>2.0851075608517364</v>
      </c>
      <c r="F95" s="193">
        <v>28864.700199999999</v>
      </c>
      <c r="G95" s="193"/>
      <c r="H95" s="193">
        <v>28864.700200000003</v>
      </c>
      <c r="I95" s="193">
        <v>0</v>
      </c>
      <c r="J95" s="193">
        <v>1288.3001000000004</v>
      </c>
      <c r="K95" s="193">
        <v>0</v>
      </c>
      <c r="L95" s="194" t="s">
        <v>1324</v>
      </c>
      <c r="M95" s="195">
        <v>43830</v>
      </c>
      <c r="N95" s="196" t="s">
        <v>1324</v>
      </c>
      <c r="O95" s="195">
        <v>43830</v>
      </c>
      <c r="P95" s="66"/>
      <c r="Q95" s="213">
        <v>0.13494229014793829</v>
      </c>
      <c r="R95" s="193">
        <v>1140940.4534900002</v>
      </c>
      <c r="S95" s="193"/>
      <c r="T95" s="193"/>
      <c r="U95" s="193">
        <v>433166.70763000019</v>
      </c>
      <c r="V95" s="193">
        <v>336231.2147845056</v>
      </c>
      <c r="W95" s="193">
        <v>177164.71651286847</v>
      </c>
      <c r="X95" s="193" t="s">
        <v>607</v>
      </c>
      <c r="Y95" s="193"/>
      <c r="Z95" s="193">
        <v>-316041.23777973989</v>
      </c>
      <c r="AA95" s="193">
        <v>-245316.47384001585</v>
      </c>
      <c r="AB95" s="193">
        <v>-5486807.9933705078</v>
      </c>
      <c r="AC95" s="193"/>
      <c r="AD95" s="197">
        <v>-4258.9517716955124</v>
      </c>
      <c r="AE95" s="198"/>
    </row>
    <row r="96" spans="1:31" ht="14.25" hidden="1" outlineLevel="1">
      <c r="A96" s="66" t="s">
        <v>134</v>
      </c>
      <c r="B96" s="208" t="s">
        <v>466</v>
      </c>
      <c r="C96" s="172"/>
      <c r="D96" s="66"/>
      <c r="E96" s="66">
        <v>1.9930197089322197</v>
      </c>
      <c r="F96" s="193">
        <v>27589.9035</v>
      </c>
      <c r="G96" s="193"/>
      <c r="H96" s="193">
        <v>27589.903500000004</v>
      </c>
      <c r="I96" s="193">
        <v>0</v>
      </c>
      <c r="J96" s="193">
        <v>733.0034000000029</v>
      </c>
      <c r="K96" s="193">
        <v>0</v>
      </c>
      <c r="L96" s="194" t="s">
        <v>1324</v>
      </c>
      <c r="M96" s="195">
        <v>43830</v>
      </c>
      <c r="N96" s="196" t="s">
        <v>1324</v>
      </c>
      <c r="O96" s="195">
        <v>43465</v>
      </c>
      <c r="P96" s="66"/>
      <c r="Q96" s="213">
        <v>0.13274229014793829</v>
      </c>
      <c r="R96" s="193">
        <v>1090661.7667400001</v>
      </c>
      <c r="S96" s="193"/>
      <c r="T96" s="193"/>
      <c r="U96" s="193">
        <v>436645.0554800001</v>
      </c>
      <c r="V96" s="193">
        <v>595693.08338815125</v>
      </c>
      <c r="W96" s="193">
        <v>204778.62735698008</v>
      </c>
      <c r="X96" s="193" t="s">
        <v>607</v>
      </c>
      <c r="Y96" s="193"/>
      <c r="Z96" s="193">
        <v>-287352.82961850497</v>
      </c>
      <c r="AA96" s="193">
        <v>-392021.14153700217</v>
      </c>
      <c r="AB96" s="193">
        <v>-4988747.0810605679</v>
      </c>
      <c r="AC96" s="193"/>
      <c r="AD96" s="197">
        <v>-6805.898964534882</v>
      </c>
      <c r="AE96" s="198"/>
    </row>
    <row r="97" spans="1:31" ht="14.25" hidden="1" outlineLevel="1">
      <c r="A97" s="66" t="s">
        <v>134</v>
      </c>
      <c r="B97" s="208" t="s">
        <v>468</v>
      </c>
      <c r="C97" s="172"/>
      <c r="D97" s="66"/>
      <c r="E97" s="66">
        <v>2.3964141312549794</v>
      </c>
      <c r="F97" s="193">
        <v>33174.200100000002</v>
      </c>
      <c r="G97" s="193"/>
      <c r="H97" s="193">
        <v>33174.200100000002</v>
      </c>
      <c r="I97" s="193">
        <v>0</v>
      </c>
      <c r="J97" s="193">
        <v>26959.699999999997</v>
      </c>
      <c r="K97" s="193">
        <v>0</v>
      </c>
      <c r="L97" s="194" t="s">
        <v>1324</v>
      </c>
      <c r="M97" s="195">
        <v>43830</v>
      </c>
      <c r="N97" s="196" t="s">
        <v>1324</v>
      </c>
      <c r="O97" s="195">
        <v>43830</v>
      </c>
      <c r="P97" s="66"/>
      <c r="Q97" s="213">
        <v>0.13494229014793829</v>
      </c>
      <c r="R97" s="193">
        <v>1161660.0915500002</v>
      </c>
      <c r="S97" s="193"/>
      <c r="T97" s="193"/>
      <c r="U97" s="193">
        <v>1107530.8632000003</v>
      </c>
      <c r="V97" s="193">
        <v>41080.978764600506</v>
      </c>
      <c r="W97" s="193">
        <v>122979.65873136574</v>
      </c>
      <c r="X97" s="193" t="s">
        <v>607</v>
      </c>
      <c r="Y97" s="193"/>
      <c r="Z97" s="193">
        <v>2021233.7672779833</v>
      </c>
      <c r="AA97" s="193">
        <v>74972.413167727515</v>
      </c>
      <c r="AB97" s="193">
        <v>35090742.172387995</v>
      </c>
      <c r="AC97" s="193"/>
      <c r="AD97" s="197">
        <v>1301.5998758290336</v>
      </c>
      <c r="AE97" s="198"/>
    </row>
    <row r="98" spans="1:31" ht="14.25" hidden="1" outlineLevel="1">
      <c r="A98" s="66" t="s">
        <v>134</v>
      </c>
      <c r="B98" s="208" t="s">
        <v>467</v>
      </c>
      <c r="C98" s="172"/>
      <c r="D98" s="66"/>
      <c r="E98" s="66">
        <v>1.0220998005385449</v>
      </c>
      <c r="F98" s="193">
        <v>14149.200199999999</v>
      </c>
      <c r="G98" s="193"/>
      <c r="H98" s="193">
        <v>14149.200199999999</v>
      </c>
      <c r="I98" s="193">
        <v>0</v>
      </c>
      <c r="J98" s="193">
        <v>5905.1998999999996</v>
      </c>
      <c r="K98" s="193">
        <v>0</v>
      </c>
      <c r="L98" s="194" t="s">
        <v>1324</v>
      </c>
      <c r="M98" s="195">
        <v>43373</v>
      </c>
      <c r="N98" s="196" t="s">
        <v>1324</v>
      </c>
      <c r="O98" s="195">
        <v>43830</v>
      </c>
      <c r="P98" s="66"/>
      <c r="Q98" s="213">
        <v>0.13494229014793829</v>
      </c>
      <c r="R98" s="193">
        <v>527440.25150999986</v>
      </c>
      <c r="S98" s="193"/>
      <c r="T98" s="193"/>
      <c r="U98" s="193">
        <v>277196.14285999985</v>
      </c>
      <c r="V98" s="193">
        <v>46941.02613867481</v>
      </c>
      <c r="W98" s="193">
        <v>121447.54142869916</v>
      </c>
      <c r="X98" s="193" t="s">
        <v>607</v>
      </c>
      <c r="Y98" s="193"/>
      <c r="Z98" s="193">
        <v>486772.35877274646</v>
      </c>
      <c r="AA98" s="193">
        <v>82431.139845536221</v>
      </c>
      <c r="AB98" s="193">
        <v>8450879.6631391291</v>
      </c>
      <c r="AC98" s="193"/>
      <c r="AD98" s="197">
        <v>1431.0912088071955</v>
      </c>
      <c r="AE98" s="198"/>
    </row>
    <row r="99" spans="1:31" ht="14.25" hidden="1" outlineLevel="1">
      <c r="A99" s="66" t="s">
        <v>134</v>
      </c>
      <c r="B99" s="208" t="s">
        <v>628</v>
      </c>
      <c r="C99" s="172"/>
      <c r="D99" s="66"/>
      <c r="E99" s="66">
        <v>6.0592648700503349E-2</v>
      </c>
      <c r="F99" s="193">
        <v>838.80020000000002</v>
      </c>
      <c r="G99" s="193">
        <v>270</v>
      </c>
      <c r="H99" s="193">
        <v>0</v>
      </c>
      <c r="I99" s="193">
        <v>270</v>
      </c>
      <c r="J99" s="193">
        <v>235.6</v>
      </c>
      <c r="K99" s="193">
        <v>31</v>
      </c>
      <c r="L99" s="194" t="s">
        <v>1324</v>
      </c>
      <c r="M99" s="195">
        <v>43281</v>
      </c>
      <c r="N99" s="196" t="s">
        <v>1324</v>
      </c>
      <c r="O99" s="195">
        <v>43465</v>
      </c>
      <c r="P99" s="66"/>
      <c r="Q99" s="213">
        <v>0.14274229014793832</v>
      </c>
      <c r="R99" s="193">
        <v>255959.07679999998</v>
      </c>
      <c r="S99" s="193"/>
      <c r="T99" s="193"/>
      <c r="U99" s="193">
        <v>46724.208299999969</v>
      </c>
      <c r="V99" s="193">
        <v>0</v>
      </c>
      <c r="W99" s="193">
        <v>0</v>
      </c>
      <c r="X99" s="193">
        <v>700</v>
      </c>
      <c r="Y99" s="193"/>
      <c r="Z99" s="193">
        <v>13077.173495523071</v>
      </c>
      <c r="AA99" s="193">
        <v>0</v>
      </c>
      <c r="AB99" s="193">
        <v>227033.47376438053</v>
      </c>
      <c r="AC99" s="193"/>
      <c r="AD99" s="197">
        <v>0</v>
      </c>
      <c r="AE99" s="198"/>
    </row>
    <row r="100" spans="1:31" ht="14.25" hidden="1" outlineLevel="1">
      <c r="A100" s="66" t="s">
        <v>134</v>
      </c>
      <c r="B100" s="208" t="s">
        <v>461</v>
      </c>
      <c r="C100" s="172"/>
      <c r="D100" s="66"/>
      <c r="E100" s="66">
        <v>0</v>
      </c>
      <c r="F100" s="193">
        <v>0</v>
      </c>
      <c r="G100" s="193">
        <v>300</v>
      </c>
      <c r="H100" s="193">
        <v>0</v>
      </c>
      <c r="I100" s="193">
        <v>300</v>
      </c>
      <c r="J100" s="193">
        <v>0</v>
      </c>
      <c r="K100" s="193">
        <v>300</v>
      </c>
      <c r="L100" s="195">
        <v>43831</v>
      </c>
      <c r="M100" s="195">
        <v>44926</v>
      </c>
      <c r="N100" s="196">
        <v>43101</v>
      </c>
      <c r="O100" s="195">
        <v>44926</v>
      </c>
      <c r="P100" s="66"/>
      <c r="Q100" s="213">
        <v>0.16834229014793828</v>
      </c>
      <c r="R100" s="193">
        <v>197813.88059999997</v>
      </c>
      <c r="S100" s="193"/>
      <c r="T100" s="193"/>
      <c r="U100" s="193">
        <v>197813.88059999997</v>
      </c>
      <c r="V100" s="193">
        <v>0</v>
      </c>
      <c r="W100" s="193">
        <v>0</v>
      </c>
      <c r="X100" s="193">
        <v>295</v>
      </c>
      <c r="Y100" s="193"/>
      <c r="Z100" s="193">
        <v>-75190.736066738857</v>
      </c>
      <c r="AA100" s="193">
        <v>0</v>
      </c>
      <c r="AB100" s="193">
        <v>-1305390.1907760538</v>
      </c>
      <c r="AC100" s="193"/>
      <c r="AD100" s="197">
        <v>0</v>
      </c>
      <c r="AE100" s="198"/>
    </row>
    <row r="101" spans="1:31" ht="14.25" hidden="1" outlineLevel="1">
      <c r="A101" s="66" t="s">
        <v>134</v>
      </c>
      <c r="B101" s="208" t="s">
        <v>627</v>
      </c>
      <c r="C101" s="172"/>
      <c r="D101" s="66"/>
      <c r="E101" s="66">
        <v>0</v>
      </c>
      <c r="F101" s="193">
        <v>0</v>
      </c>
      <c r="G101" s="193">
        <v>1150</v>
      </c>
      <c r="H101" s="193">
        <v>0</v>
      </c>
      <c r="I101" s="193">
        <v>1150</v>
      </c>
      <c r="J101" s="193">
        <v>0</v>
      </c>
      <c r="K101" s="193">
        <v>1150</v>
      </c>
      <c r="L101" s="195">
        <v>44197</v>
      </c>
      <c r="M101" s="195">
        <v>46387</v>
      </c>
      <c r="N101" s="196" t="s">
        <v>1324</v>
      </c>
      <c r="O101" s="195">
        <v>45657</v>
      </c>
      <c r="P101" s="66"/>
      <c r="Q101" s="213">
        <v>0.17014229014793827</v>
      </c>
      <c r="R101" s="193">
        <v>530109.65954000002</v>
      </c>
      <c r="S101" s="193"/>
      <c r="T101" s="193"/>
      <c r="U101" s="193">
        <v>528154.03200000001</v>
      </c>
      <c r="V101" s="193">
        <v>0</v>
      </c>
      <c r="W101" s="193">
        <v>0</v>
      </c>
      <c r="X101" s="193">
        <v>295</v>
      </c>
      <c r="Y101" s="193"/>
      <c r="Z101" s="193">
        <v>-126947.32750961585</v>
      </c>
      <c r="AA101" s="193">
        <v>0</v>
      </c>
      <c r="AB101" s="193">
        <v>-2203939.0055870614</v>
      </c>
      <c r="AC101" s="193"/>
      <c r="AD101" s="197">
        <v>0</v>
      </c>
      <c r="AE101" s="198"/>
    </row>
    <row r="102" spans="1:31" ht="14.25" hidden="1" outlineLevel="1">
      <c r="A102" s="66" t="s">
        <v>134</v>
      </c>
      <c r="B102" s="208" t="s">
        <v>472</v>
      </c>
      <c r="C102" s="172"/>
      <c r="D102" s="66"/>
      <c r="E102" s="66">
        <v>0</v>
      </c>
      <c r="F102" s="193">
        <v>0</v>
      </c>
      <c r="G102" s="193">
        <v>300</v>
      </c>
      <c r="H102" s="193">
        <v>0</v>
      </c>
      <c r="I102" s="193">
        <v>300</v>
      </c>
      <c r="J102" s="193">
        <v>0</v>
      </c>
      <c r="K102" s="193">
        <v>300</v>
      </c>
      <c r="L102" s="195">
        <v>43831</v>
      </c>
      <c r="M102" s="195">
        <v>45291</v>
      </c>
      <c r="N102" s="196">
        <v>43466</v>
      </c>
      <c r="O102" s="195">
        <v>44926</v>
      </c>
      <c r="P102" s="66"/>
      <c r="Q102" s="213">
        <v>0.16834229014793828</v>
      </c>
      <c r="R102" s="193">
        <v>197815.37999999995</v>
      </c>
      <c r="S102" s="193"/>
      <c r="T102" s="193"/>
      <c r="U102" s="193">
        <v>197815.37999999995</v>
      </c>
      <c r="V102" s="193">
        <v>0</v>
      </c>
      <c r="W102" s="193">
        <v>0</v>
      </c>
      <c r="X102" s="193">
        <v>343.54169999999999</v>
      </c>
      <c r="Y102" s="193"/>
      <c r="Z102" s="193">
        <v>-68764.439482819624</v>
      </c>
      <c r="AA102" s="193">
        <v>0</v>
      </c>
      <c r="AB102" s="193">
        <v>-1193822.9291360036</v>
      </c>
      <c r="AC102" s="193"/>
      <c r="AD102" s="197">
        <v>0</v>
      </c>
      <c r="AE102" s="198"/>
    </row>
    <row r="103" spans="1:31" ht="14.25" hidden="1" outlineLevel="1">
      <c r="A103" s="66" t="s">
        <v>134</v>
      </c>
      <c r="B103" s="208" t="s">
        <v>626</v>
      </c>
      <c r="C103" s="172"/>
      <c r="D103" s="66"/>
      <c r="E103" s="66">
        <v>0</v>
      </c>
      <c r="F103" s="193">
        <v>0</v>
      </c>
      <c r="G103" s="193">
        <v>1100</v>
      </c>
      <c r="H103" s="193">
        <v>0</v>
      </c>
      <c r="I103" s="193">
        <v>1100</v>
      </c>
      <c r="J103" s="193">
        <v>0</v>
      </c>
      <c r="K103" s="193">
        <v>1100</v>
      </c>
      <c r="L103" s="195">
        <v>44562</v>
      </c>
      <c r="M103" s="195">
        <v>46387</v>
      </c>
      <c r="N103" s="196">
        <v>44197</v>
      </c>
      <c r="O103" s="195">
        <v>45291</v>
      </c>
      <c r="P103" s="66"/>
      <c r="Q103" s="213">
        <v>0.16834229014793828</v>
      </c>
      <c r="R103" s="193">
        <v>502425</v>
      </c>
      <c r="S103" s="193"/>
      <c r="T103" s="193"/>
      <c r="U103" s="193">
        <v>502425</v>
      </c>
      <c r="V103" s="193">
        <v>0</v>
      </c>
      <c r="W103" s="193">
        <v>0</v>
      </c>
      <c r="X103" s="193">
        <v>295</v>
      </c>
      <c r="Y103" s="193"/>
      <c r="Z103" s="193">
        <v>-122048.32923652786</v>
      </c>
      <c r="AA103" s="193">
        <v>0</v>
      </c>
      <c r="AB103" s="193">
        <v>-2118887.2475534435</v>
      </c>
      <c r="AC103" s="193"/>
      <c r="AD103" s="197">
        <v>0</v>
      </c>
      <c r="AE103" s="198"/>
    </row>
    <row r="104" spans="1:31" ht="14.25" hidden="1" outlineLevel="1">
      <c r="A104" s="66" t="s">
        <v>134</v>
      </c>
      <c r="B104" s="208" t="s">
        <v>473</v>
      </c>
      <c r="C104" s="172"/>
      <c r="D104" s="66"/>
      <c r="E104" s="66">
        <v>6.0101420718329329E-2</v>
      </c>
      <c r="F104" s="193">
        <v>832</v>
      </c>
      <c r="G104" s="193">
        <v>270</v>
      </c>
      <c r="H104" s="193">
        <v>0</v>
      </c>
      <c r="I104" s="193">
        <v>270</v>
      </c>
      <c r="J104" s="193">
        <v>235.1</v>
      </c>
      <c r="K104" s="193">
        <v>270</v>
      </c>
      <c r="L104" s="195">
        <v>43191</v>
      </c>
      <c r="M104" s="195">
        <v>43830</v>
      </c>
      <c r="N104" s="196" t="s">
        <v>1324</v>
      </c>
      <c r="O104" s="195">
        <v>43830</v>
      </c>
      <c r="P104" s="66"/>
      <c r="Q104" s="213">
        <v>0.16494229014793829</v>
      </c>
      <c r="R104" s="193">
        <v>207510.72470000002</v>
      </c>
      <c r="S104" s="193"/>
      <c r="T104" s="193"/>
      <c r="U104" s="193">
        <v>205140.66545000003</v>
      </c>
      <c r="V104" s="193">
        <v>0</v>
      </c>
      <c r="W104" s="193">
        <v>0</v>
      </c>
      <c r="X104" s="193">
        <v>600</v>
      </c>
      <c r="Y104" s="193"/>
      <c r="Z104" s="193">
        <v>5364.2217928407754</v>
      </c>
      <c r="AA104" s="193">
        <v>0</v>
      </c>
      <c r="AB104" s="193">
        <v>93128.527207210645</v>
      </c>
      <c r="AC104" s="193"/>
      <c r="AD104" s="197">
        <v>0</v>
      </c>
      <c r="AE104" s="198"/>
    </row>
    <row r="105" spans="1:31" ht="14.25" hidden="1" outlineLevel="1">
      <c r="A105" s="66" t="s">
        <v>134</v>
      </c>
      <c r="B105" s="208" t="s">
        <v>474</v>
      </c>
      <c r="C105" s="172"/>
      <c r="D105" s="66"/>
      <c r="E105" s="66">
        <v>5.964632582587083E-2</v>
      </c>
      <c r="F105" s="193">
        <v>825.7</v>
      </c>
      <c r="G105" s="193">
        <v>269</v>
      </c>
      <c r="H105" s="193">
        <v>0</v>
      </c>
      <c r="I105" s="193">
        <v>269</v>
      </c>
      <c r="J105" s="193">
        <v>235.6</v>
      </c>
      <c r="K105" s="193">
        <v>269</v>
      </c>
      <c r="L105" s="194" t="s">
        <v>1324</v>
      </c>
      <c r="M105" s="195">
        <v>43555</v>
      </c>
      <c r="N105" s="196" t="s">
        <v>1324</v>
      </c>
      <c r="O105" s="195">
        <v>43465</v>
      </c>
      <c r="P105" s="66"/>
      <c r="Q105" s="213">
        <v>0.16274229014793828</v>
      </c>
      <c r="R105" s="193">
        <v>200706.83204999991</v>
      </c>
      <c r="S105" s="193"/>
      <c r="T105" s="193"/>
      <c r="U105" s="193">
        <v>166323.80729999993</v>
      </c>
      <c r="V105" s="193">
        <v>0</v>
      </c>
      <c r="W105" s="193">
        <v>0</v>
      </c>
      <c r="X105" s="193">
        <v>600</v>
      </c>
      <c r="Y105" s="193"/>
      <c r="Z105" s="193">
        <v>28167.122215787556</v>
      </c>
      <c r="AA105" s="193">
        <v>0</v>
      </c>
      <c r="AB105" s="193">
        <v>489010.84051422664</v>
      </c>
      <c r="AC105" s="193"/>
      <c r="AD105" s="197">
        <v>0</v>
      </c>
      <c r="AE105" s="198"/>
    </row>
    <row r="106" spans="1:31" ht="14.25" hidden="1" outlineLevel="1">
      <c r="A106" s="66" t="s">
        <v>134</v>
      </c>
      <c r="B106" s="208" t="s">
        <v>475</v>
      </c>
      <c r="C106" s="172"/>
      <c r="D106" s="66"/>
      <c r="E106" s="66">
        <v>0.63568810375156026</v>
      </c>
      <c r="F106" s="193">
        <v>8800</v>
      </c>
      <c r="G106" s="193"/>
      <c r="H106" s="193">
        <v>0</v>
      </c>
      <c r="I106" s="193">
        <v>0</v>
      </c>
      <c r="J106" s="193">
        <v>0</v>
      </c>
      <c r="K106" s="193">
        <v>0</v>
      </c>
      <c r="L106" s="194"/>
      <c r="M106" s="195">
        <v>43100</v>
      </c>
      <c r="N106" s="196" t="s">
        <v>1324</v>
      </c>
      <c r="O106" s="195">
        <v>43830</v>
      </c>
      <c r="P106" s="66"/>
      <c r="Q106" s="213">
        <v>0.16494229014793829</v>
      </c>
      <c r="R106" s="193">
        <v>292739.22544999997</v>
      </c>
      <c r="S106" s="193"/>
      <c r="T106" s="193"/>
      <c r="U106" s="193">
        <v>292735.16544999997</v>
      </c>
      <c r="V106" s="193">
        <v>0</v>
      </c>
      <c r="W106" s="193">
        <v>0</v>
      </c>
      <c r="X106" s="193" t="s">
        <v>607</v>
      </c>
      <c r="Y106" s="193"/>
      <c r="Z106" s="193">
        <v>-253908.4845597879</v>
      </c>
      <c r="AA106" s="193">
        <v>0</v>
      </c>
      <c r="AB106" s="193">
        <v>-4408118.1065306701</v>
      </c>
      <c r="AC106" s="193"/>
      <c r="AD106" s="197">
        <v>0</v>
      </c>
      <c r="AE106" s="198"/>
    </row>
    <row r="107" spans="1:31" ht="14.25" hidden="1" outlineLevel="1">
      <c r="A107" s="66" t="s">
        <v>134</v>
      </c>
      <c r="B107" s="208" t="s">
        <v>476</v>
      </c>
      <c r="C107" s="172"/>
      <c r="D107" s="66"/>
      <c r="E107" s="66">
        <v>1.0329931685962852</v>
      </c>
      <c r="F107" s="193">
        <v>14300</v>
      </c>
      <c r="G107" s="193"/>
      <c r="H107" s="193">
        <v>0</v>
      </c>
      <c r="I107" s="193">
        <v>0</v>
      </c>
      <c r="J107" s="193">
        <v>0</v>
      </c>
      <c r="K107" s="193">
        <v>0</v>
      </c>
      <c r="L107" s="194"/>
      <c r="M107" s="195">
        <v>43100</v>
      </c>
      <c r="N107" s="196" t="s">
        <v>1324</v>
      </c>
      <c r="O107" s="195">
        <v>43830</v>
      </c>
      <c r="P107" s="66"/>
      <c r="Q107" s="213">
        <v>0.16494229014793829</v>
      </c>
      <c r="R107" s="193">
        <v>656501.31995000015</v>
      </c>
      <c r="S107" s="193"/>
      <c r="T107" s="193"/>
      <c r="U107" s="193">
        <v>656497.25995000009</v>
      </c>
      <c r="V107" s="193">
        <v>0</v>
      </c>
      <c r="W107" s="193">
        <v>0</v>
      </c>
      <c r="X107" s="193" t="s">
        <v>607</v>
      </c>
      <c r="Y107" s="193"/>
      <c r="Z107" s="193">
        <v>-577962.74080158898</v>
      </c>
      <c r="AA107" s="193">
        <v>0</v>
      </c>
      <c r="AB107" s="193">
        <v>-10034040.520720223</v>
      </c>
      <c r="AC107" s="193"/>
      <c r="AD107" s="197">
        <v>0</v>
      </c>
      <c r="AE107" s="198"/>
    </row>
    <row r="108" spans="1:31" ht="14.25" hidden="1" outlineLevel="1">
      <c r="A108" s="66" t="s">
        <v>134</v>
      </c>
      <c r="B108" s="208" t="s">
        <v>477</v>
      </c>
      <c r="C108" s="172"/>
      <c r="D108" s="66"/>
      <c r="E108" s="66">
        <v>0.63568810375156026</v>
      </c>
      <c r="F108" s="193">
        <v>8800</v>
      </c>
      <c r="G108" s="193"/>
      <c r="H108" s="193">
        <v>0</v>
      </c>
      <c r="I108" s="193">
        <v>0</v>
      </c>
      <c r="J108" s="193">
        <v>0</v>
      </c>
      <c r="K108" s="193">
        <v>0</v>
      </c>
      <c r="L108" s="194"/>
      <c r="M108" s="195">
        <v>43100</v>
      </c>
      <c r="N108" s="196">
        <v>43466</v>
      </c>
      <c r="O108" s="195">
        <v>44561</v>
      </c>
      <c r="P108" s="66"/>
      <c r="Q108" s="213">
        <v>0.16634229014793828</v>
      </c>
      <c r="R108" s="193">
        <v>293081.25</v>
      </c>
      <c r="S108" s="193"/>
      <c r="T108" s="193"/>
      <c r="U108" s="193">
        <v>293081.25</v>
      </c>
      <c r="V108" s="193">
        <v>0</v>
      </c>
      <c r="W108" s="193">
        <v>0</v>
      </c>
      <c r="X108" s="193" t="s">
        <v>607</v>
      </c>
      <c r="Y108" s="193"/>
      <c r="Z108" s="193">
        <v>-207870.06757454248</v>
      </c>
      <c r="AA108" s="193">
        <v>0</v>
      </c>
      <c r="AB108" s="193">
        <v>-3608842.8091316088</v>
      </c>
      <c r="AC108" s="193"/>
      <c r="AD108" s="197">
        <v>0</v>
      </c>
      <c r="AE108" s="198"/>
    </row>
    <row r="109" spans="1:31" ht="14.25" hidden="1" outlineLevel="1">
      <c r="A109" s="66" t="s">
        <v>134</v>
      </c>
      <c r="B109" s="208" t="s">
        <v>478</v>
      </c>
      <c r="C109" s="172"/>
      <c r="D109" s="66"/>
      <c r="E109" s="66">
        <v>1.0329931685962852</v>
      </c>
      <c r="F109" s="193">
        <v>14300</v>
      </c>
      <c r="G109" s="193"/>
      <c r="H109" s="193">
        <v>0</v>
      </c>
      <c r="I109" s="193">
        <v>0</v>
      </c>
      <c r="J109" s="193">
        <v>0</v>
      </c>
      <c r="K109" s="193">
        <v>0</v>
      </c>
      <c r="L109" s="194"/>
      <c r="M109" s="195">
        <v>43100</v>
      </c>
      <c r="N109" s="196">
        <v>43466</v>
      </c>
      <c r="O109" s="195">
        <v>44561</v>
      </c>
      <c r="P109" s="66"/>
      <c r="Q109" s="213">
        <v>0.16634229014793828</v>
      </c>
      <c r="R109" s="193">
        <v>656501.99997999996</v>
      </c>
      <c r="S109" s="193"/>
      <c r="T109" s="193"/>
      <c r="U109" s="193">
        <v>656501.99997999996</v>
      </c>
      <c r="V109" s="193">
        <v>0</v>
      </c>
      <c r="W109" s="193">
        <v>0</v>
      </c>
      <c r="X109" s="193" t="s">
        <v>607</v>
      </c>
      <c r="Y109" s="193"/>
      <c r="Z109" s="193">
        <v>-466067.75993672531</v>
      </c>
      <c r="AA109" s="193">
        <v>0</v>
      </c>
      <c r="AB109" s="193">
        <v>-8091426.0703387372</v>
      </c>
      <c r="AC109" s="193"/>
      <c r="AD109" s="197">
        <v>0</v>
      </c>
      <c r="AE109" s="198"/>
    </row>
    <row r="110" spans="1:31" ht="14.25" collapsed="1">
      <c r="A110" s="66"/>
      <c r="B110" s="66" t="s">
        <v>426</v>
      </c>
      <c r="C110" s="172"/>
      <c r="D110" s="66">
        <v>1</v>
      </c>
      <c r="E110" s="66">
        <v>0.15959999999999999</v>
      </c>
      <c r="F110" s="193">
        <v>14343.9</v>
      </c>
      <c r="G110" s="193">
        <v>60</v>
      </c>
      <c r="H110" s="193">
        <v>14343.9</v>
      </c>
      <c r="I110" s="193">
        <v>60</v>
      </c>
      <c r="J110" s="193">
        <v>8129.7999999999993</v>
      </c>
      <c r="K110" s="193">
        <v>25</v>
      </c>
      <c r="L110" s="194" t="s">
        <v>1324</v>
      </c>
      <c r="M110" s="195">
        <v>43555</v>
      </c>
      <c r="N110" s="195" t="s">
        <v>1324</v>
      </c>
      <c r="O110" s="196">
        <v>43555</v>
      </c>
      <c r="P110" s="66"/>
      <c r="Q110" s="213">
        <v>0.1399422901479383</v>
      </c>
      <c r="R110" s="193">
        <v>2405269.2924899999</v>
      </c>
      <c r="S110" s="193"/>
      <c r="T110" s="193"/>
      <c r="U110" s="193">
        <v>1043089.56999</v>
      </c>
      <c r="V110" s="193">
        <v>128304.45644296292</v>
      </c>
      <c r="W110" s="193">
        <v>226206.97172422308</v>
      </c>
      <c r="X110" s="193">
        <v>2300</v>
      </c>
      <c r="Y110" s="193">
        <v>0</v>
      </c>
      <c r="Z110" s="193">
        <v>1162765.5575238543</v>
      </c>
      <c r="AA110" s="193">
        <v>143025.11224431774</v>
      </c>
      <c r="AB110" s="193">
        <v>20190000</v>
      </c>
      <c r="AC110" s="193"/>
      <c r="AD110" s="197">
        <v>2483.4559275750944</v>
      </c>
      <c r="AE110" s="198"/>
    </row>
    <row r="111" spans="1:31" ht="14.25" hidden="1" outlineLevel="1">
      <c r="A111" s="66" t="s">
        <v>134</v>
      </c>
      <c r="B111" s="208" t="s">
        <v>426</v>
      </c>
      <c r="C111" s="172"/>
      <c r="D111" s="66"/>
      <c r="E111" s="66">
        <v>0.15959999999999999</v>
      </c>
      <c r="F111" s="193">
        <v>14343.9</v>
      </c>
      <c r="G111" s="193">
        <v>60</v>
      </c>
      <c r="H111" s="193">
        <v>14343.9</v>
      </c>
      <c r="I111" s="193">
        <v>60</v>
      </c>
      <c r="J111" s="193">
        <v>8129.7999999999993</v>
      </c>
      <c r="K111" s="193">
        <v>25</v>
      </c>
      <c r="L111" s="194" t="s">
        <v>1324</v>
      </c>
      <c r="M111" s="195">
        <v>43555</v>
      </c>
      <c r="N111" s="196" t="s">
        <v>1324</v>
      </c>
      <c r="O111" s="195">
        <v>43555</v>
      </c>
      <c r="P111" s="66"/>
      <c r="Q111" s="213">
        <v>0.1399422901479383</v>
      </c>
      <c r="R111" s="193">
        <v>2405269.2924899999</v>
      </c>
      <c r="S111" s="193"/>
      <c r="T111" s="193"/>
      <c r="U111" s="193">
        <v>1043089.56999</v>
      </c>
      <c r="V111" s="193">
        <v>128304.45644296292</v>
      </c>
      <c r="W111" s="193">
        <v>226206.97172422308</v>
      </c>
      <c r="X111" s="193">
        <v>2300</v>
      </c>
      <c r="Y111" s="193"/>
      <c r="Z111" s="193">
        <v>1162765.5575238543</v>
      </c>
      <c r="AA111" s="193">
        <v>143025.11224431774</v>
      </c>
      <c r="AB111" s="193">
        <v>20186831.947178207</v>
      </c>
      <c r="AC111" s="193"/>
      <c r="AD111" s="197">
        <v>2483.066243594948</v>
      </c>
      <c r="AE111" s="198"/>
    </row>
    <row r="112" spans="1:31" ht="14.25" collapsed="1">
      <c r="A112" s="66"/>
      <c r="B112" s="66" t="s">
        <v>173</v>
      </c>
      <c r="C112" s="172"/>
      <c r="D112" s="66">
        <v>15</v>
      </c>
      <c r="E112" s="66">
        <v>18.2669</v>
      </c>
      <c r="F112" s="193">
        <v>376327.68989999994</v>
      </c>
      <c r="G112" s="193">
        <v>2571</v>
      </c>
      <c r="H112" s="193">
        <v>269491.20989999996</v>
      </c>
      <c r="I112" s="193">
        <v>2314</v>
      </c>
      <c r="J112" s="193">
        <v>133868.93000000002</v>
      </c>
      <c r="K112" s="193">
        <v>1576</v>
      </c>
      <c r="L112" s="194" t="s">
        <v>1324</v>
      </c>
      <c r="M112" s="195">
        <v>44196</v>
      </c>
      <c r="N112" s="195" t="s">
        <v>1324</v>
      </c>
      <c r="O112" s="196">
        <v>44561</v>
      </c>
      <c r="P112" s="66"/>
      <c r="Q112" s="213">
        <v>0.15532290720374053</v>
      </c>
      <c r="R112" s="193">
        <v>33447456.975889992</v>
      </c>
      <c r="S112" s="193"/>
      <c r="T112" s="193"/>
      <c r="U112" s="193">
        <v>14803845.327539999</v>
      </c>
      <c r="V112" s="193">
        <v>110584.62428541108</v>
      </c>
      <c r="W112" s="193">
        <v>202345.81041321537</v>
      </c>
      <c r="X112" s="193">
        <v>1283.7944162436547</v>
      </c>
      <c r="Y112" s="193">
        <v>0</v>
      </c>
      <c r="Z112" s="193">
        <v>15054832.416230459</v>
      </c>
      <c r="AA112" s="193">
        <v>112459.49613723256</v>
      </c>
      <c r="AB112" s="193">
        <v>261370000</v>
      </c>
      <c r="AC112" s="193"/>
      <c r="AD112" s="197">
        <v>1952.4321289488155</v>
      </c>
      <c r="AE112" s="198"/>
    </row>
    <row r="113" spans="1:31" ht="14.25" hidden="1" outlineLevel="1">
      <c r="A113" s="66" t="s">
        <v>134</v>
      </c>
      <c r="B113" s="208" t="s">
        <v>479</v>
      </c>
      <c r="C113" s="172"/>
      <c r="D113" s="66"/>
      <c r="E113" s="66">
        <v>0.45155677320782767</v>
      </c>
      <c r="F113" s="193">
        <v>9302.7999999999993</v>
      </c>
      <c r="G113" s="193"/>
      <c r="H113" s="193">
        <v>78.3</v>
      </c>
      <c r="I113" s="193">
        <v>0</v>
      </c>
      <c r="J113" s="193">
        <v>78.3</v>
      </c>
      <c r="K113" s="193">
        <v>0</v>
      </c>
      <c r="L113" s="194" t="s">
        <v>1324</v>
      </c>
      <c r="M113" s="195">
        <v>43190</v>
      </c>
      <c r="N113" s="196" t="s">
        <v>1324</v>
      </c>
      <c r="O113" s="195">
        <v>43281</v>
      </c>
      <c r="P113" s="66"/>
      <c r="Q113" s="213">
        <v>0.14274229014793832</v>
      </c>
      <c r="R113" s="193">
        <v>645407.3624199999</v>
      </c>
      <c r="S113" s="193"/>
      <c r="T113" s="193"/>
      <c r="U113" s="193">
        <v>183078.31839999993</v>
      </c>
      <c r="V113" s="193">
        <v>2338164.9859514679</v>
      </c>
      <c r="W113" s="193">
        <v>110000</v>
      </c>
      <c r="X113" s="193" t="s">
        <v>607</v>
      </c>
      <c r="Y113" s="193"/>
      <c r="Z113" s="193">
        <v>-171436.0915550362</v>
      </c>
      <c r="AA113" s="193">
        <v>-2189477.5422099135</v>
      </c>
      <c r="AB113" s="193">
        <v>-2976310.6995294495</v>
      </c>
      <c r="AC113" s="193"/>
      <c r="AD113" s="197">
        <v>-38011.630900759257</v>
      </c>
      <c r="AE113" s="198"/>
    </row>
    <row r="114" spans="1:31" ht="14.25" hidden="1" outlineLevel="1">
      <c r="A114" s="66" t="s">
        <v>134</v>
      </c>
      <c r="B114" s="208" t="s">
        <v>827</v>
      </c>
      <c r="C114" s="172"/>
      <c r="D114" s="66"/>
      <c r="E114" s="66">
        <v>1.1039958298056665</v>
      </c>
      <c r="F114" s="193">
        <v>22744.1</v>
      </c>
      <c r="G114" s="193">
        <v>233</v>
      </c>
      <c r="H114" s="193">
        <v>22744.1</v>
      </c>
      <c r="I114" s="193">
        <v>140</v>
      </c>
      <c r="J114" s="193">
        <v>21952</v>
      </c>
      <c r="K114" s="193">
        <v>140</v>
      </c>
      <c r="L114" s="194" t="s">
        <v>1324</v>
      </c>
      <c r="M114" s="195">
        <v>44196</v>
      </c>
      <c r="N114" s="196" t="s">
        <v>1324</v>
      </c>
      <c r="O114" s="195">
        <v>44196</v>
      </c>
      <c r="P114" s="66"/>
      <c r="Q114" s="213">
        <v>0.14634229014793829</v>
      </c>
      <c r="R114" s="193">
        <v>1845191.1100300006</v>
      </c>
      <c r="S114" s="193"/>
      <c r="T114" s="193"/>
      <c r="U114" s="193">
        <v>1798958.0907500007</v>
      </c>
      <c r="V114" s="193">
        <v>81949.621480958478</v>
      </c>
      <c r="W114" s="193">
        <v>188515.57944606416</v>
      </c>
      <c r="X114" s="193">
        <v>1000</v>
      </c>
      <c r="Y114" s="193"/>
      <c r="Z114" s="193">
        <v>2185631.2491961797</v>
      </c>
      <c r="AA114" s="193">
        <v>99564.105739621897</v>
      </c>
      <c r="AB114" s="193">
        <v>37944855.212241963</v>
      </c>
      <c r="AC114" s="193"/>
      <c r="AD114" s="197">
        <v>1728.5375005576695</v>
      </c>
      <c r="AE114" s="198"/>
    </row>
    <row r="115" spans="1:31" ht="14.25" hidden="1" outlineLevel="1">
      <c r="A115" s="66" t="s">
        <v>134</v>
      </c>
      <c r="B115" s="208" t="s">
        <v>629</v>
      </c>
      <c r="C115" s="172"/>
      <c r="D115" s="66"/>
      <c r="E115" s="66">
        <v>1.6893527755795363</v>
      </c>
      <c r="F115" s="193">
        <v>34803.4</v>
      </c>
      <c r="G115" s="193">
        <v>260</v>
      </c>
      <c r="H115" s="193">
        <v>34149.419999999991</v>
      </c>
      <c r="I115" s="193">
        <v>234</v>
      </c>
      <c r="J115" s="193">
        <v>33521.919999999991</v>
      </c>
      <c r="K115" s="193">
        <v>234</v>
      </c>
      <c r="L115" s="195">
        <v>43282</v>
      </c>
      <c r="M115" s="195">
        <v>44104</v>
      </c>
      <c r="N115" s="196" t="s">
        <v>1324</v>
      </c>
      <c r="O115" s="195">
        <v>44561</v>
      </c>
      <c r="P115" s="66"/>
      <c r="Q115" s="213">
        <v>0.16634229014793828</v>
      </c>
      <c r="R115" s="193">
        <v>2251756.0730499988</v>
      </c>
      <c r="S115" s="193"/>
      <c r="T115" s="193"/>
      <c r="U115" s="193">
        <v>2249541.3282499989</v>
      </c>
      <c r="V115" s="193">
        <v>67106.577673653519</v>
      </c>
      <c r="W115" s="193">
        <v>180413.96137214097</v>
      </c>
      <c r="X115" s="193">
        <v>990.00000000000011</v>
      </c>
      <c r="Y115" s="193"/>
      <c r="Z115" s="193">
        <v>3209593.161472165</v>
      </c>
      <c r="AA115" s="193">
        <v>95746.101699191626</v>
      </c>
      <c r="AB115" s="193">
        <v>55721910.018926404</v>
      </c>
      <c r="AC115" s="193"/>
      <c r="AD115" s="197">
        <v>1662.2529383438186</v>
      </c>
      <c r="AE115" s="198"/>
    </row>
    <row r="116" spans="1:31" ht="14.25" hidden="1" outlineLevel="1">
      <c r="A116" s="66" t="s">
        <v>134</v>
      </c>
      <c r="B116" s="208" t="s">
        <v>182</v>
      </c>
      <c r="C116" s="172"/>
      <c r="D116" s="66"/>
      <c r="E116" s="66">
        <v>0.3785625052938737</v>
      </c>
      <c r="F116" s="193">
        <v>7799</v>
      </c>
      <c r="G116" s="193"/>
      <c r="H116" s="193">
        <v>249</v>
      </c>
      <c r="I116" s="193">
        <v>0</v>
      </c>
      <c r="J116" s="193">
        <v>249</v>
      </c>
      <c r="K116" s="193">
        <v>0</v>
      </c>
      <c r="L116" s="195">
        <v>43831</v>
      </c>
      <c r="M116" s="195">
        <v>43921</v>
      </c>
      <c r="N116" s="196" t="s">
        <v>1324</v>
      </c>
      <c r="O116" s="195">
        <v>43921</v>
      </c>
      <c r="P116" s="66"/>
      <c r="Q116" s="213">
        <v>0.16634229014793828</v>
      </c>
      <c r="R116" s="193">
        <v>522089.67079</v>
      </c>
      <c r="S116" s="193"/>
      <c r="T116" s="193"/>
      <c r="U116" s="193">
        <v>492061.38624999998</v>
      </c>
      <c r="V116" s="193">
        <v>1976150.1455823292</v>
      </c>
      <c r="W116" s="193">
        <v>150000</v>
      </c>
      <c r="X116" s="193" t="s">
        <v>607</v>
      </c>
      <c r="Y116" s="193"/>
      <c r="Z116" s="193">
        <v>-408159.48105726915</v>
      </c>
      <c r="AA116" s="193">
        <v>-1639194.7030412415</v>
      </c>
      <c r="AB116" s="193">
        <v>-7086077.4972529458</v>
      </c>
      <c r="AC116" s="193"/>
      <c r="AD116" s="197">
        <v>-28458.142559248779</v>
      </c>
      <c r="AE116" s="198"/>
    </row>
    <row r="117" spans="1:31" ht="14.25" hidden="1" outlineLevel="1">
      <c r="A117" s="66" t="s">
        <v>134</v>
      </c>
      <c r="B117" s="208" t="s">
        <v>181</v>
      </c>
      <c r="C117" s="172"/>
      <c r="D117" s="66"/>
      <c r="E117" s="66">
        <v>1.6128976143936946</v>
      </c>
      <c r="F117" s="193">
        <v>33228.300000000003</v>
      </c>
      <c r="G117" s="193"/>
      <c r="H117" s="193">
        <v>14298.9</v>
      </c>
      <c r="I117" s="193">
        <v>0</v>
      </c>
      <c r="J117" s="193">
        <v>290.29999999999927</v>
      </c>
      <c r="K117" s="193">
        <v>0</v>
      </c>
      <c r="L117" s="194" t="s">
        <v>1324</v>
      </c>
      <c r="M117" s="195">
        <v>44196</v>
      </c>
      <c r="N117" s="196" t="s">
        <v>1324</v>
      </c>
      <c r="O117" s="195">
        <v>43190</v>
      </c>
      <c r="P117" s="66"/>
      <c r="Q117" s="213">
        <v>0.13274229014793831</v>
      </c>
      <c r="R117" s="193">
        <v>1797332.33812</v>
      </c>
      <c r="S117" s="193"/>
      <c r="T117" s="193"/>
      <c r="U117" s="193">
        <v>99268.855530000059</v>
      </c>
      <c r="V117" s="193">
        <v>341952.65425422083</v>
      </c>
      <c r="W117" s="193">
        <v>150000.00000000038</v>
      </c>
      <c r="X117" s="193" t="s">
        <v>607</v>
      </c>
      <c r="Y117" s="193"/>
      <c r="Z117" s="193">
        <v>-28567.665816941535</v>
      </c>
      <c r="AA117" s="193">
        <v>-98407.391722155036</v>
      </c>
      <c r="AB117" s="193">
        <v>-495964.69833336578</v>
      </c>
      <c r="AC117" s="193"/>
      <c r="AD117" s="197">
        <v>-1708.4557297050189</v>
      </c>
      <c r="AE117" s="198"/>
    </row>
    <row r="118" spans="1:31" ht="14.25" hidden="1" outlineLevel="1">
      <c r="A118" s="66" t="s">
        <v>134</v>
      </c>
      <c r="B118" s="284" t="s">
        <v>177</v>
      </c>
      <c r="C118" s="285"/>
      <c r="D118" s="286"/>
      <c r="E118" s="286">
        <v>2.6993025925621639E-2</v>
      </c>
      <c r="F118" s="287">
        <v>556.1</v>
      </c>
      <c r="G118" s="287"/>
      <c r="H118" s="287">
        <v>556.1</v>
      </c>
      <c r="I118" s="287">
        <v>0</v>
      </c>
      <c r="J118" s="287">
        <v>0</v>
      </c>
      <c r="K118" s="287">
        <v>0</v>
      </c>
      <c r="L118" s="288"/>
      <c r="M118" s="289">
        <v>43100</v>
      </c>
      <c r="N118" s="290" t="s">
        <v>1324</v>
      </c>
      <c r="O118" s="289">
        <v>43100</v>
      </c>
      <c r="P118" s="286"/>
      <c r="Q118" s="291">
        <v>5.6542290147938302E-2</v>
      </c>
      <c r="R118" s="287">
        <v>10839.02601</v>
      </c>
      <c r="S118" s="287"/>
      <c r="T118" s="287"/>
      <c r="U118" s="287">
        <v>0</v>
      </c>
      <c r="V118" s="287">
        <v>0</v>
      </c>
      <c r="W118" s="287">
        <v>0</v>
      </c>
      <c r="X118" s="287" t="s">
        <v>607</v>
      </c>
      <c r="Y118" s="287"/>
      <c r="Z118" s="287">
        <v>5.6897303284871406</v>
      </c>
      <c r="AA118" s="287">
        <v>0</v>
      </c>
      <c r="AB118" s="287">
        <v>98.779697440063416</v>
      </c>
      <c r="AC118" s="287"/>
      <c r="AD118" s="292">
        <v>0</v>
      </c>
      <c r="AE118" s="293"/>
    </row>
    <row r="119" spans="1:31" ht="14.25" hidden="1" outlineLevel="1">
      <c r="A119" s="66" t="s">
        <v>134</v>
      </c>
      <c r="B119" s="284" t="s">
        <v>828</v>
      </c>
      <c r="C119" s="285"/>
      <c r="D119" s="286"/>
      <c r="E119" s="286">
        <v>3.141360111726395</v>
      </c>
      <c r="F119" s="287">
        <v>64717.1</v>
      </c>
      <c r="G119" s="287">
        <v>640</v>
      </c>
      <c r="H119" s="287">
        <v>62477.4</v>
      </c>
      <c r="I119" s="287">
        <v>640</v>
      </c>
      <c r="J119" s="287">
        <v>42265.7</v>
      </c>
      <c r="K119" s="287">
        <v>640</v>
      </c>
      <c r="L119" s="288" t="s">
        <v>1324</v>
      </c>
      <c r="M119" s="289">
        <v>44196</v>
      </c>
      <c r="N119" s="290" t="s">
        <v>1324</v>
      </c>
      <c r="O119" s="289">
        <v>44196</v>
      </c>
      <c r="P119" s="286"/>
      <c r="Q119" s="291">
        <v>0.1563422901479383</v>
      </c>
      <c r="R119" s="287">
        <v>4720984.7067999998</v>
      </c>
      <c r="S119" s="287"/>
      <c r="T119" s="287"/>
      <c r="U119" s="287">
        <v>4245363.50373</v>
      </c>
      <c r="V119" s="287">
        <v>100444.65142491429</v>
      </c>
      <c r="W119" s="287">
        <v>191831.737082315</v>
      </c>
      <c r="X119" s="287">
        <v>1000</v>
      </c>
      <c r="Y119" s="287"/>
      <c r="Z119" s="287">
        <v>4660170.6667750003</v>
      </c>
      <c r="AA119" s="287">
        <v>110258.92548272005</v>
      </c>
      <c r="AB119" s="287">
        <v>80905459.820886046</v>
      </c>
      <c r="AC119" s="287"/>
      <c r="AD119" s="292">
        <v>1914.2108097319115</v>
      </c>
      <c r="AE119" s="293"/>
    </row>
    <row r="120" spans="1:31" ht="14.25" hidden="1" outlineLevel="1">
      <c r="A120" s="66" t="s">
        <v>134</v>
      </c>
      <c r="B120" s="284" t="s">
        <v>176</v>
      </c>
      <c r="C120" s="285"/>
      <c r="D120" s="286"/>
      <c r="E120" s="286">
        <v>0.6661758419547007</v>
      </c>
      <c r="F120" s="287">
        <v>13724.3</v>
      </c>
      <c r="G120" s="287"/>
      <c r="H120" s="287">
        <v>148.9</v>
      </c>
      <c r="I120" s="287">
        <v>0</v>
      </c>
      <c r="J120" s="287">
        <v>148.9</v>
      </c>
      <c r="K120" s="287">
        <v>0</v>
      </c>
      <c r="L120" s="289">
        <v>43282</v>
      </c>
      <c r="M120" s="289">
        <v>43373</v>
      </c>
      <c r="N120" s="290" t="s">
        <v>1324</v>
      </c>
      <c r="O120" s="289">
        <v>43190</v>
      </c>
      <c r="P120" s="286"/>
      <c r="Q120" s="291">
        <v>0.13274229014793831</v>
      </c>
      <c r="R120" s="287">
        <v>808629.30884000007</v>
      </c>
      <c r="S120" s="287"/>
      <c r="T120" s="287"/>
      <c r="U120" s="287">
        <v>148041.23713000002</v>
      </c>
      <c r="V120" s="287">
        <v>994232.62008059106</v>
      </c>
      <c r="W120" s="287">
        <v>150000</v>
      </c>
      <c r="X120" s="287" t="s">
        <v>607</v>
      </c>
      <c r="Y120" s="287"/>
      <c r="Z120" s="287">
        <v>-91707.169513282221</v>
      </c>
      <c r="AA120" s="287">
        <v>-615897.71331955818</v>
      </c>
      <c r="AB120" s="287">
        <v>-1592132.8313665963</v>
      </c>
      <c r="AC120" s="287"/>
      <c r="AD120" s="292">
        <v>-10692.631506827376</v>
      </c>
      <c r="AE120" s="293"/>
    </row>
    <row r="121" spans="1:31" ht="14.25" hidden="1" outlineLevel="1">
      <c r="A121" s="66" t="s">
        <v>134</v>
      </c>
      <c r="B121" s="284" t="s">
        <v>175</v>
      </c>
      <c r="C121" s="285"/>
      <c r="D121" s="286"/>
      <c r="E121" s="286">
        <v>0.61072873978811626</v>
      </c>
      <c r="F121" s="287">
        <v>12582</v>
      </c>
      <c r="G121" s="287"/>
      <c r="H121" s="287">
        <v>0</v>
      </c>
      <c r="I121" s="287">
        <v>0</v>
      </c>
      <c r="J121" s="287">
        <v>0</v>
      </c>
      <c r="K121" s="287">
        <v>0</v>
      </c>
      <c r="L121" s="288"/>
      <c r="M121" s="289">
        <v>43100</v>
      </c>
      <c r="N121" s="290" t="s">
        <v>1324</v>
      </c>
      <c r="O121" s="289">
        <v>43190</v>
      </c>
      <c r="P121" s="286"/>
      <c r="Q121" s="291">
        <v>0.13274229014793831</v>
      </c>
      <c r="R121" s="287">
        <v>735440.18553999998</v>
      </c>
      <c r="S121" s="287"/>
      <c r="T121" s="287"/>
      <c r="U121" s="287">
        <v>99402.161979999975</v>
      </c>
      <c r="V121" s="287">
        <v>0</v>
      </c>
      <c r="W121" s="287">
        <v>0</v>
      </c>
      <c r="X121" s="287" t="s">
        <v>607</v>
      </c>
      <c r="Y121" s="287"/>
      <c r="Z121" s="287">
        <v>-96482.64061425165</v>
      </c>
      <c r="AA121" s="287">
        <v>0</v>
      </c>
      <c r="AB121" s="287">
        <v>-1675040.0278862165</v>
      </c>
      <c r="AC121" s="287"/>
      <c r="AD121" s="292">
        <v>0</v>
      </c>
      <c r="AE121" s="293"/>
    </row>
    <row r="122" spans="1:31" ht="14.25" hidden="1" outlineLevel="1">
      <c r="A122" s="66" t="s">
        <v>134</v>
      </c>
      <c r="B122" s="284" t="s">
        <v>174</v>
      </c>
      <c r="C122" s="285"/>
      <c r="D122" s="286"/>
      <c r="E122" s="286">
        <v>1.5316030225585324</v>
      </c>
      <c r="F122" s="287">
        <v>31553.499900000003</v>
      </c>
      <c r="G122" s="287">
        <v>471</v>
      </c>
      <c r="H122" s="287">
        <v>31360.1999</v>
      </c>
      <c r="I122" s="287">
        <v>424</v>
      </c>
      <c r="J122" s="287">
        <v>-1.8189894035458565E-12</v>
      </c>
      <c r="K122" s="287">
        <v>0</v>
      </c>
      <c r="L122" s="288"/>
      <c r="M122" s="289">
        <v>43100</v>
      </c>
      <c r="N122" s="290" t="s">
        <v>1324</v>
      </c>
      <c r="O122" s="289">
        <v>43190</v>
      </c>
      <c r="P122" s="286"/>
      <c r="Q122" s="291">
        <v>0.13274229014793831</v>
      </c>
      <c r="R122" s="287">
        <v>3872831.01468</v>
      </c>
      <c r="S122" s="287"/>
      <c r="T122" s="287"/>
      <c r="U122" s="287">
        <v>4494</v>
      </c>
      <c r="V122" s="287">
        <v>-2.470602627612672E+18</v>
      </c>
      <c r="W122" s="287">
        <v>0</v>
      </c>
      <c r="X122" s="287" t="e">
        <v>#DIV/0!</v>
      </c>
      <c r="Y122" s="287"/>
      <c r="Z122" s="287">
        <v>-1473.6610470985672</v>
      </c>
      <c r="AA122" s="287">
        <v>8.1015372834271514E+17</v>
      </c>
      <c r="AB122" s="287">
        <v>-25584.304344404482</v>
      </c>
      <c r="AC122" s="287"/>
      <c r="AD122" s="292">
        <v>1.406512005761638E+16</v>
      </c>
      <c r="AE122" s="293"/>
    </row>
    <row r="123" spans="1:31" ht="14.25" hidden="1" outlineLevel="1">
      <c r="A123" s="66" t="s">
        <v>134</v>
      </c>
      <c r="B123" s="284" t="s">
        <v>480</v>
      </c>
      <c r="C123" s="285"/>
      <c r="D123" s="286"/>
      <c r="E123" s="286">
        <v>3.8699723128213006</v>
      </c>
      <c r="F123" s="287">
        <v>79727.69</v>
      </c>
      <c r="G123" s="287">
        <v>967</v>
      </c>
      <c r="H123" s="287">
        <v>77462.69</v>
      </c>
      <c r="I123" s="287">
        <v>876</v>
      </c>
      <c r="J123" s="287">
        <v>33890.810000000005</v>
      </c>
      <c r="K123" s="287">
        <v>562</v>
      </c>
      <c r="L123" s="288" t="s">
        <v>1324</v>
      </c>
      <c r="M123" s="289">
        <v>44196</v>
      </c>
      <c r="N123" s="290" t="s">
        <v>1324</v>
      </c>
      <c r="O123" s="289">
        <v>43646</v>
      </c>
      <c r="P123" s="286"/>
      <c r="Q123" s="291">
        <v>0.14994229014793833</v>
      </c>
      <c r="R123" s="287">
        <v>9117021.6394500006</v>
      </c>
      <c r="S123" s="287"/>
      <c r="T123" s="287"/>
      <c r="U123" s="287">
        <v>4598468.2387500005</v>
      </c>
      <c r="V123" s="287">
        <v>135684.8136338435</v>
      </c>
      <c r="W123" s="287">
        <v>249413.55783470502</v>
      </c>
      <c r="X123" s="287">
        <v>1800</v>
      </c>
      <c r="Y123" s="287"/>
      <c r="Z123" s="287">
        <v>6336376.212590415</v>
      </c>
      <c r="AA123" s="287">
        <v>186964.43704326966</v>
      </c>
      <c r="AB123" s="287">
        <v>110006149.50278671</v>
      </c>
      <c r="AC123" s="287"/>
      <c r="AD123" s="292">
        <v>3245.8990948515748</v>
      </c>
      <c r="AE123" s="293"/>
    </row>
    <row r="124" spans="1:31" ht="14.25" hidden="1" outlineLevel="1">
      <c r="A124" s="66" t="s">
        <v>134</v>
      </c>
      <c r="B124" s="284" t="s">
        <v>180</v>
      </c>
      <c r="C124" s="285"/>
      <c r="D124" s="286"/>
      <c r="E124" s="286">
        <v>0.6252809950884245</v>
      </c>
      <c r="F124" s="287">
        <v>12881.8</v>
      </c>
      <c r="G124" s="287"/>
      <c r="H124" s="287">
        <v>12881.8</v>
      </c>
      <c r="I124" s="287">
        <v>0</v>
      </c>
      <c r="J124" s="287">
        <v>188.49999999999932</v>
      </c>
      <c r="K124" s="287">
        <v>0</v>
      </c>
      <c r="L124" s="288" t="s">
        <v>1324</v>
      </c>
      <c r="M124" s="289">
        <v>43190</v>
      </c>
      <c r="N124" s="290" t="s">
        <v>1324</v>
      </c>
      <c r="O124" s="289">
        <v>43190</v>
      </c>
      <c r="P124" s="286"/>
      <c r="Q124" s="291">
        <v>0.12274229014793829</v>
      </c>
      <c r="R124" s="287">
        <v>689718.05070999998</v>
      </c>
      <c r="S124" s="287"/>
      <c r="T124" s="287"/>
      <c r="U124" s="287">
        <v>37709.862399999984</v>
      </c>
      <c r="V124" s="287">
        <v>200052.32042440382</v>
      </c>
      <c r="W124" s="287">
        <v>174000.00000000061</v>
      </c>
      <c r="X124" s="287" t="s">
        <v>607</v>
      </c>
      <c r="Y124" s="287"/>
      <c r="Z124" s="287">
        <v>27419.809285150386</v>
      </c>
      <c r="AA124" s="287">
        <v>145463.17923156754</v>
      </c>
      <c r="AB124" s="287">
        <v>476036.70273975411</v>
      </c>
      <c r="AC124" s="287"/>
      <c r="AD124" s="292">
        <v>2525.3936484867681</v>
      </c>
      <c r="AE124" s="293"/>
    </row>
    <row r="125" spans="1:31" ht="14.25" hidden="1" outlineLevel="1">
      <c r="A125" s="66" t="s">
        <v>134</v>
      </c>
      <c r="B125" s="284" t="s">
        <v>178</v>
      </c>
      <c r="C125" s="285"/>
      <c r="D125" s="286"/>
      <c r="E125" s="286">
        <v>1.1155920065609821</v>
      </c>
      <c r="F125" s="287">
        <v>22983</v>
      </c>
      <c r="G125" s="287"/>
      <c r="H125" s="287">
        <v>12350.2</v>
      </c>
      <c r="I125" s="287">
        <v>0</v>
      </c>
      <c r="J125" s="287">
        <v>726.70000000000073</v>
      </c>
      <c r="K125" s="287">
        <v>0</v>
      </c>
      <c r="L125" s="288" t="s">
        <v>1324</v>
      </c>
      <c r="M125" s="289">
        <v>43190</v>
      </c>
      <c r="N125" s="290" t="s">
        <v>1324</v>
      </c>
      <c r="O125" s="289">
        <v>43190</v>
      </c>
      <c r="P125" s="286"/>
      <c r="Q125" s="291">
        <v>0.13274229014793831</v>
      </c>
      <c r="R125" s="287">
        <v>1180496.59757</v>
      </c>
      <c r="S125" s="287"/>
      <c r="T125" s="287"/>
      <c r="U125" s="287">
        <v>61347.94234999991</v>
      </c>
      <c r="V125" s="287">
        <v>84419.901403605138</v>
      </c>
      <c r="W125" s="287">
        <v>147584.42273290182</v>
      </c>
      <c r="X125" s="287" t="s">
        <v>607</v>
      </c>
      <c r="Y125" s="287"/>
      <c r="Z125" s="287">
        <v>36628.316620257407</v>
      </c>
      <c r="AA125" s="287">
        <v>50403.628210069313</v>
      </c>
      <c r="AB125" s="287">
        <v>635906.06665007083</v>
      </c>
      <c r="AC125" s="287"/>
      <c r="AD125" s="292">
        <v>875.05995135553906</v>
      </c>
      <c r="AE125" s="293"/>
    </row>
    <row r="126" spans="1:31" ht="14.25" hidden="1" outlineLevel="1">
      <c r="A126" s="66" t="s">
        <v>134</v>
      </c>
      <c r="B126" s="284" t="s">
        <v>183</v>
      </c>
      <c r="C126" s="285"/>
      <c r="D126" s="286"/>
      <c r="E126" s="286">
        <v>0.61466046987258915</v>
      </c>
      <c r="F126" s="287">
        <v>12663</v>
      </c>
      <c r="G126" s="287"/>
      <c r="H126" s="287">
        <v>276.60000000000002</v>
      </c>
      <c r="I126" s="287">
        <v>0</v>
      </c>
      <c r="J126" s="287">
        <v>276.60000000000002</v>
      </c>
      <c r="K126" s="287">
        <v>0</v>
      </c>
      <c r="L126" s="289">
        <v>44013</v>
      </c>
      <c r="M126" s="289">
        <v>44104</v>
      </c>
      <c r="N126" s="290" t="s">
        <v>1324</v>
      </c>
      <c r="O126" s="289">
        <v>43921</v>
      </c>
      <c r="P126" s="286"/>
      <c r="Q126" s="291">
        <v>0.16634229014793828</v>
      </c>
      <c r="R126" s="287">
        <v>786665.56189999997</v>
      </c>
      <c r="S126" s="287"/>
      <c r="T126" s="287"/>
      <c r="U126" s="287">
        <v>757765.91276999994</v>
      </c>
      <c r="V126" s="287">
        <v>2739573.0758134485</v>
      </c>
      <c r="W126" s="287">
        <v>149837.31019522776</v>
      </c>
      <c r="X126" s="287" t="s">
        <v>607</v>
      </c>
      <c r="Y126" s="287"/>
      <c r="Z126" s="287">
        <v>-641269.98085749312</v>
      </c>
      <c r="AA126" s="287">
        <v>-2318401.9553777766</v>
      </c>
      <c r="AB126" s="287">
        <v>-11133120.733217821</v>
      </c>
      <c r="AC126" s="287"/>
      <c r="AD126" s="292">
        <v>-40249.894190953797</v>
      </c>
      <c r="AE126" s="293"/>
    </row>
    <row r="127" spans="1:31" ht="14.25" hidden="1" outlineLevel="1">
      <c r="A127" s="66" t="s">
        <v>134</v>
      </c>
      <c r="B127" s="284" t="s">
        <v>179</v>
      </c>
      <c r="C127" s="285"/>
      <c r="D127" s="286"/>
      <c r="E127" s="286">
        <v>0.82816797542274079</v>
      </c>
      <c r="F127" s="287">
        <v>17061.599999999999</v>
      </c>
      <c r="G127" s="287"/>
      <c r="H127" s="287">
        <v>457.6</v>
      </c>
      <c r="I127" s="287">
        <v>0</v>
      </c>
      <c r="J127" s="287">
        <v>280.20000000000005</v>
      </c>
      <c r="K127" s="287">
        <v>0</v>
      </c>
      <c r="L127" s="289">
        <v>43466</v>
      </c>
      <c r="M127" s="289">
        <v>43830</v>
      </c>
      <c r="N127" s="290" t="s">
        <v>1324</v>
      </c>
      <c r="O127" s="289">
        <v>44196</v>
      </c>
      <c r="P127" s="286"/>
      <c r="Q127" s="291">
        <v>0.13634229014793831</v>
      </c>
      <c r="R127" s="287">
        <v>843751.42432999995</v>
      </c>
      <c r="S127" s="287"/>
      <c r="T127" s="287"/>
      <c r="U127" s="287">
        <v>5509.3899999998976</v>
      </c>
      <c r="V127" s="287">
        <v>19662.348322626327</v>
      </c>
      <c r="W127" s="287">
        <v>169999.99999999997</v>
      </c>
      <c r="X127" s="287" t="s">
        <v>607</v>
      </c>
      <c r="Y127" s="287"/>
      <c r="Z127" s="287">
        <v>38104.001022336917</v>
      </c>
      <c r="AA127" s="287">
        <v>135988.58323460713</v>
      </c>
      <c r="AB127" s="287">
        <v>661525.49856314587</v>
      </c>
      <c r="AC127" s="287"/>
      <c r="AD127" s="292">
        <v>2360.9047057928115</v>
      </c>
      <c r="AE127" s="293"/>
    </row>
    <row r="128" spans="1:31" ht="14.25" collapsed="1">
      <c r="A128" s="66"/>
      <c r="B128" s="286" t="s">
        <v>792</v>
      </c>
      <c r="C128" s="285"/>
      <c r="D128" s="286">
        <v>14</v>
      </c>
      <c r="E128" s="286">
        <v>201.93</v>
      </c>
      <c r="F128" s="287">
        <v>150761.21030000001</v>
      </c>
      <c r="G128" s="287">
        <v>660</v>
      </c>
      <c r="H128" s="287">
        <v>76849.910199999998</v>
      </c>
      <c r="I128" s="287">
        <v>632</v>
      </c>
      <c r="J128" s="287">
        <v>13937.630200000001</v>
      </c>
      <c r="K128" s="287">
        <v>552</v>
      </c>
      <c r="L128" s="288" t="s">
        <v>1324</v>
      </c>
      <c r="M128" s="289">
        <v>43830</v>
      </c>
      <c r="N128" s="290" t="s">
        <v>1324</v>
      </c>
      <c r="O128" s="290">
        <v>43830</v>
      </c>
      <c r="P128" s="286"/>
      <c r="Q128" s="291">
        <v>0.17151254820158904</v>
      </c>
      <c r="R128" s="287">
        <v>5796088.0299999993</v>
      </c>
      <c r="S128" s="287"/>
      <c r="T128" s="287"/>
      <c r="U128" s="287">
        <v>2959791.12</v>
      </c>
      <c r="V128" s="287">
        <v>212359.71090695175</v>
      </c>
      <c r="W128" s="287">
        <v>100799.60128372473</v>
      </c>
      <c r="X128" s="287">
        <v>700</v>
      </c>
      <c r="Y128" s="287">
        <v>0</v>
      </c>
      <c r="Z128" s="287">
        <v>119866.81308931884</v>
      </c>
      <c r="AA128" s="287">
        <v>8600.2291185282575</v>
      </c>
      <c r="AB128" s="287">
        <v>2080000</v>
      </c>
      <c r="AC128" s="287"/>
      <c r="AD128" s="292">
        <v>149.23627404033147</v>
      </c>
      <c r="AE128" s="293"/>
    </row>
    <row r="129" spans="1:31" ht="14.25" hidden="1" outlineLevel="1">
      <c r="A129" s="66" t="s">
        <v>134</v>
      </c>
      <c r="B129" s="284" t="s">
        <v>829</v>
      </c>
      <c r="C129" s="285"/>
      <c r="D129" s="286"/>
      <c r="E129" s="286">
        <v>27.557946475307645</v>
      </c>
      <c r="F129" s="287">
        <v>20574.8</v>
      </c>
      <c r="G129" s="287"/>
      <c r="H129" s="287">
        <v>1055.7900000000002</v>
      </c>
      <c r="I129" s="287">
        <v>0</v>
      </c>
      <c r="J129" s="287">
        <v>261.19000000000017</v>
      </c>
      <c r="K129" s="287">
        <v>0</v>
      </c>
      <c r="L129" s="288" t="s">
        <v>1324</v>
      </c>
      <c r="M129" s="289">
        <v>43190</v>
      </c>
      <c r="N129" s="290" t="s">
        <v>1324</v>
      </c>
      <c r="O129" s="289">
        <v>43190</v>
      </c>
      <c r="P129" s="286"/>
      <c r="Q129" s="291">
        <v>0.16328966422809979</v>
      </c>
      <c r="R129" s="287">
        <v>100702.93000000001</v>
      </c>
      <c r="S129" s="287"/>
      <c r="T129" s="287"/>
      <c r="U129" s="287">
        <v>3995.8600000000006</v>
      </c>
      <c r="V129" s="287">
        <v>15298.671465216885</v>
      </c>
      <c r="W129" s="287">
        <v>69999.999999999913</v>
      </c>
      <c r="X129" s="287" t="s">
        <v>607</v>
      </c>
      <c r="Y129" s="287"/>
      <c r="Z129" s="287">
        <v>18032.381289167392</v>
      </c>
      <c r="AA129" s="287">
        <v>69039.324970968955</v>
      </c>
      <c r="AB129" s="287">
        <v>313061.08814148896</v>
      </c>
      <c r="AC129" s="287"/>
      <c r="AD129" s="292">
        <v>1198.5952300681065</v>
      </c>
      <c r="AE129" s="293"/>
    </row>
    <row r="130" spans="1:31" ht="14.25" hidden="1" outlineLevel="1">
      <c r="A130" s="66" t="s">
        <v>134</v>
      </c>
      <c r="B130" s="284" t="s">
        <v>830</v>
      </c>
      <c r="C130" s="285"/>
      <c r="D130" s="286"/>
      <c r="E130" s="286">
        <v>36.664274924589144</v>
      </c>
      <c r="F130" s="287">
        <v>27373.597100000003</v>
      </c>
      <c r="G130" s="287"/>
      <c r="H130" s="287">
        <v>1704.087</v>
      </c>
      <c r="I130" s="287">
        <v>0</v>
      </c>
      <c r="J130" s="287">
        <v>381.18700000000001</v>
      </c>
      <c r="K130" s="287">
        <v>0</v>
      </c>
      <c r="L130" s="289">
        <v>43191</v>
      </c>
      <c r="M130" s="289">
        <v>43281</v>
      </c>
      <c r="N130" s="290" t="s">
        <v>1324</v>
      </c>
      <c r="O130" s="289">
        <v>43190</v>
      </c>
      <c r="P130" s="286"/>
      <c r="Q130" s="291">
        <v>0.16328966422809979</v>
      </c>
      <c r="R130" s="287">
        <v>175336.93</v>
      </c>
      <c r="S130" s="287"/>
      <c r="T130" s="287"/>
      <c r="U130" s="287">
        <v>11002.989999999991</v>
      </c>
      <c r="V130" s="287">
        <v>28865.071474105862</v>
      </c>
      <c r="W130" s="287">
        <v>70000.000000000073</v>
      </c>
      <c r="X130" s="287" t="s">
        <v>607</v>
      </c>
      <c r="Y130" s="287"/>
      <c r="Z130" s="287">
        <v>7708.4470622068775</v>
      </c>
      <c r="AA130" s="287">
        <v>20222.219179056152</v>
      </c>
      <c r="AB130" s="287">
        <v>133826.74126490668</v>
      </c>
      <c r="AC130" s="287"/>
      <c r="AD130" s="292">
        <v>351.07897505661703</v>
      </c>
      <c r="AE130" s="293"/>
    </row>
    <row r="131" spans="1:31" ht="14.25" hidden="1" outlineLevel="1">
      <c r="A131" s="66" t="s">
        <v>134</v>
      </c>
      <c r="B131" s="284" t="s">
        <v>831</v>
      </c>
      <c r="C131" s="285"/>
      <c r="D131" s="286"/>
      <c r="E131" s="286">
        <v>25.025396669669746</v>
      </c>
      <c r="F131" s="287">
        <v>18683.994900000002</v>
      </c>
      <c r="G131" s="287"/>
      <c r="H131" s="287">
        <v>11105.294899999999</v>
      </c>
      <c r="I131" s="287">
        <v>0</v>
      </c>
      <c r="J131" s="287">
        <v>1358.1948999999997</v>
      </c>
      <c r="K131" s="287">
        <v>0</v>
      </c>
      <c r="L131" s="288" t="s">
        <v>1324</v>
      </c>
      <c r="M131" s="289">
        <v>43830</v>
      </c>
      <c r="N131" s="290" t="s">
        <v>1324</v>
      </c>
      <c r="O131" s="289">
        <v>43465</v>
      </c>
      <c r="P131" s="286"/>
      <c r="Q131" s="291">
        <v>0.1732896642280998</v>
      </c>
      <c r="R131" s="287">
        <v>739678.54999999993</v>
      </c>
      <c r="S131" s="287"/>
      <c r="T131" s="287"/>
      <c r="U131" s="287">
        <v>441739.94999999995</v>
      </c>
      <c r="V131" s="287">
        <v>325240.47174672794</v>
      </c>
      <c r="W131" s="287">
        <v>80694.334075322928</v>
      </c>
      <c r="X131" s="287" t="s">
        <v>607</v>
      </c>
      <c r="Y131" s="287"/>
      <c r="Z131" s="287">
        <v>-176711.24741970981</v>
      </c>
      <c r="AA131" s="287">
        <v>-130107.4296624953</v>
      </c>
      <c r="AB131" s="287">
        <v>-3067892.9486305569</v>
      </c>
      <c r="AC131" s="287"/>
      <c r="AD131" s="292">
        <v>-2258.8016996901974</v>
      </c>
      <c r="AE131" s="293"/>
    </row>
    <row r="132" spans="1:31" ht="14.25" hidden="1" outlineLevel="1">
      <c r="A132" s="66" t="s">
        <v>134</v>
      </c>
      <c r="B132" s="284" t="s">
        <v>832</v>
      </c>
      <c r="C132" s="285"/>
      <c r="D132" s="286"/>
      <c r="E132" s="286">
        <v>23.15827802218168</v>
      </c>
      <c r="F132" s="287">
        <v>17290.0016</v>
      </c>
      <c r="G132" s="287"/>
      <c r="H132" s="287">
        <v>17290.0016</v>
      </c>
      <c r="I132" s="287">
        <v>0</v>
      </c>
      <c r="J132" s="287">
        <v>1834.5015999999996</v>
      </c>
      <c r="K132" s="287">
        <v>0</v>
      </c>
      <c r="L132" s="288" t="s">
        <v>1324</v>
      </c>
      <c r="M132" s="289">
        <v>43830</v>
      </c>
      <c r="N132" s="290" t="s">
        <v>1324</v>
      </c>
      <c r="O132" s="289">
        <v>43465</v>
      </c>
      <c r="P132" s="286"/>
      <c r="Q132" s="291">
        <v>0.16328966422809982</v>
      </c>
      <c r="R132" s="287">
        <v>811585.16</v>
      </c>
      <c r="S132" s="287"/>
      <c r="T132" s="287"/>
      <c r="U132" s="287">
        <v>627630.75</v>
      </c>
      <c r="V132" s="287">
        <v>342126.03030708729</v>
      </c>
      <c r="W132" s="287">
        <v>87808.497959336673</v>
      </c>
      <c r="X132" s="287" t="s">
        <v>607</v>
      </c>
      <c r="Y132" s="287"/>
      <c r="Z132" s="287">
        <v>-179389.41785738888</v>
      </c>
      <c r="AA132" s="287">
        <v>-97786.460288390546</v>
      </c>
      <c r="AB132" s="287">
        <v>-3114388.8017296623</v>
      </c>
      <c r="AC132" s="287"/>
      <c r="AD132" s="292">
        <v>-1697.6757075216849</v>
      </c>
      <c r="AE132" s="293"/>
    </row>
    <row r="133" spans="1:31" ht="14.25" hidden="1" outlineLevel="1">
      <c r="A133" s="66" t="s">
        <v>134</v>
      </c>
      <c r="B133" s="284" t="s">
        <v>833</v>
      </c>
      <c r="C133" s="285"/>
      <c r="D133" s="286"/>
      <c r="E133" s="286">
        <v>22.50814043405169</v>
      </c>
      <c r="F133" s="287">
        <v>16804.608</v>
      </c>
      <c r="G133" s="287"/>
      <c r="H133" s="287">
        <v>12821.758</v>
      </c>
      <c r="I133" s="287">
        <v>0</v>
      </c>
      <c r="J133" s="287">
        <v>3086.8679999999999</v>
      </c>
      <c r="K133" s="287">
        <v>0</v>
      </c>
      <c r="L133" s="288" t="s">
        <v>1324</v>
      </c>
      <c r="M133" s="289">
        <v>43465</v>
      </c>
      <c r="N133" s="290" t="s">
        <v>1324</v>
      </c>
      <c r="O133" s="289">
        <v>43465</v>
      </c>
      <c r="P133" s="286"/>
      <c r="Q133" s="291">
        <v>0.1732896642280998</v>
      </c>
      <c r="R133" s="287">
        <v>611387.02</v>
      </c>
      <c r="S133" s="287"/>
      <c r="T133" s="287"/>
      <c r="U133" s="287">
        <v>226763.99</v>
      </c>
      <c r="V133" s="287">
        <v>73460.863891815272</v>
      </c>
      <c r="W133" s="287">
        <v>114736.73639429999</v>
      </c>
      <c r="X133" s="287" t="s">
        <v>607</v>
      </c>
      <c r="Y133" s="287"/>
      <c r="Z133" s="287">
        <v>209342.83132284242</v>
      </c>
      <c r="AA133" s="287">
        <v>67817.228116927072</v>
      </c>
      <c r="AB133" s="287">
        <v>3634411.5354259606</v>
      </c>
      <c r="AC133" s="287"/>
      <c r="AD133" s="292">
        <v>1177.3783444662877</v>
      </c>
      <c r="AE133" s="293"/>
    </row>
    <row r="134" spans="1:31" ht="14.25" hidden="1" outlineLevel="1">
      <c r="A134" s="66" t="s">
        <v>134</v>
      </c>
      <c r="B134" s="284" t="s">
        <v>834</v>
      </c>
      <c r="C134" s="285"/>
      <c r="D134" s="286"/>
      <c r="E134" s="286">
        <v>28.39877766490045</v>
      </c>
      <c r="F134" s="287">
        <v>21202.565699999999</v>
      </c>
      <c r="G134" s="287"/>
      <c r="H134" s="287">
        <v>13888.045700000001</v>
      </c>
      <c r="I134" s="287">
        <v>0</v>
      </c>
      <c r="J134" s="287">
        <v>3354.2257000000004</v>
      </c>
      <c r="K134" s="287">
        <v>0</v>
      </c>
      <c r="L134" s="288" t="s">
        <v>1324</v>
      </c>
      <c r="M134" s="289">
        <v>43830</v>
      </c>
      <c r="N134" s="290" t="s">
        <v>1324</v>
      </c>
      <c r="O134" s="289">
        <v>43465</v>
      </c>
      <c r="P134" s="286"/>
      <c r="Q134" s="291">
        <v>0.1732896642280998</v>
      </c>
      <c r="R134" s="287">
        <v>758266</v>
      </c>
      <c r="S134" s="287"/>
      <c r="T134" s="287"/>
      <c r="U134" s="287">
        <v>300492.7</v>
      </c>
      <c r="V134" s="287">
        <v>89586.308995247397</v>
      </c>
      <c r="W134" s="287">
        <v>105026.41459100384</v>
      </c>
      <c r="X134" s="287" t="s">
        <v>607</v>
      </c>
      <c r="Y134" s="287"/>
      <c r="Z134" s="287">
        <v>125719.22851149131</v>
      </c>
      <c r="AA134" s="287">
        <v>37480.84945848793</v>
      </c>
      <c r="AB134" s="287">
        <v>2182617.9164567366</v>
      </c>
      <c r="AC134" s="287"/>
      <c r="AD134" s="292">
        <v>650.70693258856625</v>
      </c>
      <c r="AE134" s="293"/>
    </row>
    <row r="135" spans="1:31" ht="14.25" hidden="1" outlineLevel="1">
      <c r="A135" s="66" t="s">
        <v>134</v>
      </c>
      <c r="B135" s="284" t="s">
        <v>835</v>
      </c>
      <c r="C135" s="285"/>
      <c r="D135" s="286"/>
      <c r="E135" s="286">
        <v>19.422256642562918</v>
      </c>
      <c r="F135" s="287">
        <v>14500.683000000001</v>
      </c>
      <c r="G135" s="287"/>
      <c r="H135" s="287">
        <v>10617.963</v>
      </c>
      <c r="I135" s="287">
        <v>0</v>
      </c>
      <c r="J135" s="287">
        <v>2274.8130000000001</v>
      </c>
      <c r="K135" s="287">
        <v>0</v>
      </c>
      <c r="L135" s="288" t="s">
        <v>1324</v>
      </c>
      <c r="M135" s="289">
        <v>43465</v>
      </c>
      <c r="N135" s="290" t="s">
        <v>1324</v>
      </c>
      <c r="O135" s="289">
        <v>43465</v>
      </c>
      <c r="P135" s="286"/>
      <c r="Q135" s="291">
        <v>0.1732896642280998</v>
      </c>
      <c r="R135" s="287">
        <v>521704.29</v>
      </c>
      <c r="S135" s="287"/>
      <c r="T135" s="287"/>
      <c r="U135" s="287">
        <v>213713.06</v>
      </c>
      <c r="V135" s="287">
        <v>93947.52887380193</v>
      </c>
      <c r="W135" s="287">
        <v>114213.15730128139</v>
      </c>
      <c r="X135" s="287" t="s">
        <v>607</v>
      </c>
      <c r="Y135" s="287"/>
      <c r="Z135" s="287">
        <v>79910.531784687046</v>
      </c>
      <c r="AA135" s="287">
        <v>35128.395953727639</v>
      </c>
      <c r="AB135" s="287">
        <v>1387330.80414108</v>
      </c>
      <c r="AC135" s="287"/>
      <c r="AD135" s="292">
        <v>609.86586771795305</v>
      </c>
      <c r="AE135" s="293"/>
    </row>
    <row r="136" spans="1:31" ht="14.25" hidden="1" outlineLevel="1">
      <c r="A136" s="66" t="s">
        <v>134</v>
      </c>
      <c r="B136" s="284" t="s">
        <v>836</v>
      </c>
      <c r="C136" s="285"/>
      <c r="D136" s="286"/>
      <c r="E136" s="286">
        <v>19.194929166736728</v>
      </c>
      <c r="F136" s="287">
        <v>14330.96</v>
      </c>
      <c r="G136" s="287"/>
      <c r="H136" s="287">
        <v>8366.9700000000012</v>
      </c>
      <c r="I136" s="287">
        <v>0</v>
      </c>
      <c r="J136" s="287">
        <v>1386.6500000000008</v>
      </c>
      <c r="K136" s="287">
        <v>0</v>
      </c>
      <c r="L136" s="288" t="s">
        <v>1324</v>
      </c>
      <c r="M136" s="289">
        <v>43646</v>
      </c>
      <c r="N136" s="290" t="s">
        <v>1324</v>
      </c>
      <c r="O136" s="289">
        <v>43465</v>
      </c>
      <c r="P136" s="286"/>
      <c r="Q136" s="291">
        <v>0.1732896642280998</v>
      </c>
      <c r="R136" s="287">
        <v>489396.04</v>
      </c>
      <c r="S136" s="287"/>
      <c r="T136" s="287"/>
      <c r="U136" s="287">
        <v>233271.91999999998</v>
      </c>
      <c r="V136" s="287">
        <v>168226.96426639732</v>
      </c>
      <c r="W136" s="287">
        <v>88691.941008906259</v>
      </c>
      <c r="X136" s="287" t="s">
        <v>607</v>
      </c>
      <c r="Y136" s="287"/>
      <c r="Z136" s="287">
        <v>-51727.96100808715</v>
      </c>
      <c r="AA136" s="287">
        <v>-37304.266403264788</v>
      </c>
      <c r="AB136" s="287">
        <v>-898051.76037734502</v>
      </c>
      <c r="AC136" s="287"/>
      <c r="AD136" s="292">
        <v>-647.64126519117622</v>
      </c>
      <c r="AE136" s="293"/>
    </row>
    <row r="137" spans="1:31" ht="14.25" hidden="1" outlineLevel="1">
      <c r="A137" s="66" t="s">
        <v>134</v>
      </c>
      <c r="B137" s="284" t="s">
        <v>837</v>
      </c>
      <c r="C137" s="285"/>
      <c r="D137" s="286"/>
      <c r="E137" s="286">
        <v>0</v>
      </c>
      <c r="F137" s="287">
        <v>0</v>
      </c>
      <c r="G137" s="287"/>
      <c r="H137" s="287">
        <v>0</v>
      </c>
      <c r="I137" s="287">
        <v>0</v>
      </c>
      <c r="J137" s="287">
        <v>0</v>
      </c>
      <c r="K137" s="287">
        <v>0</v>
      </c>
      <c r="L137" s="288"/>
      <c r="M137" s="289">
        <v>43100</v>
      </c>
      <c r="N137" s="290"/>
      <c r="O137" s="289">
        <v>43100</v>
      </c>
      <c r="P137" s="286"/>
      <c r="Q137" s="291">
        <v>6.6542290147938304E-2</v>
      </c>
      <c r="R137" s="287">
        <v>0</v>
      </c>
      <c r="S137" s="287"/>
      <c r="T137" s="287"/>
      <c r="U137" s="287">
        <v>0</v>
      </c>
      <c r="V137" s="287">
        <v>0</v>
      </c>
      <c r="W137" s="287">
        <v>0</v>
      </c>
      <c r="X137" s="287" t="s">
        <v>607</v>
      </c>
      <c r="Y137" s="287"/>
      <c r="Z137" s="287">
        <v>0</v>
      </c>
      <c r="AA137" s="287">
        <v>0</v>
      </c>
      <c r="AB137" s="287">
        <v>0</v>
      </c>
      <c r="AC137" s="287"/>
      <c r="AD137" s="292">
        <v>0</v>
      </c>
      <c r="AE137" s="293"/>
    </row>
    <row r="138" spans="1:31" ht="14.25" hidden="1" outlineLevel="1">
      <c r="A138" s="66" t="s">
        <v>134</v>
      </c>
      <c r="B138" s="294" t="s">
        <v>838</v>
      </c>
      <c r="C138" s="295"/>
      <c r="D138" s="296"/>
      <c r="E138" s="296">
        <v>0</v>
      </c>
      <c r="F138" s="297">
        <v>0</v>
      </c>
      <c r="G138" s="297">
        <v>660</v>
      </c>
      <c r="H138" s="297">
        <v>0</v>
      </c>
      <c r="I138" s="297">
        <v>632</v>
      </c>
      <c r="J138" s="297">
        <v>0</v>
      </c>
      <c r="K138" s="297">
        <v>552</v>
      </c>
      <c r="L138" s="288" t="s">
        <v>1324</v>
      </c>
      <c r="M138" s="298">
        <v>43465</v>
      </c>
      <c r="N138" s="299" t="s">
        <v>1324</v>
      </c>
      <c r="O138" s="289">
        <v>43373</v>
      </c>
      <c r="P138" s="296"/>
      <c r="Q138" s="300">
        <v>0.14274229014793832</v>
      </c>
      <c r="R138" s="297">
        <v>595900.5</v>
      </c>
      <c r="S138" s="297"/>
      <c r="T138" s="297"/>
      <c r="U138" s="297">
        <v>290481.53000000003</v>
      </c>
      <c r="V138" s="297">
        <v>0</v>
      </c>
      <c r="W138" s="297">
        <v>0</v>
      </c>
      <c r="X138" s="297">
        <v>700</v>
      </c>
      <c r="Y138" s="297"/>
      <c r="Z138" s="297">
        <v>218219.30310821207</v>
      </c>
      <c r="AA138" s="297">
        <v>0</v>
      </c>
      <c r="AB138" s="297">
        <v>3788516.4132800247</v>
      </c>
      <c r="AC138" s="297"/>
      <c r="AD138" s="301">
        <v>0</v>
      </c>
      <c r="AE138" s="302"/>
    </row>
    <row r="139" spans="1:31" ht="14.25" hidden="1" outlineLevel="1">
      <c r="A139" s="66" t="s">
        <v>134</v>
      </c>
      <c r="B139" s="294" t="s">
        <v>839</v>
      </c>
      <c r="C139" s="295"/>
      <c r="D139" s="296"/>
      <c r="E139" s="296">
        <v>0</v>
      </c>
      <c r="F139" s="297">
        <v>0</v>
      </c>
      <c r="G139" s="297"/>
      <c r="H139" s="297">
        <v>0</v>
      </c>
      <c r="I139" s="297">
        <v>0</v>
      </c>
      <c r="J139" s="297">
        <v>0</v>
      </c>
      <c r="K139" s="297">
        <v>0</v>
      </c>
      <c r="L139" s="288"/>
      <c r="M139" s="298">
        <v>43100</v>
      </c>
      <c r="N139" s="299"/>
      <c r="O139" s="289">
        <v>43100</v>
      </c>
      <c r="P139" s="296"/>
      <c r="Q139" s="300">
        <v>7.6542290147938299E-2</v>
      </c>
      <c r="R139" s="297">
        <v>0</v>
      </c>
      <c r="S139" s="297"/>
      <c r="T139" s="297"/>
      <c r="U139" s="297">
        <v>0</v>
      </c>
      <c r="V139" s="297">
        <v>0</v>
      </c>
      <c r="W139" s="297">
        <v>0</v>
      </c>
      <c r="X139" s="297" t="s">
        <v>607</v>
      </c>
      <c r="Y139" s="297"/>
      <c r="Z139" s="297">
        <v>0</v>
      </c>
      <c r="AA139" s="297">
        <v>0</v>
      </c>
      <c r="AB139" s="297">
        <v>0</v>
      </c>
      <c r="AC139" s="297"/>
      <c r="AD139" s="301">
        <v>0</v>
      </c>
      <c r="AE139" s="302"/>
    </row>
    <row r="140" spans="1:31" ht="14.25" hidden="1" outlineLevel="1">
      <c r="A140" s="66" t="s">
        <v>134</v>
      </c>
      <c r="B140" s="294" t="s">
        <v>840</v>
      </c>
      <c r="C140" s="295"/>
      <c r="D140" s="296"/>
      <c r="E140" s="296">
        <v>0</v>
      </c>
      <c r="F140" s="297">
        <v>0</v>
      </c>
      <c r="G140" s="297"/>
      <c r="H140" s="297">
        <v>0</v>
      </c>
      <c r="I140" s="297">
        <v>0</v>
      </c>
      <c r="J140" s="297">
        <v>0</v>
      </c>
      <c r="K140" s="297">
        <v>0</v>
      </c>
      <c r="L140" s="288"/>
      <c r="M140" s="298">
        <v>43100</v>
      </c>
      <c r="N140" s="299"/>
      <c r="O140" s="289">
        <v>43100</v>
      </c>
      <c r="P140" s="296"/>
      <c r="Q140" s="300">
        <v>7.6542290147938299E-2</v>
      </c>
      <c r="R140" s="297">
        <v>0</v>
      </c>
      <c r="S140" s="297"/>
      <c r="T140" s="297"/>
      <c r="U140" s="297">
        <v>0</v>
      </c>
      <c r="V140" s="297">
        <v>0</v>
      </c>
      <c r="W140" s="297">
        <v>0</v>
      </c>
      <c r="X140" s="297" t="s">
        <v>607</v>
      </c>
      <c r="Y140" s="297"/>
      <c r="Z140" s="297">
        <v>0</v>
      </c>
      <c r="AA140" s="297">
        <v>0</v>
      </c>
      <c r="AB140" s="297">
        <v>0</v>
      </c>
      <c r="AC140" s="297"/>
      <c r="AD140" s="301">
        <v>0</v>
      </c>
      <c r="AE140" s="302"/>
    </row>
    <row r="141" spans="1:31" ht="14.25" hidden="1" outlineLevel="1">
      <c r="A141" s="66" t="s">
        <v>134</v>
      </c>
      <c r="B141" s="294" t="s">
        <v>841</v>
      </c>
      <c r="C141" s="295"/>
      <c r="D141" s="296"/>
      <c r="E141" s="296">
        <v>0</v>
      </c>
      <c r="F141" s="297">
        <v>0</v>
      </c>
      <c r="G141" s="297"/>
      <c r="H141" s="297">
        <v>0</v>
      </c>
      <c r="I141" s="297">
        <v>0</v>
      </c>
      <c r="J141" s="297">
        <v>0</v>
      </c>
      <c r="K141" s="297">
        <v>0</v>
      </c>
      <c r="L141" s="288"/>
      <c r="M141" s="298">
        <v>43100</v>
      </c>
      <c r="N141" s="299"/>
      <c r="O141" s="289">
        <v>43100</v>
      </c>
      <c r="P141" s="296"/>
      <c r="Q141" s="300">
        <v>6.6542290147938304E-2</v>
      </c>
      <c r="R141" s="297">
        <v>0</v>
      </c>
      <c r="S141" s="297"/>
      <c r="T141" s="297"/>
      <c r="U141" s="297">
        <v>0</v>
      </c>
      <c r="V141" s="297">
        <v>0</v>
      </c>
      <c r="W141" s="297">
        <v>0</v>
      </c>
      <c r="X141" s="297" t="s">
        <v>607</v>
      </c>
      <c r="Y141" s="297"/>
      <c r="Z141" s="297">
        <v>0</v>
      </c>
      <c r="AA141" s="297">
        <v>0</v>
      </c>
      <c r="AB141" s="297">
        <v>0</v>
      </c>
      <c r="AC141" s="297"/>
      <c r="AD141" s="301">
        <v>0</v>
      </c>
      <c r="AE141" s="302"/>
    </row>
    <row r="142" spans="1:31" ht="14.25" hidden="1" outlineLevel="1">
      <c r="A142" s="66" t="s">
        <v>134</v>
      </c>
      <c r="B142" s="294" t="s">
        <v>842</v>
      </c>
      <c r="C142" s="295"/>
      <c r="D142" s="296"/>
      <c r="E142" s="296">
        <v>0</v>
      </c>
      <c r="F142" s="297">
        <v>0</v>
      </c>
      <c r="G142" s="297"/>
      <c r="H142" s="297">
        <v>0</v>
      </c>
      <c r="I142" s="297">
        <v>0</v>
      </c>
      <c r="J142" s="297">
        <v>0</v>
      </c>
      <c r="K142" s="297">
        <v>0</v>
      </c>
      <c r="L142" s="288"/>
      <c r="M142" s="298">
        <v>43100</v>
      </c>
      <c r="N142" s="299" t="s">
        <v>1324</v>
      </c>
      <c r="O142" s="289">
        <v>43465</v>
      </c>
      <c r="P142" s="296"/>
      <c r="Q142" s="300">
        <v>0.1527422901479383</v>
      </c>
      <c r="R142" s="297">
        <v>140025.85</v>
      </c>
      <c r="S142" s="297"/>
      <c r="T142" s="297"/>
      <c r="U142" s="297">
        <v>137541.24000000002</v>
      </c>
      <c r="V142" s="297">
        <v>0</v>
      </c>
      <c r="W142" s="297">
        <v>0</v>
      </c>
      <c r="X142" s="297" t="s">
        <v>607</v>
      </c>
      <c r="Y142" s="297"/>
      <c r="Z142" s="297">
        <v>-131237.28370410248</v>
      </c>
      <c r="AA142" s="297">
        <v>0</v>
      </c>
      <c r="AB142" s="297">
        <v>-2278417.1531366641</v>
      </c>
      <c r="AC142" s="297"/>
      <c r="AD142" s="301">
        <v>0</v>
      </c>
      <c r="AE142" s="302"/>
    </row>
    <row r="143" spans="1:31" ht="14.25" collapsed="1">
      <c r="A143" s="66"/>
      <c r="B143" s="286" t="s">
        <v>427</v>
      </c>
      <c r="C143" s="285"/>
      <c r="D143" s="286">
        <v>1</v>
      </c>
      <c r="E143" s="286">
        <v>1.6259999999999999</v>
      </c>
      <c r="F143" s="287">
        <v>35209.445</v>
      </c>
      <c r="G143" s="287">
        <v>370</v>
      </c>
      <c r="H143" s="287">
        <v>35209.444999999992</v>
      </c>
      <c r="I143" s="287">
        <v>370</v>
      </c>
      <c r="J143" s="287">
        <v>9560.0499999999956</v>
      </c>
      <c r="K143" s="287">
        <v>205</v>
      </c>
      <c r="L143" s="288" t="s">
        <v>1324</v>
      </c>
      <c r="M143" s="289">
        <v>43830</v>
      </c>
      <c r="N143" s="290" t="s">
        <v>1324</v>
      </c>
      <c r="O143" s="290">
        <v>43830</v>
      </c>
      <c r="P143" s="286"/>
      <c r="Q143" s="291">
        <v>0.1399422901479383</v>
      </c>
      <c r="R143" s="287">
        <v>5836087.419139999</v>
      </c>
      <c r="S143" s="287"/>
      <c r="T143" s="287"/>
      <c r="U143" s="287">
        <v>1845487.5799999991</v>
      </c>
      <c r="V143" s="287">
        <v>193041.62425928735</v>
      </c>
      <c r="W143" s="287">
        <v>315171.71981318097</v>
      </c>
      <c r="X143" s="287">
        <v>2600</v>
      </c>
      <c r="Y143" s="287">
        <v>0</v>
      </c>
      <c r="Z143" s="287">
        <v>1918168.900175978</v>
      </c>
      <c r="AA143" s="287">
        <v>200644.23305066174</v>
      </c>
      <c r="AB143" s="287">
        <v>33300000</v>
      </c>
      <c r="AC143" s="287"/>
      <c r="AD143" s="292">
        <v>3483.2453805157938</v>
      </c>
      <c r="AE143" s="293"/>
    </row>
    <row r="144" spans="1:31" ht="14.25" hidden="1" outlineLevel="1">
      <c r="A144" s="66" t="s">
        <v>134</v>
      </c>
      <c r="B144" s="284" t="s">
        <v>427</v>
      </c>
      <c r="C144" s="285"/>
      <c r="D144" s="286"/>
      <c r="E144" s="286">
        <v>1.6259999999999999</v>
      </c>
      <c r="F144" s="287">
        <v>35209.445</v>
      </c>
      <c r="G144" s="287">
        <v>370</v>
      </c>
      <c r="H144" s="287">
        <v>35209.444999999992</v>
      </c>
      <c r="I144" s="287">
        <v>370</v>
      </c>
      <c r="J144" s="287">
        <v>9560.0499999999956</v>
      </c>
      <c r="K144" s="287">
        <v>205</v>
      </c>
      <c r="L144" s="288" t="s">
        <v>1324</v>
      </c>
      <c r="M144" s="289">
        <v>43830</v>
      </c>
      <c r="N144" s="290" t="s">
        <v>1324</v>
      </c>
      <c r="O144" s="289">
        <v>43830</v>
      </c>
      <c r="P144" s="286"/>
      <c r="Q144" s="291">
        <v>0.1399422901479383</v>
      </c>
      <c r="R144" s="287">
        <v>5836087.419139999</v>
      </c>
      <c r="S144" s="287"/>
      <c r="T144" s="287"/>
      <c r="U144" s="287">
        <v>1845487.5799999991</v>
      </c>
      <c r="V144" s="287">
        <v>193041.62425928735</v>
      </c>
      <c r="W144" s="287">
        <v>315171.71981318097</v>
      </c>
      <c r="X144" s="287">
        <v>2600</v>
      </c>
      <c r="Y144" s="287"/>
      <c r="Z144" s="287">
        <v>1918168.900175978</v>
      </c>
      <c r="AA144" s="287">
        <v>200644.23305066174</v>
      </c>
      <c r="AB144" s="287">
        <v>33301427.775875397</v>
      </c>
      <c r="AC144" s="287"/>
      <c r="AD144" s="292">
        <v>3483.3947286756252</v>
      </c>
      <c r="AE144" s="293"/>
    </row>
    <row r="145" spans="1:31" ht="14.25" collapsed="1">
      <c r="A145" s="66"/>
      <c r="B145" s="286" t="s">
        <v>793</v>
      </c>
      <c r="C145" s="285"/>
      <c r="D145" s="286">
        <v>8</v>
      </c>
      <c r="E145" s="286">
        <v>27.641999999999999</v>
      </c>
      <c r="F145" s="287">
        <v>167146.23209999999</v>
      </c>
      <c r="G145" s="287">
        <v>1376</v>
      </c>
      <c r="H145" s="287">
        <v>119498.4721</v>
      </c>
      <c r="I145" s="287">
        <v>1027</v>
      </c>
      <c r="J145" s="287">
        <v>96627.989999999991</v>
      </c>
      <c r="K145" s="287">
        <v>955</v>
      </c>
      <c r="L145" s="288" t="s">
        <v>1324</v>
      </c>
      <c r="M145" s="289">
        <v>44926</v>
      </c>
      <c r="N145" s="290" t="s">
        <v>1324</v>
      </c>
      <c r="O145" s="290">
        <v>44196</v>
      </c>
      <c r="P145" s="286"/>
      <c r="Q145" s="291">
        <v>0.14568733025484726</v>
      </c>
      <c r="R145" s="287">
        <v>12073862.59172</v>
      </c>
      <c r="S145" s="287"/>
      <c r="T145" s="287"/>
      <c r="U145" s="287">
        <v>9583303.291720001</v>
      </c>
      <c r="V145" s="287">
        <v>99177.301439469069</v>
      </c>
      <c r="W145" s="287">
        <v>170145.67519825252</v>
      </c>
      <c r="X145" s="287">
        <v>1001.5915207976365</v>
      </c>
      <c r="Y145" s="287">
        <v>0</v>
      </c>
      <c r="Z145" s="287">
        <v>6759674.2480132822</v>
      </c>
      <c r="AA145" s="287">
        <v>69955.654133065196</v>
      </c>
      <c r="AB145" s="287">
        <v>117360000</v>
      </c>
      <c r="AC145" s="287"/>
      <c r="AD145" s="292">
        <v>1214.5549131261037</v>
      </c>
      <c r="AE145" s="293"/>
    </row>
    <row r="146" spans="1:31" ht="14.25" hidden="1" outlineLevel="1">
      <c r="A146" s="66" t="s">
        <v>134</v>
      </c>
      <c r="B146" s="284" t="s">
        <v>843</v>
      </c>
      <c r="C146" s="285"/>
      <c r="D146" s="286"/>
      <c r="E146" s="286">
        <v>3.4815300869710724</v>
      </c>
      <c r="F146" s="287">
        <v>21052.190000000002</v>
      </c>
      <c r="G146" s="287"/>
      <c r="H146" s="287">
        <v>2286.15</v>
      </c>
      <c r="I146" s="287">
        <v>0</v>
      </c>
      <c r="J146" s="287">
        <v>1</v>
      </c>
      <c r="K146" s="287">
        <v>0</v>
      </c>
      <c r="L146" s="288" t="s">
        <v>1324</v>
      </c>
      <c r="M146" s="289">
        <v>43281</v>
      </c>
      <c r="N146" s="290" t="s">
        <v>1324</v>
      </c>
      <c r="O146" s="289">
        <v>43373</v>
      </c>
      <c r="P146" s="286"/>
      <c r="Q146" s="291">
        <v>0.14274229014793832</v>
      </c>
      <c r="R146" s="287">
        <v>854206.76509</v>
      </c>
      <c r="S146" s="287"/>
      <c r="T146" s="287"/>
      <c r="U146" s="287">
        <v>330185.44508999999</v>
      </c>
      <c r="V146" s="287">
        <v>330185445.08999997</v>
      </c>
      <c r="W146" s="287">
        <v>27072000</v>
      </c>
      <c r="X146" s="287" t="s">
        <v>607</v>
      </c>
      <c r="Y146" s="287"/>
      <c r="Z146" s="287">
        <v>-370641.83386782359</v>
      </c>
      <c r="AA146" s="287">
        <v>-370641833.8678236</v>
      </c>
      <c r="AB146" s="287">
        <v>-6434731.7173868073</v>
      </c>
      <c r="AC146" s="287"/>
      <c r="AD146" s="292">
        <v>-6434731.7173868073</v>
      </c>
      <c r="AE146" s="293"/>
    </row>
    <row r="147" spans="1:31" ht="14.25" hidden="1" outlineLevel="1">
      <c r="A147" s="66" t="s">
        <v>134</v>
      </c>
      <c r="B147" s="284" t="s">
        <v>844</v>
      </c>
      <c r="C147" s="285"/>
      <c r="D147" s="286"/>
      <c r="E147" s="286">
        <v>5.0393597566175705</v>
      </c>
      <c r="F147" s="287">
        <v>30472.107499999998</v>
      </c>
      <c r="G147" s="287"/>
      <c r="H147" s="287">
        <v>5219.3874999999998</v>
      </c>
      <c r="I147" s="287">
        <v>0</v>
      </c>
      <c r="J147" s="287">
        <v>92.760000000000105</v>
      </c>
      <c r="K147" s="287">
        <v>0</v>
      </c>
      <c r="L147" s="288" t="s">
        <v>1324</v>
      </c>
      <c r="M147" s="289">
        <v>43281</v>
      </c>
      <c r="N147" s="290" t="s">
        <v>1324</v>
      </c>
      <c r="O147" s="289">
        <v>43465</v>
      </c>
      <c r="P147" s="286"/>
      <c r="Q147" s="291">
        <v>0.14274229014793832</v>
      </c>
      <c r="R147" s="287">
        <v>1299088.03308</v>
      </c>
      <c r="S147" s="287"/>
      <c r="T147" s="287"/>
      <c r="U147" s="287">
        <v>498232.20308000001</v>
      </c>
      <c r="V147" s="287">
        <v>5371196.6696852036</v>
      </c>
      <c r="W147" s="287">
        <v>387151.35834411375</v>
      </c>
      <c r="X147" s="287" t="s">
        <v>607</v>
      </c>
      <c r="Y147" s="287"/>
      <c r="Z147" s="287">
        <v>-497095.34284835774</v>
      </c>
      <c r="AA147" s="287">
        <v>-5358940.7379081193</v>
      </c>
      <c r="AB147" s="287">
        <v>-8630097.5143898409</v>
      </c>
      <c r="AC147" s="287"/>
      <c r="AD147" s="292">
        <v>-93036.842544090454</v>
      </c>
      <c r="AE147" s="293"/>
    </row>
    <row r="148" spans="1:31" ht="14.25" hidden="1" outlineLevel="1">
      <c r="A148" s="66" t="s">
        <v>134</v>
      </c>
      <c r="B148" s="284" t="s">
        <v>845</v>
      </c>
      <c r="C148" s="285"/>
      <c r="D148" s="286"/>
      <c r="E148" s="286">
        <v>3.1729570478783167</v>
      </c>
      <c r="F148" s="287">
        <v>19186.304</v>
      </c>
      <c r="G148" s="287">
        <v>208</v>
      </c>
      <c r="H148" s="287">
        <v>19186.304</v>
      </c>
      <c r="I148" s="287">
        <v>208</v>
      </c>
      <c r="J148" s="287">
        <v>8086.5999999999995</v>
      </c>
      <c r="K148" s="287">
        <v>208</v>
      </c>
      <c r="L148" s="288" t="s">
        <v>1324</v>
      </c>
      <c r="M148" s="289">
        <v>43830</v>
      </c>
      <c r="N148" s="290" t="s">
        <v>1324</v>
      </c>
      <c r="O148" s="289">
        <v>43830</v>
      </c>
      <c r="P148" s="286"/>
      <c r="Q148" s="291">
        <v>0.1449422901479383</v>
      </c>
      <c r="R148" s="287">
        <v>1459792.2606299999</v>
      </c>
      <c r="S148" s="287"/>
      <c r="T148" s="287"/>
      <c r="U148" s="287">
        <v>1242188.0406299999</v>
      </c>
      <c r="V148" s="287">
        <v>153610.66958054065</v>
      </c>
      <c r="W148" s="287">
        <v>182092.34832933501</v>
      </c>
      <c r="X148" s="287">
        <v>1200</v>
      </c>
      <c r="Y148" s="287"/>
      <c r="Z148" s="287">
        <v>652614.39563254197</v>
      </c>
      <c r="AA148" s="287">
        <v>80703.187449922334</v>
      </c>
      <c r="AB148" s="287">
        <v>11330071.694760468</v>
      </c>
      <c r="AC148" s="287"/>
      <c r="AD148" s="292">
        <v>1401.0921394356674</v>
      </c>
      <c r="AE148" s="293"/>
    </row>
    <row r="149" spans="1:31" ht="14.25" hidden="1" outlineLevel="1">
      <c r="A149" s="66" t="s">
        <v>134</v>
      </c>
      <c r="B149" s="284" t="s">
        <v>846</v>
      </c>
      <c r="C149" s="285"/>
      <c r="D149" s="286"/>
      <c r="E149" s="286">
        <v>3.9997594652138138</v>
      </c>
      <c r="F149" s="287">
        <v>24185.830399999999</v>
      </c>
      <c r="G149" s="287">
        <v>120</v>
      </c>
      <c r="H149" s="287">
        <v>24185.830399999995</v>
      </c>
      <c r="I149" s="287">
        <v>120</v>
      </c>
      <c r="J149" s="287">
        <v>20830.229999999996</v>
      </c>
      <c r="K149" s="287">
        <v>120</v>
      </c>
      <c r="L149" s="288" t="s">
        <v>1324</v>
      </c>
      <c r="M149" s="289">
        <v>44196</v>
      </c>
      <c r="N149" s="290" t="s">
        <v>1324</v>
      </c>
      <c r="O149" s="289">
        <v>43830</v>
      </c>
      <c r="P149" s="286"/>
      <c r="Q149" s="291">
        <v>0.1449422901479383</v>
      </c>
      <c r="R149" s="287">
        <v>1451059.2943800001</v>
      </c>
      <c r="S149" s="287"/>
      <c r="T149" s="287"/>
      <c r="U149" s="287">
        <v>1405457.5543800001</v>
      </c>
      <c r="V149" s="287">
        <v>67472.013241332446</v>
      </c>
      <c r="W149" s="287">
        <v>163372.58102286921</v>
      </c>
      <c r="X149" s="287">
        <v>796.29626666666672</v>
      </c>
      <c r="Y149" s="287"/>
      <c r="Z149" s="287">
        <v>1826819.3463936346</v>
      </c>
      <c r="AA149" s="287">
        <v>87700.392477357906</v>
      </c>
      <c r="AB149" s="287">
        <v>31715503.529391125</v>
      </c>
      <c r="AC149" s="287"/>
      <c r="AD149" s="292">
        <v>1522.5709715827013</v>
      </c>
      <c r="AE149" s="293"/>
    </row>
    <row r="150" spans="1:31" ht="14.25" hidden="1" outlineLevel="1">
      <c r="A150" s="66" t="s">
        <v>134</v>
      </c>
      <c r="B150" s="284" t="s">
        <v>847</v>
      </c>
      <c r="C150" s="285"/>
      <c r="D150" s="286"/>
      <c r="E150" s="286">
        <v>8.5284479469878516</v>
      </c>
      <c r="F150" s="287">
        <v>51570</v>
      </c>
      <c r="G150" s="287">
        <v>410</v>
      </c>
      <c r="H150" s="287">
        <v>51570</v>
      </c>
      <c r="I150" s="287">
        <v>410</v>
      </c>
      <c r="J150" s="287">
        <v>51570</v>
      </c>
      <c r="K150" s="287">
        <v>410</v>
      </c>
      <c r="L150" s="289">
        <v>43191</v>
      </c>
      <c r="M150" s="289">
        <v>44926</v>
      </c>
      <c r="N150" s="290" t="s">
        <v>1324</v>
      </c>
      <c r="O150" s="289">
        <v>44196</v>
      </c>
      <c r="P150" s="286"/>
      <c r="Q150" s="291">
        <v>0.14634229014793829</v>
      </c>
      <c r="R150" s="287">
        <v>3518321.2826199997</v>
      </c>
      <c r="S150" s="287"/>
      <c r="T150" s="287"/>
      <c r="U150" s="287">
        <v>3467874.6926199999</v>
      </c>
      <c r="V150" s="287">
        <v>67245.970382392858</v>
      </c>
      <c r="W150" s="287">
        <v>170000</v>
      </c>
      <c r="X150" s="287">
        <v>1200</v>
      </c>
      <c r="Y150" s="287"/>
      <c r="Z150" s="287">
        <v>3988779.5082496558</v>
      </c>
      <c r="AA150" s="287">
        <v>77346.897580951249</v>
      </c>
      <c r="AB150" s="287">
        <v>69249403.791126698</v>
      </c>
      <c r="AC150" s="287"/>
      <c r="AD150" s="292">
        <v>1342.8234204213049</v>
      </c>
      <c r="AE150" s="293"/>
    </row>
    <row r="151" spans="1:31" ht="14.25" hidden="1" outlineLevel="1">
      <c r="A151" s="66" t="s">
        <v>134</v>
      </c>
      <c r="B151" s="284" t="s">
        <v>848</v>
      </c>
      <c r="C151" s="285"/>
      <c r="D151" s="286"/>
      <c r="E151" s="286">
        <v>2.8197956556174137</v>
      </c>
      <c r="F151" s="287">
        <v>17050.800199999998</v>
      </c>
      <c r="G151" s="287"/>
      <c r="H151" s="287">
        <v>17050.800200000001</v>
      </c>
      <c r="I151" s="287">
        <v>0</v>
      </c>
      <c r="J151" s="287">
        <v>16047.400000000001</v>
      </c>
      <c r="K151" s="287">
        <v>0</v>
      </c>
      <c r="L151" s="288" t="s">
        <v>1324</v>
      </c>
      <c r="M151" s="289">
        <v>43830</v>
      </c>
      <c r="N151" s="290" t="s">
        <v>1324</v>
      </c>
      <c r="O151" s="289">
        <v>43830</v>
      </c>
      <c r="P151" s="286"/>
      <c r="Q151" s="291">
        <v>0.1449422901479383</v>
      </c>
      <c r="R151" s="287">
        <v>975760.12907000002</v>
      </c>
      <c r="S151" s="287"/>
      <c r="T151" s="287"/>
      <c r="U151" s="287">
        <v>952661.03907000006</v>
      </c>
      <c r="V151" s="287">
        <v>59365.444811620568</v>
      </c>
      <c r="W151" s="287">
        <v>170454.65428667571</v>
      </c>
      <c r="X151" s="287" t="s">
        <v>607</v>
      </c>
      <c r="Y151" s="287"/>
      <c r="Z151" s="287">
        <v>1586810.1411825996</v>
      </c>
      <c r="AA151" s="287">
        <v>98882.693843401386</v>
      </c>
      <c r="AB151" s="287">
        <v>27548691.518130139</v>
      </c>
      <c r="AC151" s="287"/>
      <c r="AD151" s="292">
        <v>1716.707473991434</v>
      </c>
      <c r="AE151" s="293"/>
    </row>
    <row r="152" spans="1:31" ht="14.25" hidden="1" outlineLevel="1">
      <c r="A152" s="66" t="s">
        <v>134</v>
      </c>
      <c r="B152" s="284" t="s">
        <v>849</v>
      </c>
      <c r="C152" s="285"/>
      <c r="D152" s="286"/>
      <c r="E152" s="286">
        <v>0</v>
      </c>
      <c r="F152" s="287">
        <v>0</v>
      </c>
      <c r="G152" s="287">
        <v>638</v>
      </c>
      <c r="H152" s="287">
        <v>0</v>
      </c>
      <c r="I152" s="287">
        <v>289</v>
      </c>
      <c r="J152" s="287">
        <v>0</v>
      </c>
      <c r="K152" s="287">
        <v>217</v>
      </c>
      <c r="L152" s="288" t="s">
        <v>1324</v>
      </c>
      <c r="M152" s="289">
        <v>43465</v>
      </c>
      <c r="N152" s="290" t="s">
        <v>1324</v>
      </c>
      <c r="O152" s="289">
        <v>43281</v>
      </c>
      <c r="P152" s="286"/>
      <c r="Q152" s="291">
        <v>0.14274229014793832</v>
      </c>
      <c r="R152" s="287">
        <v>885470.875</v>
      </c>
      <c r="S152" s="287"/>
      <c r="T152" s="287"/>
      <c r="U152" s="287">
        <v>417265.48499999999</v>
      </c>
      <c r="V152" s="287">
        <v>0</v>
      </c>
      <c r="W152" s="287">
        <v>0</v>
      </c>
      <c r="X152" s="287">
        <v>550.06613069927516</v>
      </c>
      <c r="Y152" s="287"/>
      <c r="Z152" s="287">
        <v>-262234.2333051532</v>
      </c>
      <c r="AA152" s="287">
        <v>0</v>
      </c>
      <c r="AB152" s="287">
        <v>-4552661.85369414</v>
      </c>
      <c r="AC152" s="287"/>
      <c r="AD152" s="292">
        <v>0</v>
      </c>
      <c r="AE152" s="293"/>
    </row>
    <row r="153" spans="1:31" ht="14.25" hidden="1" outlineLevel="1">
      <c r="A153" s="66" t="s">
        <v>134</v>
      </c>
      <c r="B153" s="284" t="s">
        <v>850</v>
      </c>
      <c r="C153" s="285"/>
      <c r="D153" s="286"/>
      <c r="E153" s="286">
        <v>0.60015004071395994</v>
      </c>
      <c r="F153" s="287">
        <v>3629</v>
      </c>
      <c r="G153" s="287"/>
      <c r="H153" s="287">
        <v>0</v>
      </c>
      <c r="I153" s="287">
        <v>0</v>
      </c>
      <c r="J153" s="287">
        <v>0</v>
      </c>
      <c r="K153" s="287">
        <v>0</v>
      </c>
      <c r="L153" s="288"/>
      <c r="M153" s="289">
        <v>43100</v>
      </c>
      <c r="N153" s="290" t="s">
        <v>1324</v>
      </c>
      <c r="O153" s="289">
        <v>43465</v>
      </c>
      <c r="P153" s="286"/>
      <c r="Q153" s="291">
        <v>0.1527422901479383</v>
      </c>
      <c r="R153" s="287">
        <v>188303.57499999998</v>
      </c>
      <c r="S153" s="287"/>
      <c r="T153" s="287"/>
      <c r="U153" s="287">
        <v>175206.25499999998</v>
      </c>
      <c r="V153" s="287">
        <v>0</v>
      </c>
      <c r="W153" s="287">
        <v>0</v>
      </c>
      <c r="X153" s="287" t="s">
        <v>607</v>
      </c>
      <c r="Y153" s="287"/>
      <c r="Z153" s="287">
        <v>-165377.73342381482</v>
      </c>
      <c r="AA153" s="287">
        <v>0</v>
      </c>
      <c r="AB153" s="287">
        <v>-2871131.236068882</v>
      </c>
      <c r="AC153" s="287"/>
      <c r="AD153" s="292">
        <v>0</v>
      </c>
      <c r="AE153" s="293"/>
    </row>
    <row r="154" spans="1:31" ht="14.25" collapsed="1">
      <c r="A154" s="66"/>
      <c r="B154" s="286" t="s">
        <v>187</v>
      </c>
      <c r="C154" s="285"/>
      <c r="D154" s="286">
        <v>1</v>
      </c>
      <c r="E154" s="286">
        <v>1.7</v>
      </c>
      <c r="F154" s="287">
        <v>46387</v>
      </c>
      <c r="G154" s="287">
        <v>444</v>
      </c>
      <c r="H154" s="287">
        <v>46387.000000000007</v>
      </c>
      <c r="I154" s="287">
        <v>444</v>
      </c>
      <c r="J154" s="287">
        <v>2381.3000000000056</v>
      </c>
      <c r="K154" s="287">
        <v>2</v>
      </c>
      <c r="L154" s="288" t="s">
        <v>1324</v>
      </c>
      <c r="M154" s="289">
        <v>43465</v>
      </c>
      <c r="N154" s="290" t="s">
        <v>1324</v>
      </c>
      <c r="O154" s="290">
        <v>43555</v>
      </c>
      <c r="P154" s="286"/>
      <c r="Q154" s="291">
        <v>0.1149422901479383</v>
      </c>
      <c r="R154" s="287">
        <v>4954905.0710400008</v>
      </c>
      <c r="S154" s="287"/>
      <c r="T154" s="287"/>
      <c r="U154" s="287">
        <v>102330.40380000044</v>
      </c>
      <c r="V154" s="287">
        <v>42972.495611640777</v>
      </c>
      <c r="W154" s="287">
        <v>171999.99999999983</v>
      </c>
      <c r="X154" s="287">
        <v>597.42746499998611</v>
      </c>
      <c r="Y154" s="287">
        <v>0</v>
      </c>
      <c r="Z154" s="287">
        <v>357254.959332333</v>
      </c>
      <c r="AA154" s="287">
        <v>150025.17924340998</v>
      </c>
      <c r="AB154" s="287">
        <v>6200000</v>
      </c>
      <c r="AC154" s="287"/>
      <c r="AD154" s="292">
        <v>2603.6198714987549</v>
      </c>
      <c r="AE154" s="293"/>
    </row>
    <row r="155" spans="1:31" ht="14.25" hidden="1" outlineLevel="1">
      <c r="A155" s="66" t="s">
        <v>134</v>
      </c>
      <c r="B155" s="284" t="s">
        <v>187</v>
      </c>
      <c r="C155" s="285"/>
      <c r="D155" s="286"/>
      <c r="E155" s="286">
        <v>1.7</v>
      </c>
      <c r="F155" s="287">
        <v>46387</v>
      </c>
      <c r="G155" s="287">
        <v>444</v>
      </c>
      <c r="H155" s="287">
        <v>46387.000000000007</v>
      </c>
      <c r="I155" s="287">
        <v>444</v>
      </c>
      <c r="J155" s="287">
        <v>2381.3000000000056</v>
      </c>
      <c r="K155" s="287">
        <v>2</v>
      </c>
      <c r="L155" s="288" t="s">
        <v>1324</v>
      </c>
      <c r="M155" s="289">
        <v>43465</v>
      </c>
      <c r="N155" s="290" t="s">
        <v>1324</v>
      </c>
      <c r="O155" s="289">
        <v>43555</v>
      </c>
      <c r="P155" s="286"/>
      <c r="Q155" s="291">
        <v>0.1149422901479383</v>
      </c>
      <c r="R155" s="287">
        <v>4954905.0710400008</v>
      </c>
      <c r="S155" s="287"/>
      <c r="T155" s="287"/>
      <c r="U155" s="287">
        <v>102330.40380000044</v>
      </c>
      <c r="V155" s="287">
        <v>42972.495611640777</v>
      </c>
      <c r="W155" s="287">
        <v>171999.99999999983</v>
      </c>
      <c r="X155" s="287">
        <v>597.42746499998611</v>
      </c>
      <c r="Y155" s="287"/>
      <c r="Z155" s="287">
        <v>357254.959332333</v>
      </c>
      <c r="AA155" s="287">
        <v>150025.17924340998</v>
      </c>
      <c r="AB155" s="287">
        <v>6202321.5081255445</v>
      </c>
      <c r="AC155" s="287"/>
      <c r="AD155" s="292">
        <v>2604.5947625773861</v>
      </c>
      <c r="AE155" s="293"/>
    </row>
    <row r="156" spans="1:31" ht="14.25" collapsed="1">
      <c r="A156" s="66"/>
      <c r="B156" s="286" t="s">
        <v>794</v>
      </c>
      <c r="C156" s="285"/>
      <c r="D156" s="286">
        <v>1</v>
      </c>
      <c r="E156" s="286">
        <v>4.6660000000000004</v>
      </c>
      <c r="F156" s="287">
        <v>37251.495999999999</v>
      </c>
      <c r="G156" s="287">
        <v>340</v>
      </c>
      <c r="H156" s="287">
        <v>17248.716</v>
      </c>
      <c r="I156" s="287">
        <v>210</v>
      </c>
      <c r="J156" s="287">
        <v>11152.596</v>
      </c>
      <c r="K156" s="287">
        <v>183</v>
      </c>
      <c r="L156" s="288" t="s">
        <v>1324</v>
      </c>
      <c r="M156" s="289">
        <v>43465</v>
      </c>
      <c r="N156" s="290" t="s">
        <v>1324</v>
      </c>
      <c r="O156" s="290">
        <v>43830</v>
      </c>
      <c r="P156" s="286"/>
      <c r="Q156" s="291">
        <v>0.12774229014793831</v>
      </c>
      <c r="R156" s="287">
        <v>1926643.8483999998</v>
      </c>
      <c r="S156" s="287"/>
      <c r="T156" s="287"/>
      <c r="U156" s="287">
        <v>596986.56839999976</v>
      </c>
      <c r="V156" s="287">
        <v>53528.933389140948</v>
      </c>
      <c r="W156" s="287">
        <v>186130.69380383712</v>
      </c>
      <c r="X156" s="287">
        <v>1923.3999999999996</v>
      </c>
      <c r="Y156" s="287">
        <v>0</v>
      </c>
      <c r="Z156" s="287">
        <v>2069602.0034806773</v>
      </c>
      <c r="AA156" s="287">
        <v>185571.32379588371</v>
      </c>
      <c r="AB156" s="287">
        <v>35930000</v>
      </c>
      <c r="AC156" s="287"/>
      <c r="AD156" s="292">
        <v>3221.6714386497997</v>
      </c>
      <c r="AE156" s="293"/>
    </row>
    <row r="157" spans="1:31" ht="14.25" hidden="1" outlineLevel="1">
      <c r="A157" s="66" t="s">
        <v>134</v>
      </c>
      <c r="B157" s="284" t="s">
        <v>851</v>
      </c>
      <c r="C157" s="285"/>
      <c r="D157" s="286"/>
      <c r="E157" s="286">
        <v>4.6660000000000004</v>
      </c>
      <c r="F157" s="287">
        <v>37251.495999999999</v>
      </c>
      <c r="G157" s="287">
        <v>340</v>
      </c>
      <c r="H157" s="287">
        <v>17248.716</v>
      </c>
      <c r="I157" s="287">
        <v>210</v>
      </c>
      <c r="J157" s="287">
        <v>11152.596</v>
      </c>
      <c r="K157" s="287">
        <v>183</v>
      </c>
      <c r="L157" s="288" t="s">
        <v>1324</v>
      </c>
      <c r="M157" s="289">
        <v>43465</v>
      </c>
      <c r="N157" s="290" t="s">
        <v>1324</v>
      </c>
      <c r="O157" s="289">
        <v>43830</v>
      </c>
      <c r="P157" s="286"/>
      <c r="Q157" s="291">
        <v>0.12774229014793831</v>
      </c>
      <c r="R157" s="287">
        <v>1926643.8483999998</v>
      </c>
      <c r="S157" s="287"/>
      <c r="T157" s="287"/>
      <c r="U157" s="287">
        <v>596986.56839999976</v>
      </c>
      <c r="V157" s="287">
        <v>53528.933389140948</v>
      </c>
      <c r="W157" s="287">
        <v>186130.69380383712</v>
      </c>
      <c r="X157" s="287">
        <v>1923.3999999999996</v>
      </c>
      <c r="Y157" s="287"/>
      <c r="Z157" s="287">
        <v>2069602.0034806773</v>
      </c>
      <c r="AA157" s="287">
        <v>185571.32379588371</v>
      </c>
      <c r="AB157" s="287">
        <v>35930465.579645164</v>
      </c>
      <c r="AC157" s="287"/>
      <c r="AD157" s="292">
        <v>3221.7131849522002</v>
      </c>
      <c r="AE157" s="293"/>
    </row>
    <row r="158" spans="1:31" ht="14.25" collapsed="1">
      <c r="A158" s="66"/>
      <c r="B158" s="286" t="s">
        <v>795</v>
      </c>
      <c r="C158" s="285"/>
      <c r="D158" s="286">
        <v>7</v>
      </c>
      <c r="E158" s="286">
        <v>14.634</v>
      </c>
      <c r="F158" s="287">
        <v>248085.50499999998</v>
      </c>
      <c r="G158" s="287">
        <v>1187</v>
      </c>
      <c r="H158" s="287">
        <v>168714.40500000003</v>
      </c>
      <c r="I158" s="287">
        <v>468</v>
      </c>
      <c r="J158" s="287">
        <v>141125</v>
      </c>
      <c r="K158" s="287">
        <v>463</v>
      </c>
      <c r="L158" s="288" t="s">
        <v>1324</v>
      </c>
      <c r="M158" s="289">
        <v>44926</v>
      </c>
      <c r="N158" s="290" t="s">
        <v>1324</v>
      </c>
      <c r="O158" s="290">
        <v>44561</v>
      </c>
      <c r="P158" s="286"/>
      <c r="Q158" s="291">
        <v>0.16215150070595424</v>
      </c>
      <c r="R158" s="287">
        <v>15440857.95317</v>
      </c>
      <c r="S158" s="287"/>
      <c r="T158" s="287"/>
      <c r="U158" s="287">
        <v>14359442.353170002</v>
      </c>
      <c r="V158" s="287">
        <v>101749.81295426041</v>
      </c>
      <c r="W158" s="287">
        <v>120711.86666724936</v>
      </c>
      <c r="X158" s="287">
        <v>734.40064794816419</v>
      </c>
      <c r="Y158" s="287">
        <v>0</v>
      </c>
      <c r="Z158" s="287">
        <v>1790406.0351539592</v>
      </c>
      <c r="AA158" s="287">
        <v>12686.668096750818</v>
      </c>
      <c r="AB158" s="287">
        <v>31080000</v>
      </c>
      <c r="AC158" s="287"/>
      <c r="AD158" s="292">
        <v>220.23029229406555</v>
      </c>
      <c r="AE158" s="293"/>
    </row>
    <row r="159" spans="1:31" ht="14.25" hidden="1" outlineLevel="1">
      <c r="A159" s="66" t="s">
        <v>134</v>
      </c>
      <c r="B159" s="284" t="s">
        <v>852</v>
      </c>
      <c r="C159" s="285"/>
      <c r="D159" s="286"/>
      <c r="E159" s="286">
        <v>1.2566686336632202</v>
      </c>
      <c r="F159" s="287">
        <v>21303.899999999998</v>
      </c>
      <c r="G159" s="287"/>
      <c r="H159" s="287">
        <v>16497.7</v>
      </c>
      <c r="I159" s="287">
        <v>0</v>
      </c>
      <c r="J159" s="287">
        <v>16497.7</v>
      </c>
      <c r="K159" s="287">
        <v>0</v>
      </c>
      <c r="L159" s="289">
        <v>43466</v>
      </c>
      <c r="M159" s="289">
        <v>44196</v>
      </c>
      <c r="N159" s="290">
        <v>43101</v>
      </c>
      <c r="O159" s="289">
        <v>44196</v>
      </c>
      <c r="P159" s="286"/>
      <c r="Q159" s="291">
        <v>0.16634229014793828</v>
      </c>
      <c r="R159" s="287">
        <v>976234.65856999985</v>
      </c>
      <c r="S159" s="287"/>
      <c r="T159" s="287"/>
      <c r="U159" s="287">
        <v>976234.65856999985</v>
      </c>
      <c r="V159" s="287">
        <v>59173.985377961762</v>
      </c>
      <c r="W159" s="287">
        <v>120000.00000000003</v>
      </c>
      <c r="X159" s="287" t="s">
        <v>607</v>
      </c>
      <c r="Y159" s="287"/>
      <c r="Z159" s="287">
        <v>644297.86708676023</v>
      </c>
      <c r="AA159" s="287">
        <v>39053.799443968564</v>
      </c>
      <c r="AB159" s="287">
        <v>11185688.019950628</v>
      </c>
      <c r="AC159" s="287"/>
      <c r="AD159" s="292">
        <v>678.01499723904715</v>
      </c>
      <c r="AE159" s="293"/>
    </row>
    <row r="160" spans="1:31" ht="14.25" hidden="1" outlineLevel="1">
      <c r="A160" s="66" t="s">
        <v>134</v>
      </c>
      <c r="B160" s="284" t="s">
        <v>853</v>
      </c>
      <c r="C160" s="285"/>
      <c r="D160" s="286"/>
      <c r="E160" s="286">
        <v>5.5413601475829886</v>
      </c>
      <c r="F160" s="287">
        <v>93940.9</v>
      </c>
      <c r="G160" s="287">
        <v>694</v>
      </c>
      <c r="H160" s="287">
        <v>72747.900000000009</v>
      </c>
      <c r="I160" s="287">
        <v>356</v>
      </c>
      <c r="J160" s="287">
        <v>72747.900000000009</v>
      </c>
      <c r="K160" s="287">
        <v>356</v>
      </c>
      <c r="L160" s="289">
        <v>43466</v>
      </c>
      <c r="M160" s="289">
        <v>44926</v>
      </c>
      <c r="N160" s="290" t="s">
        <v>1324</v>
      </c>
      <c r="O160" s="289">
        <v>44286</v>
      </c>
      <c r="P160" s="286"/>
      <c r="Q160" s="291">
        <v>0.16634229014793828</v>
      </c>
      <c r="R160" s="287">
        <v>5066949.3572200006</v>
      </c>
      <c r="S160" s="287"/>
      <c r="T160" s="287"/>
      <c r="U160" s="287">
        <v>5065956.0972200008</v>
      </c>
      <c r="V160" s="287">
        <v>69637.145501382183</v>
      </c>
      <c r="W160" s="287">
        <v>119999.99999999999</v>
      </c>
      <c r="X160" s="287">
        <v>750</v>
      </c>
      <c r="Y160" s="287"/>
      <c r="Z160" s="287">
        <v>1591642.7342166249</v>
      </c>
      <c r="AA160" s="287">
        <v>21878.882197515319</v>
      </c>
      <c r="AB160" s="287">
        <v>27632590.41143303</v>
      </c>
      <c r="AC160" s="287"/>
      <c r="AD160" s="292">
        <v>379.84038592774533</v>
      </c>
      <c r="AE160" s="293"/>
    </row>
    <row r="161" spans="1:31" ht="14.25" hidden="1" outlineLevel="1">
      <c r="A161" s="66" t="s">
        <v>134</v>
      </c>
      <c r="B161" s="284" t="s">
        <v>854</v>
      </c>
      <c r="C161" s="285"/>
      <c r="D161" s="286"/>
      <c r="E161" s="286">
        <v>1.2671923390687416</v>
      </c>
      <c r="F161" s="287">
        <v>21482.304999999997</v>
      </c>
      <c r="G161" s="287"/>
      <c r="H161" s="287">
        <v>9884.2049999999999</v>
      </c>
      <c r="I161" s="287">
        <v>0</v>
      </c>
      <c r="J161" s="287">
        <v>4360.8999999999987</v>
      </c>
      <c r="K161" s="287">
        <v>0</v>
      </c>
      <c r="L161" s="288" t="s">
        <v>1324</v>
      </c>
      <c r="M161" s="289">
        <v>43830</v>
      </c>
      <c r="N161" s="290" t="s">
        <v>1324</v>
      </c>
      <c r="O161" s="289">
        <v>43830</v>
      </c>
      <c r="P161" s="286"/>
      <c r="Q161" s="291">
        <v>0.15494229014793831</v>
      </c>
      <c r="R161" s="287">
        <v>955493.56720999989</v>
      </c>
      <c r="S161" s="287"/>
      <c r="T161" s="287"/>
      <c r="U161" s="287">
        <v>737752.55720999988</v>
      </c>
      <c r="V161" s="287">
        <v>169174.3807952487</v>
      </c>
      <c r="W161" s="287">
        <v>121806.38973606372</v>
      </c>
      <c r="X161" s="287" t="s">
        <v>607</v>
      </c>
      <c r="Y161" s="287"/>
      <c r="Z161" s="287">
        <v>-260851.96498974119</v>
      </c>
      <c r="AA161" s="287">
        <v>-59816.084980105319</v>
      </c>
      <c r="AB161" s="287">
        <v>-4528664.2232100097</v>
      </c>
      <c r="AC161" s="287"/>
      <c r="AD161" s="292">
        <v>-1038.470091772343</v>
      </c>
      <c r="AE161" s="293"/>
    </row>
    <row r="162" spans="1:31" ht="14.25" hidden="1" outlineLevel="1">
      <c r="A162" s="66" t="s">
        <v>134</v>
      </c>
      <c r="B162" s="284" t="s">
        <v>855</v>
      </c>
      <c r="C162" s="285"/>
      <c r="D162" s="286"/>
      <c r="E162" s="286">
        <v>1.2671920382313349</v>
      </c>
      <c r="F162" s="287">
        <v>21482.299899999998</v>
      </c>
      <c r="G162" s="287"/>
      <c r="H162" s="287">
        <v>12696.8999</v>
      </c>
      <c r="I162" s="287">
        <v>0</v>
      </c>
      <c r="J162" s="287">
        <v>9465.7999999999993</v>
      </c>
      <c r="K162" s="287">
        <v>0</v>
      </c>
      <c r="L162" s="288" t="s">
        <v>1324</v>
      </c>
      <c r="M162" s="289">
        <v>43738</v>
      </c>
      <c r="N162" s="290" t="s">
        <v>1324</v>
      </c>
      <c r="O162" s="289">
        <v>43830</v>
      </c>
      <c r="P162" s="286"/>
      <c r="Q162" s="291">
        <v>0.15494229014793831</v>
      </c>
      <c r="R162" s="287">
        <v>962024.70177999989</v>
      </c>
      <c r="S162" s="287"/>
      <c r="T162" s="287"/>
      <c r="U162" s="287">
        <v>741474.42177999986</v>
      </c>
      <c r="V162" s="287">
        <v>78331.934097487785</v>
      </c>
      <c r="W162" s="287">
        <v>120386.39007960915</v>
      </c>
      <c r="X162" s="287" t="s">
        <v>607</v>
      </c>
      <c r="Y162" s="287"/>
      <c r="Z162" s="287">
        <v>188211.0152962289</v>
      </c>
      <c r="AA162" s="287">
        <v>19883.265576731912</v>
      </c>
      <c r="AB162" s="287">
        <v>3267541.0032643792</v>
      </c>
      <c r="AC162" s="287"/>
      <c r="AD162" s="292">
        <v>345.19438433776116</v>
      </c>
      <c r="AE162" s="293"/>
    </row>
    <row r="163" spans="1:31" ht="14.25" hidden="1" outlineLevel="1">
      <c r="A163" s="66" t="s">
        <v>134</v>
      </c>
      <c r="B163" s="284" t="s">
        <v>856</v>
      </c>
      <c r="C163" s="285"/>
      <c r="D163" s="286"/>
      <c r="E163" s="286">
        <v>5.3015868414537177</v>
      </c>
      <c r="F163" s="287">
        <v>89876.100100000011</v>
      </c>
      <c r="G163" s="287">
        <v>493</v>
      </c>
      <c r="H163" s="287">
        <v>56887.700100000002</v>
      </c>
      <c r="I163" s="287">
        <v>112</v>
      </c>
      <c r="J163" s="287">
        <v>38052.699999999997</v>
      </c>
      <c r="K163" s="287">
        <v>107</v>
      </c>
      <c r="L163" s="288" t="s">
        <v>1324</v>
      </c>
      <c r="M163" s="289">
        <v>44196</v>
      </c>
      <c r="N163" s="290" t="s">
        <v>1324</v>
      </c>
      <c r="O163" s="289">
        <v>43830</v>
      </c>
      <c r="P163" s="286"/>
      <c r="Q163" s="291">
        <v>0.15494229014793831</v>
      </c>
      <c r="R163" s="287">
        <v>4499294.4890900003</v>
      </c>
      <c r="S163" s="287"/>
      <c r="T163" s="287"/>
      <c r="U163" s="287">
        <v>4007496.95909</v>
      </c>
      <c r="V163" s="287">
        <v>105314.39185892198</v>
      </c>
      <c r="W163" s="287">
        <v>122336.94868432467</v>
      </c>
      <c r="X163" s="287">
        <v>682.5</v>
      </c>
      <c r="Y163" s="287"/>
      <c r="Z163" s="287">
        <v>-64216.39117319935</v>
      </c>
      <c r="AA163" s="287">
        <v>-1687.5646451683942</v>
      </c>
      <c r="AB163" s="287">
        <v>-1114864.0312568245</v>
      </c>
      <c r="AC163" s="287"/>
      <c r="AD163" s="292">
        <v>-29.297895583147177</v>
      </c>
      <c r="AE163" s="293"/>
    </row>
    <row r="164" spans="1:31" ht="14.25" hidden="1" outlineLevel="1">
      <c r="A164" s="66" t="s">
        <v>134</v>
      </c>
      <c r="B164" s="284" t="s">
        <v>857</v>
      </c>
      <c r="C164" s="285"/>
      <c r="D164" s="286"/>
      <c r="E164" s="286">
        <v>0</v>
      </c>
      <c r="F164" s="287">
        <v>0</v>
      </c>
      <c r="G164" s="287"/>
      <c r="H164" s="287">
        <v>0</v>
      </c>
      <c r="I164" s="287">
        <v>0</v>
      </c>
      <c r="J164" s="287">
        <v>0</v>
      </c>
      <c r="K164" s="287">
        <v>0</v>
      </c>
      <c r="L164" s="288"/>
      <c r="M164" s="289">
        <v>43100</v>
      </c>
      <c r="N164" s="290">
        <v>43466</v>
      </c>
      <c r="O164" s="289">
        <v>44196</v>
      </c>
      <c r="P164" s="286"/>
      <c r="Q164" s="291">
        <v>0.16634229014793828</v>
      </c>
      <c r="R164" s="287">
        <v>220635.58439999999</v>
      </c>
      <c r="S164" s="287"/>
      <c r="T164" s="287"/>
      <c r="U164" s="287">
        <v>220635.58439999999</v>
      </c>
      <c r="V164" s="287">
        <v>0</v>
      </c>
      <c r="W164" s="287">
        <v>0</v>
      </c>
      <c r="X164" s="287" t="s">
        <v>607</v>
      </c>
      <c r="Y164" s="287"/>
      <c r="Z164" s="287">
        <v>-170199.70147228416</v>
      </c>
      <c r="AA164" s="287">
        <v>0</v>
      </c>
      <c r="AB164" s="287">
        <v>-2954845.6684574736</v>
      </c>
      <c r="AC164" s="287"/>
      <c r="AD164" s="292">
        <v>0</v>
      </c>
      <c r="AE164" s="293"/>
    </row>
    <row r="165" spans="1:31" ht="14.25" hidden="1" outlineLevel="1">
      <c r="A165" s="66" t="s">
        <v>134</v>
      </c>
      <c r="B165" s="284" t="s">
        <v>858</v>
      </c>
      <c r="C165" s="285"/>
      <c r="D165" s="286"/>
      <c r="E165" s="286">
        <v>0</v>
      </c>
      <c r="F165" s="287">
        <v>0</v>
      </c>
      <c r="G165" s="287"/>
      <c r="H165" s="287">
        <v>0</v>
      </c>
      <c r="I165" s="287">
        <v>0</v>
      </c>
      <c r="J165" s="287">
        <v>0</v>
      </c>
      <c r="K165" s="287">
        <v>0</v>
      </c>
      <c r="L165" s="288"/>
      <c r="M165" s="289">
        <v>43100</v>
      </c>
      <c r="N165" s="290" t="s">
        <v>1324</v>
      </c>
      <c r="O165" s="289">
        <v>43830</v>
      </c>
      <c r="P165" s="286"/>
      <c r="Q165" s="291">
        <v>0.16494229014793829</v>
      </c>
      <c r="R165" s="287">
        <v>163668.43</v>
      </c>
      <c r="S165" s="287"/>
      <c r="T165" s="287"/>
      <c r="U165" s="287">
        <v>160684.65</v>
      </c>
      <c r="V165" s="287">
        <v>0</v>
      </c>
      <c r="W165" s="287">
        <v>0</v>
      </c>
      <c r="X165" s="287" t="s">
        <v>607</v>
      </c>
      <c r="Y165" s="287"/>
      <c r="Z165" s="287">
        <v>-138477.52381043014</v>
      </c>
      <c r="AA165" s="287">
        <v>0</v>
      </c>
      <c r="AB165" s="287">
        <v>-2404115.3296417398</v>
      </c>
      <c r="AC165" s="287"/>
      <c r="AD165" s="292">
        <v>0</v>
      </c>
      <c r="AE165" s="293"/>
    </row>
    <row r="166" spans="1:31" ht="14.25" collapsed="1">
      <c r="A166" s="66"/>
      <c r="B166" s="286" t="s">
        <v>796</v>
      </c>
      <c r="C166" s="285"/>
      <c r="D166" s="286">
        <v>16</v>
      </c>
      <c r="E166" s="286">
        <v>18.8432</v>
      </c>
      <c r="F166" s="287">
        <v>253184</v>
      </c>
      <c r="G166" s="287">
        <v>1750</v>
      </c>
      <c r="H166" s="287">
        <v>253184</v>
      </c>
      <c r="I166" s="287">
        <v>1750</v>
      </c>
      <c r="J166" s="287">
        <v>235744.4</v>
      </c>
      <c r="K166" s="287">
        <v>1750</v>
      </c>
      <c r="L166" s="288" t="s">
        <v>1324</v>
      </c>
      <c r="M166" s="289">
        <v>46387</v>
      </c>
      <c r="N166" s="290" t="s">
        <v>1324</v>
      </c>
      <c r="O166" s="290">
        <v>46022</v>
      </c>
      <c r="P166" s="286"/>
      <c r="Q166" s="291">
        <v>0.15445452628164921</v>
      </c>
      <c r="R166" s="287">
        <v>22429582.717939999</v>
      </c>
      <c r="S166" s="287"/>
      <c r="T166" s="287"/>
      <c r="U166" s="287">
        <v>18350700.007939994</v>
      </c>
      <c r="V166" s="287">
        <v>77841.509736562119</v>
      </c>
      <c r="W166" s="287">
        <v>134556.45202017366</v>
      </c>
      <c r="X166" s="287">
        <v>664.28571428571433</v>
      </c>
      <c r="Y166" s="287">
        <v>0</v>
      </c>
      <c r="Z166" s="287">
        <v>9151856.8175561354</v>
      </c>
      <c r="AA166" s="287">
        <v>38821.099536430709</v>
      </c>
      <c r="AB166" s="287">
        <v>158890000</v>
      </c>
      <c r="AC166" s="287"/>
      <c r="AD166" s="292">
        <v>673.99268020788622</v>
      </c>
      <c r="AE166" s="293"/>
    </row>
    <row r="167" spans="1:31" ht="14.25" hidden="1" outlineLevel="1">
      <c r="A167" s="66" t="s">
        <v>134</v>
      </c>
      <c r="B167" s="284" t="s">
        <v>859</v>
      </c>
      <c r="C167" s="285"/>
      <c r="D167" s="286"/>
      <c r="E167" s="286">
        <v>1.6617597067745198</v>
      </c>
      <c r="F167" s="287">
        <v>22328</v>
      </c>
      <c r="G167" s="287"/>
      <c r="H167" s="287">
        <v>22328</v>
      </c>
      <c r="I167" s="287">
        <v>0</v>
      </c>
      <c r="J167" s="287">
        <v>22328</v>
      </c>
      <c r="K167" s="287">
        <v>0</v>
      </c>
      <c r="L167" s="289">
        <v>43374</v>
      </c>
      <c r="M167" s="289">
        <v>44561</v>
      </c>
      <c r="N167" s="290" t="s">
        <v>1324</v>
      </c>
      <c r="O167" s="289">
        <v>44196</v>
      </c>
      <c r="P167" s="286"/>
      <c r="Q167" s="291">
        <v>0.14634229014793829</v>
      </c>
      <c r="R167" s="287">
        <v>1099711.8167499998</v>
      </c>
      <c r="S167" s="287"/>
      <c r="T167" s="287"/>
      <c r="U167" s="287">
        <v>1098076.6767499999</v>
      </c>
      <c r="V167" s="287">
        <v>49179.356715782866</v>
      </c>
      <c r="W167" s="287">
        <v>134549.89251164458</v>
      </c>
      <c r="X167" s="287" t="s">
        <v>607</v>
      </c>
      <c r="Y167" s="287"/>
      <c r="Z167" s="287">
        <v>1239295.4199048264</v>
      </c>
      <c r="AA167" s="287">
        <v>55504.094406343</v>
      </c>
      <c r="AB167" s="287">
        <v>21515470.777963035</v>
      </c>
      <c r="AC167" s="287"/>
      <c r="AD167" s="292">
        <v>963.60940424413445</v>
      </c>
      <c r="AE167" s="293"/>
    </row>
    <row r="168" spans="1:31" ht="14.25" hidden="1" outlineLevel="1">
      <c r="A168" s="66" t="s">
        <v>134</v>
      </c>
      <c r="B168" s="284" t="s">
        <v>860</v>
      </c>
      <c r="C168" s="285"/>
      <c r="D168" s="286"/>
      <c r="E168" s="286">
        <v>1.2738049045753286</v>
      </c>
      <c r="F168" s="287">
        <v>17115.3</v>
      </c>
      <c r="G168" s="287"/>
      <c r="H168" s="287">
        <v>17115.3</v>
      </c>
      <c r="I168" s="287">
        <v>0</v>
      </c>
      <c r="J168" s="287">
        <v>9158.1999999999989</v>
      </c>
      <c r="K168" s="287">
        <v>0</v>
      </c>
      <c r="L168" s="288" t="s">
        <v>1324</v>
      </c>
      <c r="M168" s="289">
        <v>43830</v>
      </c>
      <c r="N168" s="290" t="s">
        <v>1324</v>
      </c>
      <c r="O168" s="289">
        <v>43830</v>
      </c>
      <c r="P168" s="286"/>
      <c r="Q168" s="291">
        <v>0.1449422901479383</v>
      </c>
      <c r="R168" s="287">
        <v>672030.85684999987</v>
      </c>
      <c r="S168" s="287"/>
      <c r="T168" s="287"/>
      <c r="U168" s="287">
        <v>605950.92684999993</v>
      </c>
      <c r="V168" s="287">
        <v>66164.849735755939</v>
      </c>
      <c r="W168" s="287">
        <v>137233.45718859872</v>
      </c>
      <c r="X168" s="287" t="s">
        <v>607</v>
      </c>
      <c r="Y168" s="287"/>
      <c r="Z168" s="287">
        <v>538218.9976253924</v>
      </c>
      <c r="AA168" s="287">
        <v>58769.081001222126</v>
      </c>
      <c r="AB168" s="287">
        <v>9344047.375276342</v>
      </c>
      <c r="AC168" s="287"/>
      <c r="AD168" s="292">
        <v>1020.2930024760699</v>
      </c>
      <c r="AE168" s="293"/>
    </row>
    <row r="169" spans="1:31" ht="14.25" hidden="1" outlineLevel="1">
      <c r="A169" s="66" t="s">
        <v>134</v>
      </c>
      <c r="B169" s="284" t="s">
        <v>861</v>
      </c>
      <c r="C169" s="285"/>
      <c r="D169" s="286"/>
      <c r="E169" s="286">
        <v>1.6621095039180989</v>
      </c>
      <c r="F169" s="287">
        <v>22332.699999999997</v>
      </c>
      <c r="G169" s="287"/>
      <c r="H169" s="287">
        <v>22332.699999999997</v>
      </c>
      <c r="I169" s="287">
        <v>0</v>
      </c>
      <c r="J169" s="287">
        <v>12850.199999999999</v>
      </c>
      <c r="K169" s="287">
        <v>0</v>
      </c>
      <c r="L169" s="288" t="s">
        <v>1324</v>
      </c>
      <c r="M169" s="289">
        <v>43830</v>
      </c>
      <c r="N169" s="290" t="s">
        <v>1324</v>
      </c>
      <c r="O169" s="289">
        <v>43830</v>
      </c>
      <c r="P169" s="286"/>
      <c r="Q169" s="291">
        <v>0.1449422901479383</v>
      </c>
      <c r="R169" s="287">
        <v>874744.09600999986</v>
      </c>
      <c r="S169" s="287"/>
      <c r="T169" s="287"/>
      <c r="U169" s="287">
        <v>767832.91600999981</v>
      </c>
      <c r="V169" s="287">
        <v>59752.604318220721</v>
      </c>
      <c r="W169" s="287">
        <v>135921.51094924595</v>
      </c>
      <c r="X169" s="287" t="s">
        <v>607</v>
      </c>
      <c r="Y169" s="287"/>
      <c r="Z169" s="287">
        <v>816146.85193956911</v>
      </c>
      <c r="AA169" s="287">
        <v>63512.385172181697</v>
      </c>
      <c r="AB169" s="287">
        <v>14169166.981009947</v>
      </c>
      <c r="AC169" s="287"/>
      <c r="AD169" s="292">
        <v>1102.6417472887542</v>
      </c>
      <c r="AE169" s="293"/>
    </row>
    <row r="170" spans="1:31" ht="14.25" hidden="1" outlineLevel="1">
      <c r="A170" s="66" t="s">
        <v>134</v>
      </c>
      <c r="B170" s="284" t="s">
        <v>862</v>
      </c>
      <c r="C170" s="285"/>
      <c r="D170" s="286"/>
      <c r="E170" s="286">
        <v>3.167078222952477</v>
      </c>
      <c r="F170" s="287">
        <v>42554</v>
      </c>
      <c r="G170" s="287"/>
      <c r="H170" s="287">
        <v>42554</v>
      </c>
      <c r="I170" s="287">
        <v>0</v>
      </c>
      <c r="J170" s="287">
        <v>42554</v>
      </c>
      <c r="K170" s="287">
        <v>0</v>
      </c>
      <c r="L170" s="289">
        <v>43282</v>
      </c>
      <c r="M170" s="289">
        <v>44561</v>
      </c>
      <c r="N170" s="290" t="s">
        <v>1324</v>
      </c>
      <c r="O170" s="289">
        <v>44196</v>
      </c>
      <c r="P170" s="286"/>
      <c r="Q170" s="291">
        <v>0.14634229014793829</v>
      </c>
      <c r="R170" s="287">
        <v>1635680.22826</v>
      </c>
      <c r="S170" s="287"/>
      <c r="T170" s="287"/>
      <c r="U170" s="287">
        <v>1633489.6082599999</v>
      </c>
      <c r="V170" s="287">
        <v>38386.276454857354</v>
      </c>
      <c r="W170" s="287">
        <v>134223.10476100954</v>
      </c>
      <c r="X170" s="287" t="s">
        <v>607</v>
      </c>
      <c r="Y170" s="287"/>
      <c r="Z170" s="287">
        <v>2843483.5306785065</v>
      </c>
      <c r="AA170" s="287">
        <v>66820.593379670681</v>
      </c>
      <c r="AB170" s="287">
        <v>49365862.109480634</v>
      </c>
      <c r="AC170" s="287"/>
      <c r="AD170" s="292">
        <v>1160.0757181341503</v>
      </c>
      <c r="AE170" s="293"/>
    </row>
    <row r="171" spans="1:31" ht="14.25" hidden="1" outlineLevel="1">
      <c r="A171" s="66" t="s">
        <v>134</v>
      </c>
      <c r="B171" s="284" t="s">
        <v>863</v>
      </c>
      <c r="C171" s="285"/>
      <c r="D171" s="286"/>
      <c r="E171" s="286">
        <v>1.6617597067745198</v>
      </c>
      <c r="F171" s="287">
        <v>22328</v>
      </c>
      <c r="G171" s="287"/>
      <c r="H171" s="287">
        <v>22328</v>
      </c>
      <c r="I171" s="287">
        <v>0</v>
      </c>
      <c r="J171" s="287">
        <v>22328</v>
      </c>
      <c r="K171" s="287">
        <v>0</v>
      </c>
      <c r="L171" s="289">
        <v>43556</v>
      </c>
      <c r="M171" s="289">
        <v>44561</v>
      </c>
      <c r="N171" s="290">
        <v>43374</v>
      </c>
      <c r="O171" s="289">
        <v>44926</v>
      </c>
      <c r="P171" s="286"/>
      <c r="Q171" s="291">
        <v>0.1583422901479383</v>
      </c>
      <c r="R171" s="287">
        <v>1112449.0114199999</v>
      </c>
      <c r="S171" s="287"/>
      <c r="T171" s="287"/>
      <c r="U171" s="287">
        <v>1112449.0114199999</v>
      </c>
      <c r="V171" s="287">
        <v>49823.047806341805</v>
      </c>
      <c r="W171" s="287">
        <v>134549.89251164458</v>
      </c>
      <c r="X171" s="287" t="s">
        <v>607</v>
      </c>
      <c r="Y171" s="287"/>
      <c r="Z171" s="287">
        <v>1046306.4670161433</v>
      </c>
      <c r="AA171" s="287">
        <v>46860.733922256506</v>
      </c>
      <c r="AB171" s="287">
        <v>18164979.757294998</v>
      </c>
      <c r="AC171" s="287"/>
      <c r="AD171" s="292">
        <v>813.55158354062155</v>
      </c>
      <c r="AE171" s="293"/>
    </row>
    <row r="172" spans="1:31" ht="14.25" hidden="1" outlineLevel="1">
      <c r="A172" s="66" t="s">
        <v>134</v>
      </c>
      <c r="B172" s="284" t="s">
        <v>864</v>
      </c>
      <c r="C172" s="285"/>
      <c r="D172" s="286"/>
      <c r="E172" s="286">
        <v>1.6617597067745198</v>
      </c>
      <c r="F172" s="287">
        <v>22328</v>
      </c>
      <c r="G172" s="287"/>
      <c r="H172" s="287">
        <v>22327.999999999996</v>
      </c>
      <c r="I172" s="287">
        <v>0</v>
      </c>
      <c r="J172" s="287">
        <v>22327.999999999996</v>
      </c>
      <c r="K172" s="287">
        <v>0</v>
      </c>
      <c r="L172" s="289">
        <v>43831</v>
      </c>
      <c r="M172" s="289">
        <v>45291</v>
      </c>
      <c r="N172" s="290">
        <v>43101</v>
      </c>
      <c r="O172" s="289">
        <v>45657</v>
      </c>
      <c r="P172" s="286"/>
      <c r="Q172" s="291">
        <v>0.16014229014793829</v>
      </c>
      <c r="R172" s="287">
        <v>1105021.3807599996</v>
      </c>
      <c r="S172" s="287"/>
      <c r="T172" s="287"/>
      <c r="U172" s="287">
        <v>1105021.3807599996</v>
      </c>
      <c r="V172" s="287">
        <v>49490.387887853809</v>
      </c>
      <c r="W172" s="287">
        <v>134549.89251164458</v>
      </c>
      <c r="X172" s="287" t="s">
        <v>607</v>
      </c>
      <c r="Y172" s="287"/>
      <c r="Z172" s="287">
        <v>805740.74212194036</v>
      </c>
      <c r="AA172" s="287">
        <v>36086.561363397552</v>
      </c>
      <c r="AB172" s="287">
        <v>13988505.979526814</v>
      </c>
      <c r="AC172" s="287"/>
      <c r="AD172" s="292">
        <v>626.50062609847794</v>
      </c>
      <c r="AE172" s="293"/>
    </row>
    <row r="173" spans="1:31" ht="14.25" hidden="1" outlineLevel="1">
      <c r="A173" s="66" t="s">
        <v>134</v>
      </c>
      <c r="B173" s="284" t="s">
        <v>865</v>
      </c>
      <c r="C173" s="285"/>
      <c r="D173" s="286"/>
      <c r="E173" s="286">
        <v>1.6617597067745198</v>
      </c>
      <c r="F173" s="287">
        <v>22328</v>
      </c>
      <c r="G173" s="287"/>
      <c r="H173" s="287">
        <v>22327.999999999996</v>
      </c>
      <c r="I173" s="287">
        <v>0</v>
      </c>
      <c r="J173" s="287">
        <v>22327.999999999996</v>
      </c>
      <c r="K173" s="287">
        <v>0</v>
      </c>
      <c r="L173" s="289">
        <v>43831</v>
      </c>
      <c r="M173" s="289">
        <v>45291</v>
      </c>
      <c r="N173" s="290">
        <v>43101</v>
      </c>
      <c r="O173" s="289">
        <v>45657</v>
      </c>
      <c r="P173" s="286"/>
      <c r="Q173" s="291">
        <v>0.16014229014793829</v>
      </c>
      <c r="R173" s="287">
        <v>1087666.9209099996</v>
      </c>
      <c r="S173" s="287"/>
      <c r="T173" s="287"/>
      <c r="U173" s="287">
        <v>1087666.9209099996</v>
      </c>
      <c r="V173" s="287">
        <v>48713.136909261906</v>
      </c>
      <c r="W173" s="287">
        <v>134549.89251164458</v>
      </c>
      <c r="X173" s="287" t="s">
        <v>607</v>
      </c>
      <c r="Y173" s="287"/>
      <c r="Z173" s="287">
        <v>837898.90626268357</v>
      </c>
      <c r="AA173" s="287">
        <v>37526.823103846458</v>
      </c>
      <c r="AB173" s="287">
        <v>14546805.501763597</v>
      </c>
      <c r="AC173" s="287"/>
      <c r="AD173" s="292">
        <v>651.50508338246141</v>
      </c>
      <c r="AE173" s="293"/>
    </row>
    <row r="174" spans="1:31" ht="14.25" hidden="1" outlineLevel="1">
      <c r="A174" s="66" t="s">
        <v>134</v>
      </c>
      <c r="B174" s="284" t="s">
        <v>866</v>
      </c>
      <c r="C174" s="285"/>
      <c r="D174" s="286"/>
      <c r="E174" s="286">
        <v>1.2390261375126388</v>
      </c>
      <c r="F174" s="287">
        <v>16648</v>
      </c>
      <c r="G174" s="287"/>
      <c r="H174" s="287">
        <v>16648</v>
      </c>
      <c r="I174" s="287">
        <v>0</v>
      </c>
      <c r="J174" s="287">
        <v>16648</v>
      </c>
      <c r="K174" s="287">
        <v>0</v>
      </c>
      <c r="L174" s="289">
        <v>44562</v>
      </c>
      <c r="M174" s="289">
        <v>46387</v>
      </c>
      <c r="N174" s="290">
        <v>43101</v>
      </c>
      <c r="O174" s="289">
        <v>45291</v>
      </c>
      <c r="P174" s="286"/>
      <c r="Q174" s="291">
        <v>0.1583422901479383</v>
      </c>
      <c r="R174" s="287">
        <v>658404.02254999999</v>
      </c>
      <c r="S174" s="287"/>
      <c r="T174" s="287"/>
      <c r="U174" s="287">
        <v>658404.02254999999</v>
      </c>
      <c r="V174" s="287">
        <v>39548.535712998557</v>
      </c>
      <c r="W174" s="287">
        <v>134082.77270543008</v>
      </c>
      <c r="X174" s="287" t="s">
        <v>607</v>
      </c>
      <c r="Y174" s="287"/>
      <c r="Z174" s="287">
        <v>528190.15089674026</v>
      </c>
      <c r="AA174" s="287">
        <v>31726.943230222263</v>
      </c>
      <c r="AB174" s="287">
        <v>9169936.0574570969</v>
      </c>
      <c r="AC174" s="287"/>
      <c r="AD174" s="292">
        <v>550.8130740904071</v>
      </c>
      <c r="AE174" s="293"/>
    </row>
    <row r="175" spans="1:31" ht="14.25" hidden="1" outlineLevel="1">
      <c r="A175" s="66" t="s">
        <v>134</v>
      </c>
      <c r="B175" s="284" t="s">
        <v>867</v>
      </c>
      <c r="C175" s="285"/>
      <c r="D175" s="286"/>
      <c r="E175" s="286">
        <v>1.6870641809908997</v>
      </c>
      <c r="F175" s="287">
        <v>22668</v>
      </c>
      <c r="G175" s="287"/>
      <c r="H175" s="287">
        <v>22667.999999999993</v>
      </c>
      <c r="I175" s="287">
        <v>0</v>
      </c>
      <c r="J175" s="287">
        <v>22667.999999999993</v>
      </c>
      <c r="K175" s="287">
        <v>0</v>
      </c>
      <c r="L175" s="289">
        <v>44562</v>
      </c>
      <c r="M175" s="289">
        <v>46387</v>
      </c>
      <c r="N175" s="290">
        <v>43101</v>
      </c>
      <c r="O175" s="289">
        <v>45291</v>
      </c>
      <c r="P175" s="286"/>
      <c r="Q175" s="291">
        <v>0.1583422901479383</v>
      </c>
      <c r="R175" s="287">
        <v>897757.47083000001</v>
      </c>
      <c r="S175" s="287"/>
      <c r="T175" s="287"/>
      <c r="U175" s="287">
        <v>897757.47083000001</v>
      </c>
      <c r="V175" s="287">
        <v>39604.61755911418</v>
      </c>
      <c r="W175" s="287">
        <v>134326.36315510853</v>
      </c>
      <c r="X175" s="287" t="s">
        <v>607</v>
      </c>
      <c r="Y175" s="287"/>
      <c r="Z175" s="287">
        <v>702575.25426510256</v>
      </c>
      <c r="AA175" s="287">
        <v>30994.143914994831</v>
      </c>
      <c r="AB175" s="287">
        <v>12197444.70097504</v>
      </c>
      <c r="AC175" s="287"/>
      <c r="AD175" s="292">
        <v>538.09090793078542</v>
      </c>
      <c r="AE175" s="293"/>
    </row>
    <row r="176" spans="1:31" ht="14.25" hidden="1" outlineLevel="1">
      <c r="A176" s="66" t="s">
        <v>134</v>
      </c>
      <c r="B176" s="284" t="s">
        <v>868</v>
      </c>
      <c r="C176" s="285"/>
      <c r="D176" s="286"/>
      <c r="E176" s="286">
        <v>3.167078222952477</v>
      </c>
      <c r="F176" s="287">
        <v>42554</v>
      </c>
      <c r="G176" s="287"/>
      <c r="H176" s="287">
        <v>42553.999999999993</v>
      </c>
      <c r="I176" s="287">
        <v>0</v>
      </c>
      <c r="J176" s="287">
        <v>42553.999999999993</v>
      </c>
      <c r="K176" s="287">
        <v>0</v>
      </c>
      <c r="L176" s="289">
        <v>44562</v>
      </c>
      <c r="M176" s="289">
        <v>46387</v>
      </c>
      <c r="N176" s="290">
        <v>43101</v>
      </c>
      <c r="O176" s="289">
        <v>45657</v>
      </c>
      <c r="P176" s="286"/>
      <c r="Q176" s="291">
        <v>0.16014229014793829</v>
      </c>
      <c r="R176" s="287">
        <v>1677076.30366</v>
      </c>
      <c r="S176" s="287"/>
      <c r="T176" s="287"/>
      <c r="U176" s="287">
        <v>1677076.30366</v>
      </c>
      <c r="V176" s="287">
        <v>39410.544335667633</v>
      </c>
      <c r="W176" s="287">
        <v>134223.10476100954</v>
      </c>
      <c r="X176" s="287" t="s">
        <v>607</v>
      </c>
      <c r="Y176" s="287"/>
      <c r="Z176" s="287">
        <v>1243811.1923331623</v>
      </c>
      <c r="AA176" s="287">
        <v>29229.007668683615</v>
      </c>
      <c r="AB176" s="287">
        <v>21593869.332626663</v>
      </c>
      <c r="AC176" s="287"/>
      <c r="AD176" s="292">
        <v>507.44628783725778</v>
      </c>
      <c r="AE176" s="293"/>
    </row>
    <row r="177" spans="1:31" ht="14.25" hidden="1" outlineLevel="1">
      <c r="A177" s="66" t="s">
        <v>134</v>
      </c>
      <c r="B177" s="284" t="s">
        <v>869</v>
      </c>
      <c r="C177" s="285"/>
      <c r="D177" s="286"/>
      <c r="E177" s="286">
        <v>0</v>
      </c>
      <c r="F177" s="287">
        <v>0</v>
      </c>
      <c r="G177" s="287">
        <v>300</v>
      </c>
      <c r="H177" s="287">
        <v>0</v>
      </c>
      <c r="I177" s="287">
        <v>300</v>
      </c>
      <c r="J177" s="287">
        <v>0</v>
      </c>
      <c r="K177" s="287">
        <v>300</v>
      </c>
      <c r="L177" s="289">
        <v>43831</v>
      </c>
      <c r="M177" s="289">
        <v>44561</v>
      </c>
      <c r="N177" s="290">
        <v>43647</v>
      </c>
      <c r="O177" s="289">
        <v>44561</v>
      </c>
      <c r="P177" s="286"/>
      <c r="Q177" s="291">
        <v>0.16634229014793828</v>
      </c>
      <c r="R177" s="287">
        <v>195000</v>
      </c>
      <c r="S177" s="287"/>
      <c r="T177" s="287"/>
      <c r="U177" s="287">
        <v>195000</v>
      </c>
      <c r="V177" s="287">
        <v>0</v>
      </c>
      <c r="W177" s="287">
        <v>0</v>
      </c>
      <c r="X177" s="287">
        <v>500</v>
      </c>
      <c r="Y177" s="287"/>
      <c r="Z177" s="287">
        <v>-36170.206183188857</v>
      </c>
      <c r="AA177" s="287">
        <v>0</v>
      </c>
      <c r="AB177" s="287">
        <v>-627952.78806651453</v>
      </c>
      <c r="AC177" s="287"/>
      <c r="AD177" s="292">
        <v>0</v>
      </c>
      <c r="AE177" s="293"/>
    </row>
    <row r="178" spans="1:31" ht="14.25" hidden="1" outlineLevel="1">
      <c r="A178" s="66" t="s">
        <v>134</v>
      </c>
      <c r="B178" s="284" t="s">
        <v>870</v>
      </c>
      <c r="C178" s="285"/>
      <c r="D178" s="286"/>
      <c r="E178" s="286">
        <v>0</v>
      </c>
      <c r="F178" s="287">
        <v>0</v>
      </c>
      <c r="G178" s="287">
        <v>1150</v>
      </c>
      <c r="H178" s="287">
        <v>0</v>
      </c>
      <c r="I178" s="287">
        <v>1150</v>
      </c>
      <c r="J178" s="287">
        <v>0</v>
      </c>
      <c r="K178" s="287">
        <v>1150</v>
      </c>
      <c r="L178" s="289">
        <v>44562</v>
      </c>
      <c r="M178" s="289">
        <v>46387</v>
      </c>
      <c r="N178" s="290">
        <v>43101</v>
      </c>
      <c r="O178" s="289">
        <v>45657</v>
      </c>
      <c r="P178" s="286"/>
      <c r="Q178" s="291">
        <v>0.17014229014793827</v>
      </c>
      <c r="R178" s="287">
        <v>1379999.9999999998</v>
      </c>
      <c r="S178" s="287"/>
      <c r="T178" s="287"/>
      <c r="U178" s="287">
        <v>1379999.9999999998</v>
      </c>
      <c r="V178" s="287">
        <v>0</v>
      </c>
      <c r="W178" s="287">
        <v>0</v>
      </c>
      <c r="X178" s="287">
        <v>750</v>
      </c>
      <c r="Y178" s="287"/>
      <c r="Z178" s="287">
        <v>-449825.51840244699</v>
      </c>
      <c r="AA178" s="287">
        <v>0</v>
      </c>
      <c r="AB178" s="287">
        <v>-7809443.689474117</v>
      </c>
      <c r="AC178" s="287"/>
      <c r="AD178" s="292">
        <v>0</v>
      </c>
      <c r="AE178" s="293"/>
    </row>
    <row r="179" spans="1:31" ht="14.25" hidden="1" outlineLevel="1">
      <c r="A179" s="66" t="s">
        <v>134</v>
      </c>
      <c r="B179" s="284" t="s">
        <v>871</v>
      </c>
      <c r="C179" s="285"/>
      <c r="D179" s="286"/>
      <c r="E179" s="286">
        <v>0</v>
      </c>
      <c r="F179" s="287">
        <v>0</v>
      </c>
      <c r="G179" s="287">
        <v>300</v>
      </c>
      <c r="H179" s="287">
        <v>0</v>
      </c>
      <c r="I179" s="287">
        <v>300</v>
      </c>
      <c r="J179" s="287">
        <v>0</v>
      </c>
      <c r="K179" s="287">
        <v>300</v>
      </c>
      <c r="L179" s="289">
        <v>43466</v>
      </c>
      <c r="M179" s="289">
        <v>44196</v>
      </c>
      <c r="N179" s="290">
        <v>43282</v>
      </c>
      <c r="O179" s="289">
        <v>44196</v>
      </c>
      <c r="P179" s="286"/>
      <c r="Q179" s="291">
        <v>0.16634229014793828</v>
      </c>
      <c r="R179" s="287">
        <v>195000</v>
      </c>
      <c r="S179" s="287"/>
      <c r="T179" s="287"/>
      <c r="U179" s="287">
        <v>195000</v>
      </c>
      <c r="V179" s="287">
        <v>0</v>
      </c>
      <c r="W179" s="287">
        <v>0</v>
      </c>
      <c r="X179" s="287">
        <v>500</v>
      </c>
      <c r="Y179" s="287"/>
      <c r="Z179" s="287">
        <v>-40564.270302715006</v>
      </c>
      <c r="AA179" s="287">
        <v>0</v>
      </c>
      <c r="AB179" s="287">
        <v>-704238.35859450151</v>
      </c>
      <c r="AC179" s="287"/>
      <c r="AD179" s="292">
        <v>0</v>
      </c>
      <c r="AE179" s="293"/>
    </row>
    <row r="180" spans="1:31" ht="14.25" hidden="1" outlineLevel="1">
      <c r="A180" s="66" t="s">
        <v>134</v>
      </c>
      <c r="B180" s="284" t="s">
        <v>872</v>
      </c>
      <c r="C180" s="285"/>
      <c r="D180" s="286"/>
      <c r="E180" s="286">
        <v>0</v>
      </c>
      <c r="F180" s="287">
        <v>0</v>
      </c>
      <c r="G180" s="287"/>
      <c r="H180" s="287">
        <v>0</v>
      </c>
      <c r="I180" s="287">
        <v>0</v>
      </c>
      <c r="J180" s="287">
        <v>0</v>
      </c>
      <c r="K180" s="287">
        <v>0</v>
      </c>
      <c r="L180" s="288"/>
      <c r="M180" s="289">
        <v>43100</v>
      </c>
      <c r="N180" s="290">
        <v>43556</v>
      </c>
      <c r="O180" s="289">
        <v>44561</v>
      </c>
      <c r="P180" s="286"/>
      <c r="Q180" s="291">
        <v>0.16634229014793828</v>
      </c>
      <c r="R180" s="287">
        <v>825000</v>
      </c>
      <c r="S180" s="287"/>
      <c r="T180" s="287"/>
      <c r="U180" s="287">
        <v>825000</v>
      </c>
      <c r="V180" s="287">
        <v>0</v>
      </c>
      <c r="W180" s="287">
        <v>0</v>
      </c>
      <c r="X180" s="287" t="s">
        <v>607</v>
      </c>
      <c r="Y180" s="287"/>
      <c r="Z180" s="287">
        <v>-616000.86123677995</v>
      </c>
      <c r="AA180" s="287">
        <v>0</v>
      </c>
      <c r="AB180" s="287">
        <v>-10694422.263061238</v>
      </c>
      <c r="AC180" s="287"/>
      <c r="AD180" s="292">
        <v>0</v>
      </c>
      <c r="AE180" s="293"/>
    </row>
    <row r="181" spans="1:31" ht="14.25" hidden="1" outlineLevel="1">
      <c r="A181" s="66" t="s">
        <v>134</v>
      </c>
      <c r="B181" s="284" t="s">
        <v>873</v>
      </c>
      <c r="C181" s="285"/>
      <c r="D181" s="286"/>
      <c r="E181" s="286">
        <v>0</v>
      </c>
      <c r="F181" s="287">
        <v>0</v>
      </c>
      <c r="G181" s="287"/>
      <c r="H181" s="287">
        <v>0</v>
      </c>
      <c r="I181" s="287">
        <v>0</v>
      </c>
      <c r="J181" s="287">
        <v>0</v>
      </c>
      <c r="K181" s="287">
        <v>0</v>
      </c>
      <c r="L181" s="288"/>
      <c r="M181" s="289">
        <v>43100</v>
      </c>
      <c r="N181" s="290">
        <v>43556</v>
      </c>
      <c r="O181" s="289">
        <v>44561</v>
      </c>
      <c r="P181" s="286"/>
      <c r="Q181" s="291">
        <v>0.16634229014793828</v>
      </c>
      <c r="R181" s="287">
        <v>247500.00000000003</v>
      </c>
      <c r="S181" s="287"/>
      <c r="T181" s="287"/>
      <c r="U181" s="287">
        <v>247500.00000000003</v>
      </c>
      <c r="V181" s="287">
        <v>0</v>
      </c>
      <c r="W181" s="287">
        <v>0</v>
      </c>
      <c r="X181" s="287" t="s">
        <v>607</v>
      </c>
      <c r="Y181" s="287"/>
      <c r="Z181" s="287">
        <v>-186996.53924462735</v>
      </c>
      <c r="AA181" s="287">
        <v>0</v>
      </c>
      <c r="AB181" s="287">
        <v>-3246456.4228010899</v>
      </c>
      <c r="AC181" s="287"/>
      <c r="AD181" s="292">
        <v>0</v>
      </c>
      <c r="AE181" s="293"/>
    </row>
    <row r="182" spans="1:31" ht="14.25" hidden="1" outlineLevel="1">
      <c r="A182" s="66" t="s">
        <v>134</v>
      </c>
      <c r="B182" s="284" t="s">
        <v>874</v>
      </c>
      <c r="C182" s="285"/>
      <c r="D182" s="286"/>
      <c r="E182" s="286">
        <v>0</v>
      </c>
      <c r="F182" s="287">
        <v>0</v>
      </c>
      <c r="G182" s="287"/>
      <c r="H182" s="287">
        <v>0</v>
      </c>
      <c r="I182" s="287">
        <v>0</v>
      </c>
      <c r="J182" s="287">
        <v>0</v>
      </c>
      <c r="K182" s="287">
        <v>0</v>
      </c>
      <c r="L182" s="288"/>
      <c r="M182" s="289">
        <v>43100</v>
      </c>
      <c r="N182" s="290">
        <v>43831</v>
      </c>
      <c r="O182" s="289">
        <v>44926</v>
      </c>
      <c r="P182" s="286"/>
      <c r="Q182" s="291">
        <v>0.16834229014793828</v>
      </c>
      <c r="R182" s="287">
        <v>185000.00000000003</v>
      </c>
      <c r="S182" s="287"/>
      <c r="T182" s="287"/>
      <c r="U182" s="287">
        <v>185000.00000000003</v>
      </c>
      <c r="V182" s="287">
        <v>0</v>
      </c>
      <c r="W182" s="287">
        <v>0</v>
      </c>
      <c r="X182" s="287" t="s">
        <v>607</v>
      </c>
      <c r="Y182" s="287"/>
      <c r="Z182" s="287">
        <v>-120253.30011817165</v>
      </c>
      <c r="AA182" s="287">
        <v>0</v>
      </c>
      <c r="AB182" s="287">
        <v>-2087723.6557888973</v>
      </c>
      <c r="AC182" s="287"/>
      <c r="AD182" s="292">
        <v>0</v>
      </c>
      <c r="AE182" s="293"/>
    </row>
    <row r="183" spans="1:31" ht="14.25" collapsed="1">
      <c r="A183" s="66"/>
      <c r="B183" s="286" t="s">
        <v>797</v>
      </c>
      <c r="C183" s="285"/>
      <c r="D183" s="286">
        <v>4</v>
      </c>
      <c r="E183" s="286">
        <v>8.1300000000000008</v>
      </c>
      <c r="F183" s="287">
        <v>89440.320500000002</v>
      </c>
      <c r="G183" s="287">
        <v>477</v>
      </c>
      <c r="H183" s="287">
        <v>73386.810499999992</v>
      </c>
      <c r="I183" s="287">
        <v>401</v>
      </c>
      <c r="J183" s="287">
        <v>39763.000399999997</v>
      </c>
      <c r="K183" s="287">
        <v>351</v>
      </c>
      <c r="L183" s="288" t="s">
        <v>1324</v>
      </c>
      <c r="M183" s="289">
        <v>44196</v>
      </c>
      <c r="N183" s="290" t="s">
        <v>1324</v>
      </c>
      <c r="O183" s="290">
        <v>45291</v>
      </c>
      <c r="P183" s="286"/>
      <c r="Q183" s="291">
        <v>0.14591984174537759</v>
      </c>
      <c r="R183" s="287">
        <v>6345059.2622099994</v>
      </c>
      <c r="S183" s="287"/>
      <c r="T183" s="287"/>
      <c r="U183" s="287">
        <v>4858645.7725799996</v>
      </c>
      <c r="V183" s="287">
        <v>122190.11955093811</v>
      </c>
      <c r="W183" s="287">
        <v>144427.11098833487</v>
      </c>
      <c r="X183" s="287">
        <v>334.81481481481484</v>
      </c>
      <c r="Y183" s="287">
        <v>0</v>
      </c>
      <c r="Z183" s="287">
        <v>1301211.4484256816</v>
      </c>
      <c r="AA183" s="287">
        <v>32724.17662993263</v>
      </c>
      <c r="AB183" s="287">
        <v>22590000</v>
      </c>
      <c r="AC183" s="287"/>
      <c r="AD183" s="292">
        <v>568.11608210531324</v>
      </c>
      <c r="AE183" s="293"/>
    </row>
    <row r="184" spans="1:31" ht="14.25" hidden="1" outlineLevel="1">
      <c r="A184" s="66" t="s">
        <v>134</v>
      </c>
      <c r="B184" s="284" t="s">
        <v>875</v>
      </c>
      <c r="C184" s="285"/>
      <c r="D184" s="286"/>
      <c r="E184" s="286">
        <v>0.45449300463989289</v>
      </c>
      <c r="F184" s="287">
        <v>5000</v>
      </c>
      <c r="G184" s="287"/>
      <c r="H184" s="287">
        <v>5000</v>
      </c>
      <c r="I184" s="287">
        <v>0</v>
      </c>
      <c r="J184" s="287">
        <v>5000</v>
      </c>
      <c r="K184" s="287">
        <v>0</v>
      </c>
      <c r="L184" s="289">
        <v>43282</v>
      </c>
      <c r="M184" s="289">
        <v>43830</v>
      </c>
      <c r="N184" s="290" t="s">
        <v>1324</v>
      </c>
      <c r="O184" s="289">
        <v>43830</v>
      </c>
      <c r="P184" s="286"/>
      <c r="Q184" s="291">
        <v>0.1449422901479383</v>
      </c>
      <c r="R184" s="287">
        <v>239518.10036000001</v>
      </c>
      <c r="S184" s="287"/>
      <c r="T184" s="287"/>
      <c r="U184" s="287">
        <v>239509.98037</v>
      </c>
      <c r="V184" s="287">
        <v>47901.996074000002</v>
      </c>
      <c r="W184" s="287">
        <v>125000</v>
      </c>
      <c r="X184" s="287" t="s">
        <v>607</v>
      </c>
      <c r="Y184" s="287"/>
      <c r="Z184" s="287">
        <v>288473.59916904732</v>
      </c>
      <c r="AA184" s="287">
        <v>57694.719833809468</v>
      </c>
      <c r="AB184" s="287">
        <v>5008204.8181958972</v>
      </c>
      <c r="AC184" s="287"/>
      <c r="AD184" s="292">
        <v>1001.6409636391794</v>
      </c>
      <c r="AE184" s="293"/>
    </row>
    <row r="185" spans="1:31" ht="14.25" hidden="1" outlineLevel="1">
      <c r="A185" s="66" t="s">
        <v>134</v>
      </c>
      <c r="B185" s="284" t="s">
        <v>876</v>
      </c>
      <c r="C185" s="285"/>
      <c r="D185" s="286"/>
      <c r="E185" s="286">
        <v>3.1186792310857161</v>
      </c>
      <c r="F185" s="287">
        <v>34309.430499999995</v>
      </c>
      <c r="G185" s="287">
        <v>159</v>
      </c>
      <c r="H185" s="287">
        <v>34309.430499999995</v>
      </c>
      <c r="I185" s="287">
        <v>159</v>
      </c>
      <c r="J185" s="287">
        <v>27764.560399999995</v>
      </c>
      <c r="K185" s="287">
        <v>159</v>
      </c>
      <c r="L185" s="288" t="s">
        <v>1324</v>
      </c>
      <c r="M185" s="289">
        <v>44196</v>
      </c>
      <c r="N185" s="290" t="s">
        <v>1324</v>
      </c>
      <c r="O185" s="289">
        <v>44196</v>
      </c>
      <c r="P185" s="286"/>
      <c r="Q185" s="291">
        <v>0.14634229014793829</v>
      </c>
      <c r="R185" s="287">
        <v>1775913.69875</v>
      </c>
      <c r="S185" s="287"/>
      <c r="T185" s="287"/>
      <c r="U185" s="287">
        <v>1655418.33412</v>
      </c>
      <c r="V185" s="287">
        <v>59623.430382855993</v>
      </c>
      <c r="W185" s="287">
        <v>144567.29024962342</v>
      </c>
      <c r="X185" s="287">
        <v>346.66666666666669</v>
      </c>
      <c r="Y185" s="287"/>
      <c r="Z185" s="287">
        <v>1328809.5847325723</v>
      </c>
      <c r="AA185" s="287">
        <v>47859.918024582614</v>
      </c>
      <c r="AB185" s="287">
        <v>23069530.743514296</v>
      </c>
      <c r="AC185" s="287"/>
      <c r="AD185" s="292">
        <v>830.89846952931771</v>
      </c>
      <c r="AE185" s="293"/>
    </row>
    <row r="186" spans="1:31" ht="14.25" hidden="1" outlineLevel="1">
      <c r="A186" s="66" t="s">
        <v>134</v>
      </c>
      <c r="B186" s="284" t="s">
        <v>877</v>
      </c>
      <c r="C186" s="285"/>
      <c r="D186" s="286"/>
      <c r="E186" s="286">
        <v>4.5568277642743924</v>
      </c>
      <c r="F186" s="287">
        <v>50130.890000000007</v>
      </c>
      <c r="G186" s="287">
        <v>318</v>
      </c>
      <c r="H186" s="287">
        <v>34077.380000000005</v>
      </c>
      <c r="I186" s="287">
        <v>242</v>
      </c>
      <c r="J186" s="287">
        <v>6998.4400000000005</v>
      </c>
      <c r="K186" s="287">
        <v>192</v>
      </c>
      <c r="L186" s="288" t="s">
        <v>1324</v>
      </c>
      <c r="M186" s="289">
        <v>44196</v>
      </c>
      <c r="N186" s="290" t="s">
        <v>1324</v>
      </c>
      <c r="O186" s="289">
        <v>43830</v>
      </c>
      <c r="P186" s="286"/>
      <c r="Q186" s="291">
        <v>0.14494229014793833</v>
      </c>
      <c r="R186" s="287">
        <v>2321390.7256700001</v>
      </c>
      <c r="S186" s="287"/>
      <c r="T186" s="287"/>
      <c r="U186" s="287">
        <v>1314031.98539</v>
      </c>
      <c r="V186" s="287">
        <v>187760.69886860502</v>
      </c>
      <c r="W186" s="287">
        <v>157750.58584484537</v>
      </c>
      <c r="X186" s="287">
        <v>325</v>
      </c>
      <c r="Y186" s="287"/>
      <c r="Z186" s="287">
        <v>-192117.86324012457</v>
      </c>
      <c r="AA186" s="287">
        <v>-27451.526803133918</v>
      </c>
      <c r="AB186" s="287">
        <v>-3335367.9890022008</v>
      </c>
      <c r="AC186" s="287"/>
      <c r="AD186" s="292">
        <v>-476.58735218165771</v>
      </c>
      <c r="AE186" s="293"/>
    </row>
    <row r="187" spans="1:31" ht="14.25" hidden="1" outlineLevel="1">
      <c r="A187" s="66" t="s">
        <v>134</v>
      </c>
      <c r="B187" s="284" t="s">
        <v>878</v>
      </c>
      <c r="C187" s="285"/>
      <c r="D187" s="286"/>
      <c r="E187" s="286">
        <v>0</v>
      </c>
      <c r="F187" s="287">
        <v>0</v>
      </c>
      <c r="G187" s="287"/>
      <c r="H187" s="287">
        <v>0</v>
      </c>
      <c r="I187" s="287">
        <v>0</v>
      </c>
      <c r="J187" s="287">
        <v>0</v>
      </c>
      <c r="K187" s="287">
        <v>0</v>
      </c>
      <c r="L187" s="288"/>
      <c r="M187" s="289">
        <v>43100</v>
      </c>
      <c r="N187" s="290" t="s">
        <v>1324</v>
      </c>
      <c r="O187" s="289">
        <v>44104</v>
      </c>
      <c r="P187" s="286"/>
      <c r="Q187" s="291">
        <v>0.1563422901479383</v>
      </c>
      <c r="R187" s="287">
        <v>152765.97524</v>
      </c>
      <c r="S187" s="287"/>
      <c r="T187" s="287"/>
      <c r="U187" s="287">
        <v>152757.85524999999</v>
      </c>
      <c r="V187" s="287">
        <v>0</v>
      </c>
      <c r="W187" s="287">
        <v>0</v>
      </c>
      <c r="X187" s="287" t="s">
        <v>607</v>
      </c>
      <c r="Y187" s="287"/>
      <c r="Z187" s="287">
        <v>-123953.8722358135</v>
      </c>
      <c r="AA187" s="287">
        <v>0</v>
      </c>
      <c r="AB187" s="287">
        <v>-2151969.4764221911</v>
      </c>
      <c r="AC187" s="287"/>
      <c r="AD187" s="292">
        <v>0</v>
      </c>
      <c r="AE187" s="293"/>
    </row>
    <row r="188" spans="1:31" ht="14.25" collapsed="1">
      <c r="A188" s="66"/>
      <c r="B188" s="286" t="s">
        <v>604</v>
      </c>
      <c r="C188" s="285"/>
      <c r="D188" s="286">
        <v>6</v>
      </c>
      <c r="E188" s="286">
        <v>7.6181000000000001</v>
      </c>
      <c r="F188" s="287">
        <v>80483.070000000007</v>
      </c>
      <c r="G188" s="287">
        <v>704</v>
      </c>
      <c r="H188" s="287">
        <v>80483.070000000007</v>
      </c>
      <c r="I188" s="287">
        <v>704</v>
      </c>
      <c r="J188" s="287">
        <v>20319.22</v>
      </c>
      <c r="K188" s="287">
        <v>342</v>
      </c>
      <c r="L188" s="288" t="s">
        <v>1324</v>
      </c>
      <c r="M188" s="289">
        <v>44196</v>
      </c>
      <c r="N188" s="290" t="s">
        <v>1324</v>
      </c>
      <c r="O188" s="290">
        <v>44196</v>
      </c>
      <c r="P188" s="286"/>
      <c r="Q188" s="291">
        <v>0.13741707510523488</v>
      </c>
      <c r="R188" s="287">
        <v>11855163.61138</v>
      </c>
      <c r="S188" s="287"/>
      <c r="T188" s="287"/>
      <c r="U188" s="287">
        <v>5342752.8599999985</v>
      </c>
      <c r="V188" s="287">
        <v>262940.84418594796</v>
      </c>
      <c r="W188" s="287">
        <v>231226.66125963497</v>
      </c>
      <c r="X188" s="287">
        <v>2000</v>
      </c>
      <c r="Y188" s="287">
        <v>0</v>
      </c>
      <c r="Z188" s="287">
        <v>1416722.1917673657</v>
      </c>
      <c r="AA188" s="287">
        <v>69723.256688365276</v>
      </c>
      <c r="AB188" s="287">
        <v>24600000</v>
      </c>
      <c r="AC188" s="287"/>
      <c r="AD188" s="292">
        <v>1210.6763940741819</v>
      </c>
      <c r="AE188" s="293"/>
    </row>
    <row r="189" spans="1:31" ht="14.25" hidden="1" outlineLevel="1">
      <c r="A189" s="66" t="s">
        <v>134</v>
      </c>
      <c r="B189" s="208" t="s">
        <v>630</v>
      </c>
      <c r="C189" s="192"/>
      <c r="D189" s="66"/>
      <c r="E189" s="66">
        <v>3.2820832066669423</v>
      </c>
      <c r="F189" s="193">
        <v>34674.28</v>
      </c>
      <c r="G189" s="193"/>
      <c r="H189" s="193">
        <v>34674.28</v>
      </c>
      <c r="I189" s="193">
        <v>0</v>
      </c>
      <c r="J189" s="193">
        <v>8741.7500000000018</v>
      </c>
      <c r="K189" s="193">
        <v>0</v>
      </c>
      <c r="L189" s="288" t="s">
        <v>1324</v>
      </c>
      <c r="M189" s="195">
        <v>43646</v>
      </c>
      <c r="N189" s="196" t="s">
        <v>1324</v>
      </c>
      <c r="O189" s="290">
        <v>43830</v>
      </c>
      <c r="P189" s="66"/>
      <c r="Q189" s="213">
        <v>0.13494229014793829</v>
      </c>
      <c r="R189" s="193">
        <v>1831845.8017200001</v>
      </c>
      <c r="S189" s="193"/>
      <c r="T189" s="193"/>
      <c r="U189" s="193">
        <v>1241430.3600000001</v>
      </c>
      <c r="V189" s="193">
        <v>142011.65212915032</v>
      </c>
      <c r="W189" s="193">
        <v>232145.4285469157</v>
      </c>
      <c r="X189" s="193" t="s">
        <v>607</v>
      </c>
      <c r="Y189" s="193"/>
      <c r="Z189" s="193">
        <v>662795.92101782071</v>
      </c>
      <c r="AA189" s="193">
        <v>75819.592303351223</v>
      </c>
      <c r="AB189" s="193">
        <v>11506833.674498018</v>
      </c>
      <c r="AC189" s="193"/>
      <c r="AD189" s="197">
        <v>1316.3077958644453</v>
      </c>
      <c r="AE189" s="293"/>
    </row>
    <row r="190" spans="1:31" ht="14.25" hidden="1" outlineLevel="1">
      <c r="A190" s="66" t="s">
        <v>134</v>
      </c>
      <c r="B190" s="208" t="s">
        <v>631</v>
      </c>
      <c r="C190" s="192"/>
      <c r="D190" s="66"/>
      <c r="E190" s="66">
        <v>1.0983768030220515</v>
      </c>
      <c r="F190" s="193">
        <v>11604.039999999999</v>
      </c>
      <c r="G190" s="193"/>
      <c r="H190" s="193">
        <v>11604.039999999999</v>
      </c>
      <c r="I190" s="193">
        <v>0</v>
      </c>
      <c r="J190" s="193">
        <v>5028.57</v>
      </c>
      <c r="K190" s="193">
        <v>0</v>
      </c>
      <c r="L190" s="288" t="s">
        <v>1324</v>
      </c>
      <c r="M190" s="195">
        <v>43646</v>
      </c>
      <c r="N190" s="196" t="s">
        <v>1324</v>
      </c>
      <c r="O190" s="290">
        <v>43830</v>
      </c>
      <c r="P190" s="66"/>
      <c r="Q190" s="213">
        <v>0.1449422901479383</v>
      </c>
      <c r="R190" s="193">
        <v>582124.10636999994</v>
      </c>
      <c r="S190" s="193"/>
      <c r="T190" s="193"/>
      <c r="U190" s="193">
        <v>412296.40999999992</v>
      </c>
      <c r="V190" s="193">
        <v>81990.786645109838</v>
      </c>
      <c r="W190" s="193">
        <v>234328.66600246192</v>
      </c>
      <c r="X190" s="193" t="s">
        <v>607</v>
      </c>
      <c r="Y190" s="193"/>
      <c r="Z190" s="193">
        <v>929498.34476702707</v>
      </c>
      <c r="AA190" s="193">
        <v>184843.47334670235</v>
      </c>
      <c r="AB190" s="193">
        <v>16137068.009608075</v>
      </c>
      <c r="AC190" s="193"/>
      <c r="AD190" s="197">
        <v>3209.0769363075538</v>
      </c>
      <c r="AE190" s="293"/>
    </row>
    <row r="191" spans="1:31" ht="14.25" hidden="1" outlineLevel="1">
      <c r="A191" s="66" t="s">
        <v>134</v>
      </c>
      <c r="B191" s="208" t="s">
        <v>632</v>
      </c>
      <c r="C191" s="192"/>
      <c r="D191" s="66"/>
      <c r="E191" s="66">
        <v>3.2376399903110054</v>
      </c>
      <c r="F191" s="193">
        <v>34204.75</v>
      </c>
      <c r="G191" s="193"/>
      <c r="H191" s="193">
        <v>34204.75</v>
      </c>
      <c r="I191" s="193">
        <v>0</v>
      </c>
      <c r="J191" s="193">
        <v>6548.8999999999978</v>
      </c>
      <c r="K191" s="193">
        <v>0</v>
      </c>
      <c r="L191" s="288" t="s">
        <v>1324</v>
      </c>
      <c r="M191" s="195">
        <v>43555</v>
      </c>
      <c r="N191" s="196" t="s">
        <v>1324</v>
      </c>
      <c r="O191" s="290">
        <v>43830</v>
      </c>
      <c r="P191" s="66"/>
      <c r="Q191" s="213">
        <v>0.13494229014793829</v>
      </c>
      <c r="R191" s="193">
        <v>1850514.8723599999</v>
      </c>
      <c r="S191" s="193"/>
      <c r="T191" s="193"/>
      <c r="U191" s="193">
        <v>976862.02999999991</v>
      </c>
      <c r="V191" s="193">
        <v>149164.29171311215</v>
      </c>
      <c r="W191" s="193">
        <v>227618.37865901151</v>
      </c>
      <c r="X191" s="193" t="s">
        <v>607</v>
      </c>
      <c r="Y191" s="193"/>
      <c r="Z191" s="193">
        <v>72904.981965102808</v>
      </c>
      <c r="AA191" s="193">
        <v>11132.401161279426</v>
      </c>
      <c r="AB191" s="193">
        <v>1265707.0976333902</v>
      </c>
      <c r="AC191" s="193"/>
      <c r="AD191" s="197">
        <v>193.27018241741217</v>
      </c>
      <c r="AE191" s="293"/>
    </row>
    <row r="192" spans="1:31" ht="14.25" hidden="1" outlineLevel="1">
      <c r="A192" s="66" t="s">
        <v>134</v>
      </c>
      <c r="B192" s="208" t="s">
        <v>634</v>
      </c>
      <c r="C192" s="192"/>
      <c r="D192" s="66"/>
      <c r="E192" s="66">
        <v>0</v>
      </c>
      <c r="F192" s="193">
        <v>0</v>
      </c>
      <c r="G192" s="193"/>
      <c r="H192" s="193">
        <v>0</v>
      </c>
      <c r="I192" s="193">
        <v>0</v>
      </c>
      <c r="J192" s="193">
        <v>0</v>
      </c>
      <c r="K192" s="193">
        <v>0</v>
      </c>
      <c r="L192" s="288"/>
      <c r="M192" s="195">
        <v>43100</v>
      </c>
      <c r="N192" s="196">
        <v>43466</v>
      </c>
      <c r="O192" s="290">
        <v>44196</v>
      </c>
      <c r="P192" s="66"/>
      <c r="Q192" s="213">
        <v>0.1563422901479383</v>
      </c>
      <c r="R192" s="193">
        <v>562313.36</v>
      </c>
      <c r="S192" s="193"/>
      <c r="T192" s="193"/>
      <c r="U192" s="193">
        <v>562313.36</v>
      </c>
      <c r="V192" s="193">
        <v>0</v>
      </c>
      <c r="W192" s="193">
        <v>0</v>
      </c>
      <c r="X192" s="193" t="s">
        <v>607</v>
      </c>
      <c r="Y192" s="193"/>
      <c r="Z192" s="193">
        <v>-444029.7874195085</v>
      </c>
      <c r="AA192" s="193">
        <v>0</v>
      </c>
      <c r="AB192" s="193">
        <v>-7708823.7092841426</v>
      </c>
      <c r="AC192" s="193"/>
      <c r="AD192" s="197">
        <v>0</v>
      </c>
      <c r="AE192" s="293"/>
    </row>
    <row r="193" spans="1:31" ht="14.25" hidden="1" outlineLevel="1">
      <c r="A193" s="66" t="s">
        <v>134</v>
      </c>
      <c r="B193" s="208" t="s">
        <v>635</v>
      </c>
      <c r="C193" s="192"/>
      <c r="D193" s="66"/>
      <c r="E193" s="66">
        <v>0</v>
      </c>
      <c r="F193" s="193">
        <v>0</v>
      </c>
      <c r="G193" s="193"/>
      <c r="H193" s="193">
        <v>0</v>
      </c>
      <c r="I193" s="193">
        <v>0</v>
      </c>
      <c r="J193" s="193">
        <v>0</v>
      </c>
      <c r="K193" s="193">
        <v>0</v>
      </c>
      <c r="L193" s="288"/>
      <c r="M193" s="195">
        <v>43100</v>
      </c>
      <c r="N193" s="196">
        <v>43466</v>
      </c>
      <c r="O193" s="290">
        <v>44196</v>
      </c>
      <c r="P193" s="66"/>
      <c r="Q193" s="213">
        <v>0.1563422901479383</v>
      </c>
      <c r="R193" s="193">
        <v>171314.25</v>
      </c>
      <c r="S193" s="193"/>
      <c r="T193" s="193"/>
      <c r="U193" s="193">
        <v>171314.25</v>
      </c>
      <c r="V193" s="193">
        <v>0</v>
      </c>
      <c r="W193" s="193">
        <v>0</v>
      </c>
      <c r="X193" s="193" t="s">
        <v>607</v>
      </c>
      <c r="Y193" s="193"/>
      <c r="Z193" s="193">
        <v>-135335.03166480857</v>
      </c>
      <c r="AA193" s="193">
        <v>0</v>
      </c>
      <c r="AB193" s="193">
        <v>-2349558.3637697189</v>
      </c>
      <c r="AC193" s="193"/>
      <c r="AD193" s="197">
        <v>0</v>
      </c>
      <c r="AE193" s="293"/>
    </row>
    <row r="194" spans="1:31" ht="14.25" hidden="1" outlineLevel="1">
      <c r="A194" s="66" t="s">
        <v>134</v>
      </c>
      <c r="B194" s="208" t="s">
        <v>633</v>
      </c>
      <c r="C194" s="192"/>
      <c r="D194" s="66"/>
      <c r="E194" s="66">
        <v>0</v>
      </c>
      <c r="F194" s="193">
        <v>0</v>
      </c>
      <c r="G194" s="193">
        <v>704</v>
      </c>
      <c r="H194" s="193">
        <v>0</v>
      </c>
      <c r="I194" s="193">
        <v>704</v>
      </c>
      <c r="J194" s="193">
        <v>0</v>
      </c>
      <c r="K194" s="193">
        <v>342</v>
      </c>
      <c r="L194" s="288" t="s">
        <v>1324</v>
      </c>
      <c r="M194" s="195">
        <v>44196</v>
      </c>
      <c r="N194" s="196" t="s">
        <v>1324</v>
      </c>
      <c r="O194" s="290">
        <v>43465</v>
      </c>
      <c r="P194" s="66"/>
      <c r="Q194" s="213">
        <v>0.14274229014793832</v>
      </c>
      <c r="R194" s="193">
        <v>1377026.60549</v>
      </c>
      <c r="S194" s="193"/>
      <c r="T194" s="193"/>
      <c r="U194" s="193">
        <v>515216.64000000001</v>
      </c>
      <c r="V194" s="193">
        <v>0</v>
      </c>
      <c r="W194" s="193">
        <v>0</v>
      </c>
      <c r="X194" s="193">
        <v>2000</v>
      </c>
      <c r="Y194" s="193"/>
      <c r="Z194" s="193">
        <v>330887.76310173201</v>
      </c>
      <c r="AA194" s="193">
        <v>0</v>
      </c>
      <c r="AB194" s="193">
        <v>5744559.2741298126</v>
      </c>
      <c r="AC194" s="193"/>
      <c r="AD194" s="197">
        <v>0</v>
      </c>
      <c r="AE194" s="293"/>
    </row>
    <row r="195" spans="1:31" ht="14.25" collapsed="1">
      <c r="A195" s="66"/>
      <c r="B195" s="66" t="s">
        <v>605</v>
      </c>
      <c r="C195" s="192"/>
      <c r="D195" s="66">
        <v>10</v>
      </c>
      <c r="E195" s="66">
        <v>17.11</v>
      </c>
      <c r="F195" s="193">
        <v>221656.9</v>
      </c>
      <c r="G195" s="193">
        <v>1798</v>
      </c>
      <c r="H195" s="193">
        <v>158112.97000000003</v>
      </c>
      <c r="I195" s="193">
        <v>1798</v>
      </c>
      <c r="J195" s="193">
        <v>122663.17000000001</v>
      </c>
      <c r="K195" s="193">
        <v>1798</v>
      </c>
      <c r="L195" s="288" t="s">
        <v>1324</v>
      </c>
      <c r="M195" s="195">
        <v>45657</v>
      </c>
      <c r="N195" s="196" t="s">
        <v>1324</v>
      </c>
      <c r="O195" s="290">
        <v>44561</v>
      </c>
      <c r="P195" s="66"/>
      <c r="Q195" s="213">
        <v>0.16079678070662556</v>
      </c>
      <c r="R195" s="193">
        <v>16488645.012729999</v>
      </c>
      <c r="S195" s="193"/>
      <c r="T195" s="193"/>
      <c r="U195" s="193">
        <v>13618361.399999999</v>
      </c>
      <c r="V195" s="193">
        <v>111083.45255305298</v>
      </c>
      <c r="W195" s="193">
        <v>151216.27769049461</v>
      </c>
      <c r="X195" s="193">
        <v>588.70967741935488</v>
      </c>
      <c r="Y195" s="193">
        <v>0</v>
      </c>
      <c r="Z195" s="193">
        <v>4619526.6116020717</v>
      </c>
      <c r="AA195" s="193">
        <v>37680.962496520653</v>
      </c>
      <c r="AB195" s="193">
        <v>80200000</v>
      </c>
      <c r="AC195" s="193"/>
      <c r="AD195" s="197">
        <v>654.18244038925639</v>
      </c>
      <c r="AE195" s="293"/>
    </row>
    <row r="196" spans="1:31" ht="14.25" hidden="1" outlineLevel="1">
      <c r="A196" s="66" t="s">
        <v>134</v>
      </c>
      <c r="B196" s="208" t="s">
        <v>879</v>
      </c>
      <c r="C196" s="192"/>
      <c r="D196" s="66"/>
      <c r="E196" s="66">
        <v>5.2214867843049326</v>
      </c>
      <c r="F196" s="193">
        <v>67643.400000000009</v>
      </c>
      <c r="G196" s="193">
        <v>320</v>
      </c>
      <c r="H196" s="193">
        <v>67643.400000000009</v>
      </c>
      <c r="I196" s="193">
        <v>320</v>
      </c>
      <c r="J196" s="193">
        <v>37403.100000000006</v>
      </c>
      <c r="K196" s="193">
        <v>320</v>
      </c>
      <c r="L196" s="288" t="s">
        <v>1324</v>
      </c>
      <c r="M196" s="195">
        <v>44926</v>
      </c>
      <c r="N196" s="196" t="s">
        <v>1324</v>
      </c>
      <c r="O196" s="290">
        <v>44196</v>
      </c>
      <c r="P196" s="66"/>
      <c r="Q196" s="213">
        <v>0.1563422901479383</v>
      </c>
      <c r="R196" s="193">
        <v>2919971.3678500005</v>
      </c>
      <c r="S196" s="193"/>
      <c r="T196" s="193"/>
      <c r="U196" s="193">
        <v>2599567.7200000007</v>
      </c>
      <c r="V196" s="193">
        <v>69501.397477749182</v>
      </c>
      <c r="W196" s="193">
        <v>152873.03458804221</v>
      </c>
      <c r="X196" s="193">
        <v>750</v>
      </c>
      <c r="Y196" s="193"/>
      <c r="Z196" s="193">
        <v>2328675.516016115</v>
      </c>
      <c r="AA196" s="193">
        <v>62258.890734086606</v>
      </c>
      <c r="AB196" s="193">
        <v>40428253.999397829</v>
      </c>
      <c r="AC196" s="193"/>
      <c r="AD196" s="197">
        <v>1080.8797666342582</v>
      </c>
      <c r="AE196" s="293"/>
    </row>
    <row r="197" spans="1:31" ht="14.25" hidden="1" outlineLevel="1">
      <c r="A197" s="66" t="s">
        <v>134</v>
      </c>
      <c r="B197" s="208" t="s">
        <v>880</v>
      </c>
      <c r="C197" s="192"/>
      <c r="D197" s="66"/>
      <c r="E197" s="66">
        <v>1.2758884519272804</v>
      </c>
      <c r="F197" s="193">
        <v>16528.900000000001</v>
      </c>
      <c r="G197" s="193"/>
      <c r="H197" s="193">
        <v>0</v>
      </c>
      <c r="I197" s="193">
        <v>0</v>
      </c>
      <c r="J197" s="193">
        <v>0</v>
      </c>
      <c r="K197" s="193">
        <v>0</v>
      </c>
      <c r="L197" s="288"/>
      <c r="M197" s="195">
        <v>43100</v>
      </c>
      <c r="N197" s="196">
        <v>43101</v>
      </c>
      <c r="O197" s="290">
        <v>44561</v>
      </c>
      <c r="P197" s="66"/>
      <c r="Q197" s="213">
        <v>0.17634229014793829</v>
      </c>
      <c r="R197" s="193">
        <v>648139.19999999995</v>
      </c>
      <c r="S197" s="193"/>
      <c r="T197" s="193"/>
      <c r="U197" s="193">
        <v>648139.19999999995</v>
      </c>
      <c r="V197" s="193">
        <v>0</v>
      </c>
      <c r="W197" s="193">
        <v>0</v>
      </c>
      <c r="X197" s="193" t="s">
        <v>607</v>
      </c>
      <c r="Y197" s="193"/>
      <c r="Z197" s="193">
        <v>-646017.65419972525</v>
      </c>
      <c r="AA197" s="193">
        <v>0</v>
      </c>
      <c r="AB197" s="193">
        <v>-11215545.331435051</v>
      </c>
      <c r="AC197" s="193"/>
      <c r="AD197" s="197">
        <v>0</v>
      </c>
      <c r="AE197" s="293"/>
    </row>
    <row r="198" spans="1:31" ht="14.25" hidden="1" outlineLevel="1">
      <c r="A198" s="66" t="s">
        <v>134</v>
      </c>
      <c r="B198" s="208" t="s">
        <v>881</v>
      </c>
      <c r="C198" s="192"/>
      <c r="D198" s="66"/>
      <c r="E198" s="66">
        <v>1.2758884519272804</v>
      </c>
      <c r="F198" s="193">
        <v>16528.900000000001</v>
      </c>
      <c r="G198" s="193"/>
      <c r="H198" s="193">
        <v>0</v>
      </c>
      <c r="I198" s="193">
        <v>0</v>
      </c>
      <c r="J198" s="193">
        <v>0</v>
      </c>
      <c r="K198" s="193">
        <v>0</v>
      </c>
      <c r="L198" s="288"/>
      <c r="M198" s="195">
        <v>43100</v>
      </c>
      <c r="N198" s="196">
        <v>43101</v>
      </c>
      <c r="O198" s="290">
        <v>44561</v>
      </c>
      <c r="P198" s="66"/>
      <c r="Q198" s="213">
        <v>0.17634229014793829</v>
      </c>
      <c r="R198" s="193">
        <v>648674.27</v>
      </c>
      <c r="S198" s="193"/>
      <c r="T198" s="193"/>
      <c r="U198" s="193">
        <v>648674.27</v>
      </c>
      <c r="V198" s="193">
        <v>0</v>
      </c>
      <c r="W198" s="193">
        <v>0</v>
      </c>
      <c r="X198" s="193" t="s">
        <v>607</v>
      </c>
      <c r="Y198" s="193"/>
      <c r="Z198" s="193">
        <v>-651722.32641189441</v>
      </c>
      <c r="AA198" s="193">
        <v>0</v>
      </c>
      <c r="AB198" s="193">
        <v>-11314584.435677208</v>
      </c>
      <c r="AC198" s="193"/>
      <c r="AD198" s="197">
        <v>0</v>
      </c>
      <c r="AE198" s="293"/>
    </row>
    <row r="199" spans="1:31" ht="14.25" hidden="1" outlineLevel="1">
      <c r="A199" s="66" t="s">
        <v>134</v>
      </c>
      <c r="B199" s="208" t="s">
        <v>882</v>
      </c>
      <c r="C199" s="192"/>
      <c r="D199" s="66"/>
      <c r="E199" s="66">
        <v>1.2758884519272804</v>
      </c>
      <c r="F199" s="193">
        <v>16528.900000000001</v>
      </c>
      <c r="G199" s="193"/>
      <c r="H199" s="193">
        <v>0</v>
      </c>
      <c r="I199" s="193">
        <v>0</v>
      </c>
      <c r="J199" s="193">
        <v>0</v>
      </c>
      <c r="K199" s="193">
        <v>0</v>
      </c>
      <c r="L199" s="288"/>
      <c r="M199" s="195">
        <v>43100</v>
      </c>
      <c r="N199" s="196">
        <v>43101</v>
      </c>
      <c r="O199" s="290">
        <v>44561</v>
      </c>
      <c r="P199" s="66"/>
      <c r="Q199" s="213">
        <v>0.17634229014793829</v>
      </c>
      <c r="R199" s="193">
        <v>648676.88000000012</v>
      </c>
      <c r="S199" s="193"/>
      <c r="T199" s="193"/>
      <c r="U199" s="193">
        <v>648676.88000000012</v>
      </c>
      <c r="V199" s="193">
        <v>0</v>
      </c>
      <c r="W199" s="193">
        <v>0</v>
      </c>
      <c r="X199" s="193" t="s">
        <v>607</v>
      </c>
      <c r="Y199" s="193"/>
      <c r="Z199" s="193">
        <v>-648993.01738387637</v>
      </c>
      <c r="AA199" s="193">
        <v>0</v>
      </c>
      <c r="AB199" s="193">
        <v>-11267200.762911871</v>
      </c>
      <c r="AC199" s="193"/>
      <c r="AD199" s="197">
        <v>0</v>
      </c>
      <c r="AE199" s="293"/>
    </row>
    <row r="200" spans="1:31" ht="14.25" hidden="1" outlineLevel="1">
      <c r="A200" s="66" t="s">
        <v>134</v>
      </c>
      <c r="B200" s="208" t="s">
        <v>883</v>
      </c>
      <c r="C200" s="192"/>
      <c r="D200" s="66"/>
      <c r="E200" s="66">
        <v>5.3209092701377667</v>
      </c>
      <c r="F200" s="193">
        <v>68931.399999999994</v>
      </c>
      <c r="G200" s="193">
        <v>318</v>
      </c>
      <c r="H200" s="193">
        <v>54974.17</v>
      </c>
      <c r="I200" s="193">
        <v>318</v>
      </c>
      <c r="J200" s="193">
        <v>52010.17</v>
      </c>
      <c r="K200" s="193">
        <v>318</v>
      </c>
      <c r="L200" s="289">
        <v>43282</v>
      </c>
      <c r="M200" s="195">
        <v>45657</v>
      </c>
      <c r="N200" s="196" t="s">
        <v>1324</v>
      </c>
      <c r="O200" s="290">
        <v>44561</v>
      </c>
      <c r="P200" s="66"/>
      <c r="Q200" s="213">
        <v>0.16634229014793828</v>
      </c>
      <c r="R200" s="193">
        <v>3056840.7042100006</v>
      </c>
      <c r="S200" s="193"/>
      <c r="T200" s="193"/>
      <c r="U200" s="193">
        <v>3051989.1000000006</v>
      </c>
      <c r="V200" s="193">
        <v>58680.62150152558</v>
      </c>
      <c r="W200" s="193">
        <v>151523.16364280303</v>
      </c>
      <c r="X200" s="193">
        <v>750</v>
      </c>
      <c r="Y200" s="193"/>
      <c r="Z200" s="193">
        <v>2648830.9778963695</v>
      </c>
      <c r="AA200" s="193">
        <v>50929.096711208011</v>
      </c>
      <c r="AB200" s="193">
        <v>45986489.246502087</v>
      </c>
      <c r="AC200" s="193"/>
      <c r="AD200" s="197">
        <v>884.18263671320608</v>
      </c>
      <c r="AE200" s="293"/>
    </row>
    <row r="201" spans="1:31" ht="14.25" hidden="1" outlineLevel="1">
      <c r="A201" s="66" t="s">
        <v>134</v>
      </c>
      <c r="B201" s="208" t="s">
        <v>884</v>
      </c>
      <c r="C201" s="192"/>
      <c r="D201" s="66"/>
      <c r="E201" s="66">
        <v>2.5392410252060729</v>
      </c>
      <c r="F201" s="193">
        <v>32895.4</v>
      </c>
      <c r="G201" s="193"/>
      <c r="H201" s="193">
        <v>32895.400000000009</v>
      </c>
      <c r="I201" s="193">
        <v>0</v>
      </c>
      <c r="J201" s="193">
        <v>30582.500000000007</v>
      </c>
      <c r="K201" s="193">
        <v>0</v>
      </c>
      <c r="L201" s="288" t="s">
        <v>1324</v>
      </c>
      <c r="M201" s="195">
        <v>44196</v>
      </c>
      <c r="N201" s="196" t="s">
        <v>1324</v>
      </c>
      <c r="O201" s="290">
        <v>44196</v>
      </c>
      <c r="P201" s="66"/>
      <c r="Q201" s="213">
        <v>0.1563422901479383</v>
      </c>
      <c r="R201" s="193">
        <v>1299770.9789999998</v>
      </c>
      <c r="S201" s="193"/>
      <c r="T201" s="193"/>
      <c r="U201" s="193">
        <v>1285495.3699999999</v>
      </c>
      <c r="V201" s="193">
        <v>42033.691490231329</v>
      </c>
      <c r="W201" s="193">
        <v>151322.0011444455</v>
      </c>
      <c r="X201" s="193" t="s">
        <v>607</v>
      </c>
      <c r="Y201" s="193"/>
      <c r="Z201" s="193">
        <v>2437708.9646829027</v>
      </c>
      <c r="AA201" s="193">
        <v>79709.277027152857</v>
      </c>
      <c r="AB201" s="193">
        <v>42321189.243837737</v>
      </c>
      <c r="AC201" s="193"/>
      <c r="AD201" s="197">
        <v>1383.8368100658131</v>
      </c>
      <c r="AE201" s="293"/>
    </row>
    <row r="202" spans="1:31" ht="14.25" hidden="1" outlineLevel="1">
      <c r="A202" s="66" t="s">
        <v>134</v>
      </c>
      <c r="B202" s="208" t="s">
        <v>885</v>
      </c>
      <c r="C202" s="192"/>
      <c r="D202" s="66"/>
      <c r="E202" s="66">
        <v>0.20069756456938628</v>
      </c>
      <c r="F202" s="193">
        <v>2600</v>
      </c>
      <c r="G202" s="193"/>
      <c r="H202" s="193">
        <v>2600</v>
      </c>
      <c r="I202" s="193">
        <v>0</v>
      </c>
      <c r="J202" s="193">
        <v>2600</v>
      </c>
      <c r="K202" s="193">
        <v>0</v>
      </c>
      <c r="L202" s="289">
        <v>43831</v>
      </c>
      <c r="M202" s="195">
        <v>44196</v>
      </c>
      <c r="N202" s="196">
        <v>43739</v>
      </c>
      <c r="O202" s="290">
        <v>44196</v>
      </c>
      <c r="P202" s="66"/>
      <c r="Q202" s="213">
        <v>0.1663422901479383</v>
      </c>
      <c r="R202" s="193">
        <v>131950</v>
      </c>
      <c r="S202" s="193"/>
      <c r="T202" s="193"/>
      <c r="U202" s="193">
        <v>131950</v>
      </c>
      <c r="V202" s="193">
        <v>50750</v>
      </c>
      <c r="W202" s="193">
        <v>120000</v>
      </c>
      <c r="X202" s="193" t="s">
        <v>607</v>
      </c>
      <c r="Y202" s="193"/>
      <c r="Z202" s="193">
        <v>123103.81237893098</v>
      </c>
      <c r="AA202" s="193">
        <v>47347.62014574268</v>
      </c>
      <c r="AB202" s="193">
        <v>2137211.5440385793</v>
      </c>
      <c r="AC202" s="193"/>
      <c r="AD202" s="197">
        <v>822.00444001483822</v>
      </c>
      <c r="AE202" s="293"/>
    </row>
    <row r="203" spans="1:31" ht="14.25" hidden="1" outlineLevel="1">
      <c r="A203" s="66" t="s">
        <v>134</v>
      </c>
      <c r="B203" s="208" t="s">
        <v>886</v>
      </c>
      <c r="C203" s="192"/>
      <c r="D203" s="66"/>
      <c r="E203" s="66">
        <v>0</v>
      </c>
      <c r="F203" s="193">
        <v>0</v>
      </c>
      <c r="G203" s="193">
        <v>1160</v>
      </c>
      <c r="H203" s="193">
        <v>0</v>
      </c>
      <c r="I203" s="193">
        <v>1160</v>
      </c>
      <c r="J203" s="193">
        <v>0</v>
      </c>
      <c r="K203" s="193">
        <v>1160</v>
      </c>
      <c r="L203" s="289">
        <v>43466</v>
      </c>
      <c r="M203" s="195">
        <v>45657</v>
      </c>
      <c r="N203" s="196">
        <v>43101</v>
      </c>
      <c r="O203" s="290">
        <v>44196</v>
      </c>
      <c r="P203" s="66"/>
      <c r="Q203" s="213">
        <v>0.17634229014793829</v>
      </c>
      <c r="R203" s="193">
        <v>746471.60000000009</v>
      </c>
      <c r="S203" s="193"/>
      <c r="T203" s="193"/>
      <c r="U203" s="193">
        <v>746471.60000000009</v>
      </c>
      <c r="V203" s="193">
        <v>0</v>
      </c>
      <c r="W203" s="193">
        <v>0</v>
      </c>
      <c r="X203" s="193">
        <v>500</v>
      </c>
      <c r="Y203" s="193"/>
      <c r="Z203" s="193">
        <v>-234383.43672311713</v>
      </c>
      <c r="AA203" s="193">
        <v>0</v>
      </c>
      <c r="AB203" s="193">
        <v>-4069142.7585862051</v>
      </c>
      <c r="AC203" s="193"/>
      <c r="AD203" s="197">
        <v>0</v>
      </c>
      <c r="AE203" s="293"/>
    </row>
    <row r="204" spans="1:31" ht="14.25" hidden="1" outlineLevel="1">
      <c r="A204" s="66" t="s">
        <v>134</v>
      </c>
      <c r="B204" s="208" t="s">
        <v>887</v>
      </c>
      <c r="C204" s="192"/>
      <c r="D204" s="66"/>
      <c r="E204" s="66">
        <v>0</v>
      </c>
      <c r="F204" s="193">
        <v>0</v>
      </c>
      <c r="G204" s="193"/>
      <c r="H204" s="193">
        <v>0</v>
      </c>
      <c r="I204" s="193">
        <v>0</v>
      </c>
      <c r="J204" s="193">
        <v>0</v>
      </c>
      <c r="K204" s="193">
        <v>0</v>
      </c>
      <c r="L204" s="288"/>
      <c r="M204" s="195">
        <v>43100</v>
      </c>
      <c r="N204" s="196">
        <v>43191</v>
      </c>
      <c r="O204" s="290">
        <v>44196</v>
      </c>
      <c r="P204" s="66"/>
      <c r="Q204" s="213">
        <v>0.17634229014793829</v>
      </c>
      <c r="R204" s="193">
        <v>288894.89</v>
      </c>
      <c r="S204" s="193"/>
      <c r="T204" s="193"/>
      <c r="U204" s="193">
        <v>288894.89</v>
      </c>
      <c r="V204" s="193">
        <v>0</v>
      </c>
      <c r="W204" s="193">
        <v>0</v>
      </c>
      <c r="X204" s="193" t="s">
        <v>607</v>
      </c>
      <c r="Y204" s="193"/>
      <c r="Z204" s="193">
        <v>-224076.49409145009</v>
      </c>
      <c r="AA204" s="193">
        <v>0</v>
      </c>
      <c r="AB204" s="193">
        <v>-3890203.4036591905</v>
      </c>
      <c r="AC204" s="193"/>
      <c r="AD204" s="197">
        <v>0</v>
      </c>
      <c r="AE204" s="293"/>
    </row>
    <row r="205" spans="1:31" ht="14.25" hidden="1" outlineLevel="1">
      <c r="A205" s="66" t="s">
        <v>134</v>
      </c>
      <c r="B205" s="208" t="s">
        <v>888</v>
      </c>
      <c r="C205" s="192"/>
      <c r="D205" s="66"/>
      <c r="E205" s="66">
        <v>0</v>
      </c>
      <c r="F205" s="193">
        <v>0</v>
      </c>
      <c r="G205" s="193"/>
      <c r="H205" s="193">
        <v>0</v>
      </c>
      <c r="I205" s="193">
        <v>0</v>
      </c>
      <c r="J205" s="193">
        <v>0</v>
      </c>
      <c r="K205" s="193">
        <v>0</v>
      </c>
      <c r="L205" s="288"/>
      <c r="M205" s="195">
        <v>43100</v>
      </c>
      <c r="N205" s="196">
        <v>43101</v>
      </c>
      <c r="O205" s="290">
        <v>44196</v>
      </c>
      <c r="P205" s="66"/>
      <c r="Q205" s="213">
        <v>0.17634229014793829</v>
      </c>
      <c r="R205" s="193">
        <v>656502</v>
      </c>
      <c r="S205" s="193"/>
      <c r="T205" s="193"/>
      <c r="U205" s="193">
        <v>656502</v>
      </c>
      <c r="V205" s="193">
        <v>0</v>
      </c>
      <c r="W205" s="193">
        <v>0</v>
      </c>
      <c r="X205" s="193" t="s">
        <v>607</v>
      </c>
      <c r="Y205" s="193"/>
      <c r="Z205" s="193">
        <v>-513599.73056218366</v>
      </c>
      <c r="AA205" s="193">
        <v>0</v>
      </c>
      <c r="AB205" s="193">
        <v>-8916631.0284023955</v>
      </c>
      <c r="AC205" s="193"/>
      <c r="AD205" s="197">
        <v>0</v>
      </c>
      <c r="AE205" s="293"/>
    </row>
    <row r="206" spans="1:31" ht="14.25" collapsed="1">
      <c r="A206" s="66"/>
      <c r="B206" s="66" t="s">
        <v>798</v>
      </c>
      <c r="C206" s="192"/>
      <c r="D206" s="66">
        <v>17</v>
      </c>
      <c r="E206" s="66">
        <v>28.028500000000001</v>
      </c>
      <c r="F206" s="193">
        <v>277586.27</v>
      </c>
      <c r="G206" s="193">
        <v>2720</v>
      </c>
      <c r="H206" s="193">
        <v>229586.27</v>
      </c>
      <c r="I206" s="193">
        <v>2720</v>
      </c>
      <c r="J206" s="193">
        <v>222944.26999999996</v>
      </c>
      <c r="K206" s="193">
        <v>2720</v>
      </c>
      <c r="L206" s="288" t="s">
        <v>790</v>
      </c>
      <c r="M206" s="195">
        <v>46022</v>
      </c>
      <c r="N206" s="196" t="s">
        <v>1324</v>
      </c>
      <c r="O206" s="290">
        <v>46387</v>
      </c>
      <c r="P206" s="66"/>
      <c r="Q206" s="213">
        <v>0.17931876947167241</v>
      </c>
      <c r="R206" s="193">
        <v>20226123.559599999</v>
      </c>
      <c r="S206" s="193"/>
      <c r="T206" s="193"/>
      <c r="U206" s="193">
        <v>20127789.379999999</v>
      </c>
      <c r="V206" s="193">
        <v>90281.707531662512</v>
      </c>
      <c r="W206" s="193">
        <v>111277.34563440458</v>
      </c>
      <c r="X206" s="193">
        <v>684.68749999816168</v>
      </c>
      <c r="Y206" s="193">
        <v>0</v>
      </c>
      <c r="Z206" s="193">
        <v>3509879.567889262</v>
      </c>
      <c r="AA206" s="193">
        <v>15743.304673805982</v>
      </c>
      <c r="AB206" s="193">
        <v>60940000</v>
      </c>
      <c r="AC206" s="193"/>
      <c r="AD206" s="197">
        <v>273.34185354931981</v>
      </c>
      <c r="AE206" s="293"/>
    </row>
    <row r="207" spans="1:31" ht="14.25" hidden="1" outlineLevel="1">
      <c r="A207" s="66" t="s">
        <v>134</v>
      </c>
      <c r="B207" s="208" t="s">
        <v>889</v>
      </c>
      <c r="C207" s="192"/>
      <c r="D207" s="66"/>
      <c r="E207" s="66">
        <v>2.8001513156612541</v>
      </c>
      <c r="F207" s="193">
        <v>27731.9</v>
      </c>
      <c r="G207" s="193"/>
      <c r="H207" s="193">
        <v>23474.460000000003</v>
      </c>
      <c r="I207" s="193">
        <v>0</v>
      </c>
      <c r="J207" s="193">
        <v>22351.56</v>
      </c>
      <c r="K207" s="193">
        <v>0</v>
      </c>
      <c r="L207" s="289">
        <v>43466</v>
      </c>
      <c r="M207" s="195">
        <v>44561</v>
      </c>
      <c r="N207" s="196">
        <v>43191</v>
      </c>
      <c r="O207" s="290">
        <v>44561</v>
      </c>
      <c r="P207" s="66"/>
      <c r="Q207" s="213">
        <v>0.18634229014793829</v>
      </c>
      <c r="R207" s="193">
        <v>1171466.0299999998</v>
      </c>
      <c r="S207" s="193"/>
      <c r="T207" s="193"/>
      <c r="U207" s="193">
        <v>1171466.0299999998</v>
      </c>
      <c r="V207" s="193">
        <v>52410.929259523706</v>
      </c>
      <c r="W207" s="193">
        <v>121951.48258108163</v>
      </c>
      <c r="X207" s="193" t="s">
        <v>607</v>
      </c>
      <c r="Y207" s="193"/>
      <c r="Z207" s="193">
        <v>538208.54073114053</v>
      </c>
      <c r="AA207" s="193">
        <v>24079.238349857482</v>
      </c>
      <c r="AB207" s="193">
        <v>9343865.8326037154</v>
      </c>
      <c r="AC207" s="193"/>
      <c r="AD207" s="197">
        <v>418.04088093196691</v>
      </c>
      <c r="AE207" s="293"/>
    </row>
    <row r="208" spans="1:31" ht="14.25" hidden="1" outlineLevel="1">
      <c r="A208" s="66" t="s">
        <v>134</v>
      </c>
      <c r="B208" s="208" t="s">
        <v>890</v>
      </c>
      <c r="C208" s="192"/>
      <c r="D208" s="66"/>
      <c r="E208" s="66">
        <v>2.7170572426366766</v>
      </c>
      <c r="F208" s="193">
        <v>26908.960000000003</v>
      </c>
      <c r="G208" s="193"/>
      <c r="H208" s="193">
        <v>22783.19</v>
      </c>
      <c r="I208" s="193">
        <v>0</v>
      </c>
      <c r="J208" s="193">
        <v>21660.289999999997</v>
      </c>
      <c r="K208" s="193">
        <v>0</v>
      </c>
      <c r="L208" s="289">
        <v>43374</v>
      </c>
      <c r="M208" s="195">
        <v>44561</v>
      </c>
      <c r="N208" s="196">
        <v>43101</v>
      </c>
      <c r="O208" s="290">
        <v>44561</v>
      </c>
      <c r="P208" s="66"/>
      <c r="Q208" s="213">
        <v>0.16634229014793828</v>
      </c>
      <c r="R208" s="193">
        <v>1133599.3800000001</v>
      </c>
      <c r="S208" s="193"/>
      <c r="T208" s="193"/>
      <c r="U208" s="193">
        <v>1133599.3800000001</v>
      </c>
      <c r="V208" s="193">
        <v>52335.374087789234</v>
      </c>
      <c r="W208" s="193">
        <v>122210.62137210547</v>
      </c>
      <c r="X208" s="193" t="s">
        <v>607</v>
      </c>
      <c r="Y208" s="193"/>
      <c r="Z208" s="193">
        <v>479126.70965601469</v>
      </c>
      <c r="AA208" s="193">
        <v>22120.050546692346</v>
      </c>
      <c r="AB208" s="193">
        <v>8318143.1601976147</v>
      </c>
      <c r="AC208" s="193"/>
      <c r="AD208" s="197">
        <v>384.02732189631882</v>
      </c>
      <c r="AE208" s="293"/>
    </row>
    <row r="209" spans="1:31" ht="14.25" hidden="1" outlineLevel="1">
      <c r="A209" s="66" t="s">
        <v>134</v>
      </c>
      <c r="B209" s="208" t="s">
        <v>891</v>
      </c>
      <c r="C209" s="192"/>
      <c r="D209" s="66"/>
      <c r="E209" s="66">
        <v>2.7170569902061437</v>
      </c>
      <c r="F209" s="193">
        <v>26908.9575</v>
      </c>
      <c r="G209" s="193"/>
      <c r="H209" s="193">
        <v>22783.1875</v>
      </c>
      <c r="I209" s="193">
        <v>0</v>
      </c>
      <c r="J209" s="193">
        <v>21660.287499999999</v>
      </c>
      <c r="K209" s="193">
        <v>0</v>
      </c>
      <c r="L209" s="289">
        <v>43282</v>
      </c>
      <c r="M209" s="195">
        <v>44196</v>
      </c>
      <c r="N209" s="196">
        <v>43101</v>
      </c>
      <c r="O209" s="290">
        <v>44561</v>
      </c>
      <c r="P209" s="66"/>
      <c r="Q209" s="213">
        <v>0.16634229014793828</v>
      </c>
      <c r="R209" s="193">
        <v>1132939.31</v>
      </c>
      <c r="S209" s="193"/>
      <c r="T209" s="193"/>
      <c r="U209" s="193">
        <v>1132939.31</v>
      </c>
      <c r="V209" s="193">
        <v>52304.906386861214</v>
      </c>
      <c r="W209" s="193">
        <v>126879.69446388929</v>
      </c>
      <c r="X209" s="193" t="s">
        <v>607</v>
      </c>
      <c r="Y209" s="193"/>
      <c r="Z209" s="193">
        <v>800619.17606742657</v>
      </c>
      <c r="AA209" s="193">
        <v>36962.536903881199</v>
      </c>
      <c r="AB209" s="193">
        <v>13899590.210926812</v>
      </c>
      <c r="AC209" s="193"/>
      <c r="AD209" s="197">
        <v>641.70848198237502</v>
      </c>
      <c r="AE209" s="293"/>
    </row>
    <row r="210" spans="1:31" ht="14.25" hidden="1" outlineLevel="1">
      <c r="A210" s="66" t="s">
        <v>134</v>
      </c>
      <c r="B210" s="208" t="s">
        <v>892</v>
      </c>
      <c r="C210" s="192"/>
      <c r="D210" s="66"/>
      <c r="E210" s="66">
        <v>3.2039089040679136</v>
      </c>
      <c r="F210" s="193">
        <v>31730.6</v>
      </c>
      <c r="G210" s="193"/>
      <c r="H210" s="193">
        <v>26828.279999999995</v>
      </c>
      <c r="I210" s="193">
        <v>0</v>
      </c>
      <c r="J210" s="193">
        <v>25737.179999999997</v>
      </c>
      <c r="K210" s="193">
        <v>0</v>
      </c>
      <c r="L210" s="289">
        <v>43466</v>
      </c>
      <c r="M210" s="195">
        <v>44561</v>
      </c>
      <c r="N210" s="196">
        <v>43191</v>
      </c>
      <c r="O210" s="290">
        <v>44561</v>
      </c>
      <c r="P210" s="66"/>
      <c r="Q210" s="213">
        <v>0.18634229014793829</v>
      </c>
      <c r="R210" s="193">
        <v>1342576.0300000003</v>
      </c>
      <c r="S210" s="193"/>
      <c r="T210" s="193"/>
      <c r="U210" s="193">
        <v>1342576.0300000003</v>
      </c>
      <c r="V210" s="193">
        <v>52164.845954374192</v>
      </c>
      <c r="W210" s="193">
        <v>121593.16988108258</v>
      </c>
      <c r="X210" s="193" t="s">
        <v>607</v>
      </c>
      <c r="Y210" s="193"/>
      <c r="Z210" s="193">
        <v>629728.47625001892</v>
      </c>
      <c r="AA210" s="193">
        <v>24467.656372998867</v>
      </c>
      <c r="AB210" s="193">
        <v>10932748.085076421</v>
      </c>
      <c r="AC210" s="193"/>
      <c r="AD210" s="197">
        <v>424.78422597489015</v>
      </c>
      <c r="AE210" s="293"/>
    </row>
    <row r="211" spans="1:31" ht="14.25" hidden="1" outlineLevel="1">
      <c r="A211" s="66" t="s">
        <v>134</v>
      </c>
      <c r="B211" s="208" t="s">
        <v>893</v>
      </c>
      <c r="C211" s="192"/>
      <c r="D211" s="66"/>
      <c r="E211" s="66">
        <v>0</v>
      </c>
      <c r="F211" s="193">
        <v>0</v>
      </c>
      <c r="G211" s="193"/>
      <c r="H211" s="193">
        <v>0</v>
      </c>
      <c r="I211" s="193">
        <v>0</v>
      </c>
      <c r="J211" s="193">
        <v>0</v>
      </c>
      <c r="K211" s="193">
        <v>0</v>
      </c>
      <c r="L211" s="288"/>
      <c r="M211" s="195">
        <v>43100</v>
      </c>
      <c r="N211" s="196" t="s">
        <v>1324</v>
      </c>
      <c r="O211" s="290">
        <v>43100</v>
      </c>
      <c r="P211" s="66"/>
      <c r="Q211" s="213">
        <v>0.11654229014793829</v>
      </c>
      <c r="R211" s="193">
        <v>1468.1975</v>
      </c>
      <c r="S211" s="193"/>
      <c r="T211" s="193"/>
      <c r="U211" s="193">
        <v>0</v>
      </c>
      <c r="V211" s="193">
        <v>0</v>
      </c>
      <c r="W211" s="193">
        <v>0</v>
      </c>
      <c r="X211" s="193" t="s">
        <v>607</v>
      </c>
      <c r="Y211" s="193"/>
      <c r="Z211" s="193">
        <v>-210.90963728950186</v>
      </c>
      <c r="AA211" s="193">
        <v>0</v>
      </c>
      <c r="AB211" s="193">
        <v>-3661.6129334533885</v>
      </c>
      <c r="AC211" s="193"/>
      <c r="AD211" s="197">
        <v>0</v>
      </c>
      <c r="AE211" s="293"/>
    </row>
    <row r="212" spans="1:31" ht="14.25" hidden="1" outlineLevel="1">
      <c r="A212" s="66" t="s">
        <v>134</v>
      </c>
      <c r="B212" s="208" t="s">
        <v>894</v>
      </c>
      <c r="C212" s="192"/>
      <c r="D212" s="66"/>
      <c r="E212" s="66">
        <v>3.1084144335560975</v>
      </c>
      <c r="F212" s="193">
        <v>30784.85</v>
      </c>
      <c r="G212" s="193"/>
      <c r="H212" s="193">
        <v>26033.850000000002</v>
      </c>
      <c r="I212" s="193">
        <v>0</v>
      </c>
      <c r="J212" s="193">
        <v>24942.750000000004</v>
      </c>
      <c r="K212" s="193">
        <v>0</v>
      </c>
      <c r="L212" s="289">
        <v>43374</v>
      </c>
      <c r="M212" s="195">
        <v>44561</v>
      </c>
      <c r="N212" s="196">
        <v>43101</v>
      </c>
      <c r="O212" s="290">
        <v>44561</v>
      </c>
      <c r="P212" s="66"/>
      <c r="Q212" s="213">
        <v>0.16634229014793828</v>
      </c>
      <c r="R212" s="193">
        <v>1323365.2699999998</v>
      </c>
      <c r="S212" s="193"/>
      <c r="T212" s="193"/>
      <c r="U212" s="193">
        <v>1323365.2699999998</v>
      </c>
      <c r="V212" s="193">
        <v>53056.109290274711</v>
      </c>
      <c r="W212" s="193">
        <v>121407.49315933487</v>
      </c>
      <c r="X212" s="193" t="s">
        <v>607</v>
      </c>
      <c r="Y212" s="193"/>
      <c r="Z212" s="193">
        <v>314696.70037662314</v>
      </c>
      <c r="AA212" s="193">
        <v>12616.760396372618</v>
      </c>
      <c r="AB212" s="193">
        <v>5463465.4111725846</v>
      </c>
      <c r="AC212" s="193"/>
      <c r="AD212" s="197">
        <v>219.04021854737684</v>
      </c>
      <c r="AE212" s="293"/>
    </row>
    <row r="213" spans="1:31" ht="14.25" hidden="1" outlineLevel="1">
      <c r="A213" s="66" t="s">
        <v>134</v>
      </c>
      <c r="B213" s="208" t="s">
        <v>895</v>
      </c>
      <c r="C213" s="192"/>
      <c r="D213" s="66"/>
      <c r="E213" s="66">
        <v>3.10841468598663</v>
      </c>
      <c r="F213" s="193">
        <v>30784.852499999997</v>
      </c>
      <c r="G213" s="193"/>
      <c r="H213" s="193">
        <v>26033.852499999994</v>
      </c>
      <c r="I213" s="193">
        <v>0</v>
      </c>
      <c r="J213" s="193">
        <v>24942.752499999995</v>
      </c>
      <c r="K213" s="193">
        <v>0</v>
      </c>
      <c r="L213" s="289">
        <v>43282</v>
      </c>
      <c r="M213" s="195">
        <v>44196</v>
      </c>
      <c r="N213" s="196">
        <v>43101</v>
      </c>
      <c r="O213" s="290">
        <v>44561</v>
      </c>
      <c r="P213" s="66"/>
      <c r="Q213" s="213">
        <v>0.16634229014793828</v>
      </c>
      <c r="R213" s="193">
        <v>1288493.0399999998</v>
      </c>
      <c r="S213" s="193"/>
      <c r="T213" s="193"/>
      <c r="U213" s="193">
        <v>1288493.0399999998</v>
      </c>
      <c r="V213" s="193">
        <v>51658.013284620451</v>
      </c>
      <c r="W213" s="193">
        <v>121171.1177425186</v>
      </c>
      <c r="X213" s="193" t="s">
        <v>607</v>
      </c>
      <c r="Y213" s="193"/>
      <c r="Z213" s="193">
        <v>899851.81584065524</v>
      </c>
      <c r="AA213" s="193">
        <v>36076.68463376908</v>
      </c>
      <c r="AB213" s="193">
        <v>15622373.113993619</v>
      </c>
      <c r="AC213" s="193"/>
      <c r="AD213" s="197">
        <v>626.32915569336706</v>
      </c>
      <c r="AE213" s="293"/>
    </row>
    <row r="214" spans="1:31" ht="14.25" hidden="1" outlineLevel="1">
      <c r="A214" s="66" t="s">
        <v>134</v>
      </c>
      <c r="B214" s="208" t="s">
        <v>896</v>
      </c>
      <c r="C214" s="192"/>
      <c r="D214" s="66"/>
      <c r="E214" s="66">
        <v>0</v>
      </c>
      <c r="F214" s="193">
        <v>0</v>
      </c>
      <c r="G214" s="193"/>
      <c r="H214" s="193">
        <v>0</v>
      </c>
      <c r="I214" s="193">
        <v>0</v>
      </c>
      <c r="J214" s="193">
        <v>0</v>
      </c>
      <c r="K214" s="193">
        <v>0</v>
      </c>
      <c r="L214" s="288"/>
      <c r="M214" s="195">
        <v>43100</v>
      </c>
      <c r="N214" s="196">
        <v>43101</v>
      </c>
      <c r="O214" s="290">
        <v>43190</v>
      </c>
      <c r="P214" s="66"/>
      <c r="Q214" s="213">
        <v>0.1827422901479383</v>
      </c>
      <c r="R214" s="193">
        <v>5052.16</v>
      </c>
      <c r="S214" s="193"/>
      <c r="T214" s="193"/>
      <c r="U214" s="193">
        <v>5052.16</v>
      </c>
      <c r="V214" s="193">
        <v>0</v>
      </c>
      <c r="W214" s="193">
        <v>0</v>
      </c>
      <c r="X214" s="193" t="s">
        <v>607</v>
      </c>
      <c r="Y214" s="193"/>
      <c r="Z214" s="193">
        <v>-36647.368969425646</v>
      </c>
      <c r="AA214" s="193">
        <v>0</v>
      </c>
      <c r="AB214" s="193">
        <v>-636236.83545240539</v>
      </c>
      <c r="AC214" s="193"/>
      <c r="AD214" s="197">
        <v>0</v>
      </c>
      <c r="AE214" s="293"/>
    </row>
    <row r="215" spans="1:31" ht="14.25" hidden="1" outlineLevel="1">
      <c r="A215" s="66" t="s">
        <v>134</v>
      </c>
      <c r="B215" s="208" t="s">
        <v>897</v>
      </c>
      <c r="C215" s="192"/>
      <c r="D215" s="66"/>
      <c r="E215" s="66">
        <v>0</v>
      </c>
      <c r="F215" s="193">
        <v>0</v>
      </c>
      <c r="G215" s="193"/>
      <c r="H215" s="193">
        <v>0</v>
      </c>
      <c r="I215" s="193">
        <v>0</v>
      </c>
      <c r="J215" s="193">
        <v>0</v>
      </c>
      <c r="K215" s="193">
        <v>0</v>
      </c>
      <c r="L215" s="288"/>
      <c r="M215" s="195">
        <v>43100</v>
      </c>
      <c r="N215" s="196">
        <v>43101</v>
      </c>
      <c r="O215" s="290">
        <v>43281</v>
      </c>
      <c r="P215" s="66"/>
      <c r="Q215" s="213">
        <v>0.1827422901479383</v>
      </c>
      <c r="R215" s="193">
        <v>600</v>
      </c>
      <c r="S215" s="193"/>
      <c r="T215" s="193"/>
      <c r="U215" s="193">
        <v>600</v>
      </c>
      <c r="V215" s="193">
        <v>0</v>
      </c>
      <c r="W215" s="193">
        <v>0</v>
      </c>
      <c r="X215" s="193" t="s">
        <v>607</v>
      </c>
      <c r="Y215" s="193"/>
      <c r="Z215" s="193">
        <v>-2769.4533823546881</v>
      </c>
      <c r="AA215" s="193">
        <v>0</v>
      </c>
      <c r="AB215" s="193">
        <v>-48080.620941501737</v>
      </c>
      <c r="AC215" s="193"/>
      <c r="AD215" s="197">
        <v>0</v>
      </c>
      <c r="AE215" s="293"/>
    </row>
    <row r="216" spans="1:31" ht="14.25" hidden="1" outlineLevel="1">
      <c r="A216" s="66" t="s">
        <v>134</v>
      </c>
      <c r="B216" s="208" t="s">
        <v>898</v>
      </c>
      <c r="C216" s="192"/>
      <c r="D216" s="66"/>
      <c r="E216" s="66">
        <v>2.0119773662616667</v>
      </c>
      <c r="F216" s="193">
        <v>19926.05</v>
      </c>
      <c r="G216" s="193">
        <v>320</v>
      </c>
      <c r="H216" s="193">
        <v>11896.970000000001</v>
      </c>
      <c r="I216" s="193">
        <v>320</v>
      </c>
      <c r="J216" s="193">
        <v>11896.970000000001</v>
      </c>
      <c r="K216" s="193">
        <v>320</v>
      </c>
      <c r="L216" s="289">
        <v>45292</v>
      </c>
      <c r="M216" s="195">
        <v>46022</v>
      </c>
      <c r="N216" s="196">
        <v>44927</v>
      </c>
      <c r="O216" s="290">
        <v>46022</v>
      </c>
      <c r="P216" s="66"/>
      <c r="Q216" s="213">
        <v>0.19014229014793829</v>
      </c>
      <c r="R216" s="193">
        <v>1071830.4000000004</v>
      </c>
      <c r="S216" s="193"/>
      <c r="T216" s="193"/>
      <c r="U216" s="193">
        <v>1071830.4000000004</v>
      </c>
      <c r="V216" s="193">
        <v>90092.721087806407</v>
      </c>
      <c r="W216" s="193">
        <v>90000</v>
      </c>
      <c r="X216" s="193">
        <v>700</v>
      </c>
      <c r="Y216" s="193"/>
      <c r="Z216" s="193">
        <v>3501.8708545845143</v>
      </c>
      <c r="AA216" s="193">
        <v>294.3498096224933</v>
      </c>
      <c r="AB216" s="193">
        <v>60796.157905432861</v>
      </c>
      <c r="AC216" s="193"/>
      <c r="AD216" s="197">
        <v>5.1102220065640962</v>
      </c>
      <c r="AE216" s="293"/>
    </row>
    <row r="217" spans="1:31" ht="14.25" hidden="1" outlineLevel="1">
      <c r="A217" s="66" t="s">
        <v>134</v>
      </c>
      <c r="B217" s="208" t="s">
        <v>899</v>
      </c>
      <c r="C217" s="192"/>
      <c r="D217" s="66"/>
      <c r="E217" s="66">
        <v>0.12116665568509567</v>
      </c>
      <c r="F217" s="193">
        <v>1200</v>
      </c>
      <c r="G217" s="193">
        <v>1280</v>
      </c>
      <c r="H217" s="193">
        <v>1200</v>
      </c>
      <c r="I217" s="193">
        <v>1280</v>
      </c>
      <c r="J217" s="193">
        <v>1200</v>
      </c>
      <c r="K217" s="193">
        <v>1280</v>
      </c>
      <c r="L217" s="289">
        <v>45292</v>
      </c>
      <c r="M217" s="195">
        <v>46022</v>
      </c>
      <c r="N217" s="196">
        <v>45292</v>
      </c>
      <c r="O217" s="290">
        <v>46022</v>
      </c>
      <c r="P217" s="66"/>
      <c r="Q217" s="213">
        <v>0.18014229014793828</v>
      </c>
      <c r="R217" s="193">
        <v>48065.68</v>
      </c>
      <c r="S217" s="193"/>
      <c r="T217" s="193"/>
      <c r="U217" s="193">
        <v>48065.68</v>
      </c>
      <c r="V217" s="193">
        <v>40054.73333333333</v>
      </c>
      <c r="W217" s="193">
        <v>90000</v>
      </c>
      <c r="X217" s="193">
        <v>700</v>
      </c>
      <c r="Y217" s="193"/>
      <c r="Z217" s="193">
        <v>318012.1041370614</v>
      </c>
      <c r="AA217" s="193">
        <v>265010.08678088448</v>
      </c>
      <c r="AB217" s="193">
        <v>5521024.3043784816</v>
      </c>
      <c r="AC217" s="193"/>
      <c r="AD217" s="197">
        <v>4600.853586982068</v>
      </c>
      <c r="AE217" s="293"/>
    </row>
    <row r="218" spans="1:31" ht="14.25" hidden="1" outlineLevel="1">
      <c r="A218" s="66" t="s">
        <v>134</v>
      </c>
      <c r="B218" s="208" t="s">
        <v>900</v>
      </c>
      <c r="C218" s="192"/>
      <c r="D218" s="66"/>
      <c r="E218" s="66">
        <v>8.2403524059385216</v>
      </c>
      <c r="F218" s="193">
        <v>81610.100000000006</v>
      </c>
      <c r="G218" s="193">
        <v>280</v>
      </c>
      <c r="H218" s="193">
        <v>68552.479999999981</v>
      </c>
      <c r="I218" s="193">
        <v>280</v>
      </c>
      <c r="J218" s="193">
        <v>68552.479999999981</v>
      </c>
      <c r="K218" s="193">
        <v>280</v>
      </c>
      <c r="L218" s="289">
        <v>44927</v>
      </c>
      <c r="M218" s="195">
        <v>45657</v>
      </c>
      <c r="N218" s="196">
        <v>44562</v>
      </c>
      <c r="O218" s="290">
        <v>45657</v>
      </c>
      <c r="P218" s="66"/>
      <c r="Q218" s="213">
        <v>0.19014229014793829</v>
      </c>
      <c r="R218" s="193">
        <v>3791333.1699999995</v>
      </c>
      <c r="S218" s="193"/>
      <c r="T218" s="193"/>
      <c r="U218" s="193">
        <v>3791333.1699999995</v>
      </c>
      <c r="V218" s="193">
        <v>55305.558165072951</v>
      </c>
      <c r="W218" s="193">
        <v>92319.081672902292</v>
      </c>
      <c r="X218" s="193">
        <v>701.24999998214298</v>
      </c>
      <c r="Y218" s="193"/>
      <c r="Z218" s="193">
        <v>736569.0713908762</v>
      </c>
      <c r="AA218" s="193">
        <v>10744.601382632349</v>
      </c>
      <c r="AB218" s="193">
        <v>12787613.087990601</v>
      </c>
      <c r="AC218" s="193"/>
      <c r="AD218" s="197">
        <v>186.53757074857984</v>
      </c>
      <c r="AE218" s="293"/>
    </row>
    <row r="219" spans="1:31" ht="14.25" hidden="1" outlineLevel="1">
      <c r="A219" s="66" t="s">
        <v>134</v>
      </c>
      <c r="B219" s="208" t="s">
        <v>901</v>
      </c>
      <c r="C219" s="192"/>
      <c r="D219" s="66"/>
      <c r="E219" s="66">
        <v>0</v>
      </c>
      <c r="F219" s="193">
        <v>0</v>
      </c>
      <c r="G219" s="193">
        <v>280</v>
      </c>
      <c r="H219" s="193">
        <v>0</v>
      </c>
      <c r="I219" s="193">
        <v>280</v>
      </c>
      <c r="J219" s="193">
        <v>0</v>
      </c>
      <c r="K219" s="193">
        <v>280</v>
      </c>
      <c r="L219" s="289">
        <v>43374</v>
      </c>
      <c r="M219" s="195">
        <v>44196</v>
      </c>
      <c r="N219" s="196">
        <v>43101</v>
      </c>
      <c r="O219" s="290">
        <v>44561</v>
      </c>
      <c r="P219" s="66"/>
      <c r="Q219" s="213">
        <v>0.16634229014793828</v>
      </c>
      <c r="R219" s="193">
        <v>318457.44000000006</v>
      </c>
      <c r="S219" s="193"/>
      <c r="T219" s="193"/>
      <c r="U219" s="193">
        <v>318457.44000000006</v>
      </c>
      <c r="V219" s="193">
        <v>0</v>
      </c>
      <c r="W219" s="193">
        <v>0</v>
      </c>
      <c r="X219" s="193">
        <v>650</v>
      </c>
      <c r="Y219" s="193"/>
      <c r="Z219" s="193">
        <v>-226011.00213781401</v>
      </c>
      <c r="AA219" s="193">
        <v>0</v>
      </c>
      <c r="AB219" s="193">
        <v>-3923788.4961825479</v>
      </c>
      <c r="AC219" s="193"/>
      <c r="AD219" s="197">
        <v>0</v>
      </c>
      <c r="AE219" s="293"/>
    </row>
    <row r="220" spans="1:31" ht="14.25" hidden="1" outlineLevel="1">
      <c r="A220" s="66" t="s">
        <v>134</v>
      </c>
      <c r="B220" s="208" t="s">
        <v>902</v>
      </c>
      <c r="C220" s="192"/>
      <c r="D220" s="66"/>
      <c r="E220" s="66">
        <v>0</v>
      </c>
      <c r="F220" s="193">
        <v>0</v>
      </c>
      <c r="G220" s="193">
        <v>280</v>
      </c>
      <c r="H220" s="193">
        <v>0</v>
      </c>
      <c r="I220" s="193">
        <v>280</v>
      </c>
      <c r="J220" s="193">
        <v>0</v>
      </c>
      <c r="K220" s="193">
        <v>280</v>
      </c>
      <c r="L220" s="289">
        <v>43466</v>
      </c>
      <c r="M220" s="195">
        <v>44196</v>
      </c>
      <c r="N220" s="196">
        <v>43191</v>
      </c>
      <c r="O220" s="290">
        <v>44196</v>
      </c>
      <c r="P220" s="66"/>
      <c r="Q220" s="213">
        <v>0.16634229014793828</v>
      </c>
      <c r="R220" s="193">
        <v>318457.46999999997</v>
      </c>
      <c r="S220" s="193"/>
      <c r="T220" s="193"/>
      <c r="U220" s="193">
        <v>318457.46999999997</v>
      </c>
      <c r="V220" s="193">
        <v>0</v>
      </c>
      <c r="W220" s="193">
        <v>0</v>
      </c>
      <c r="X220" s="193">
        <v>650</v>
      </c>
      <c r="Y220" s="193"/>
      <c r="Z220" s="193">
        <v>-175572.99106725139</v>
      </c>
      <c r="AA220" s="193">
        <v>0</v>
      </c>
      <c r="AB220" s="193">
        <v>-3048131.6222383147</v>
      </c>
      <c r="AC220" s="193"/>
      <c r="AD220" s="197">
        <v>0</v>
      </c>
      <c r="AE220" s="293"/>
    </row>
    <row r="221" spans="1:31" ht="14.25" hidden="1" outlineLevel="1">
      <c r="A221" s="66" t="s">
        <v>134</v>
      </c>
      <c r="B221" s="208" t="s">
        <v>903</v>
      </c>
      <c r="C221" s="192"/>
      <c r="D221" s="66"/>
      <c r="E221" s="66">
        <v>0</v>
      </c>
      <c r="F221" s="193">
        <v>0</v>
      </c>
      <c r="G221" s="193">
        <v>280</v>
      </c>
      <c r="H221" s="193">
        <v>0</v>
      </c>
      <c r="I221" s="193">
        <v>280</v>
      </c>
      <c r="J221" s="193">
        <v>0</v>
      </c>
      <c r="K221" s="193">
        <v>280</v>
      </c>
      <c r="L221" s="289">
        <v>44197</v>
      </c>
      <c r="M221" s="195">
        <v>44926</v>
      </c>
      <c r="N221" s="196">
        <v>43191</v>
      </c>
      <c r="O221" s="290">
        <v>44561</v>
      </c>
      <c r="P221" s="66"/>
      <c r="Q221" s="213">
        <v>0.18634229014793829</v>
      </c>
      <c r="R221" s="193">
        <v>359794.19</v>
      </c>
      <c r="S221" s="193"/>
      <c r="T221" s="193"/>
      <c r="U221" s="193">
        <v>359794.19</v>
      </c>
      <c r="V221" s="193">
        <v>0</v>
      </c>
      <c r="W221" s="193">
        <v>0</v>
      </c>
      <c r="X221" s="193">
        <v>650</v>
      </c>
      <c r="Y221" s="193"/>
      <c r="Z221" s="193">
        <v>-200653.77805276823</v>
      </c>
      <c r="AA221" s="193">
        <v>0</v>
      </c>
      <c r="AB221" s="193">
        <v>-3483560.4399423655</v>
      </c>
      <c r="AC221" s="193"/>
      <c r="AD221" s="197">
        <v>0</v>
      </c>
      <c r="AE221" s="293"/>
    </row>
    <row r="222" spans="1:31" ht="14.25" hidden="1" outlineLevel="1">
      <c r="A222" s="66" t="s">
        <v>134</v>
      </c>
      <c r="B222" s="208" t="s">
        <v>904</v>
      </c>
      <c r="C222" s="192"/>
      <c r="D222" s="66"/>
      <c r="E222" s="66">
        <v>0</v>
      </c>
      <c r="F222" s="193">
        <v>0</v>
      </c>
      <c r="G222" s="193"/>
      <c r="H222" s="193">
        <v>0</v>
      </c>
      <c r="I222" s="193">
        <v>0</v>
      </c>
      <c r="J222" s="193">
        <v>0</v>
      </c>
      <c r="K222" s="193">
        <v>0</v>
      </c>
      <c r="L222" s="288"/>
      <c r="M222" s="195">
        <v>43100</v>
      </c>
      <c r="N222" s="196">
        <v>43466</v>
      </c>
      <c r="O222" s="290">
        <v>44561</v>
      </c>
      <c r="P222" s="66"/>
      <c r="Q222" s="213">
        <v>0.18634229014793829</v>
      </c>
      <c r="R222" s="193">
        <v>278554.37</v>
      </c>
      <c r="S222" s="193"/>
      <c r="T222" s="193"/>
      <c r="U222" s="193">
        <v>278554.37</v>
      </c>
      <c r="V222" s="193">
        <v>0</v>
      </c>
      <c r="W222" s="193">
        <v>0</v>
      </c>
      <c r="X222" s="193" t="s">
        <v>607</v>
      </c>
      <c r="Y222" s="193"/>
      <c r="Z222" s="193">
        <v>-196170.45005167671</v>
      </c>
      <c r="AA222" s="193">
        <v>0</v>
      </c>
      <c r="AB222" s="193">
        <v>-3405725.1546292673</v>
      </c>
      <c r="AC222" s="193"/>
      <c r="AD222" s="197">
        <v>0</v>
      </c>
      <c r="AE222" s="293"/>
    </row>
    <row r="223" spans="1:31" ht="14.25" hidden="1" outlineLevel="1">
      <c r="A223" s="66" t="s">
        <v>134</v>
      </c>
      <c r="B223" s="208" t="s">
        <v>905</v>
      </c>
      <c r="C223" s="192"/>
      <c r="D223" s="66"/>
      <c r="E223" s="66">
        <v>0</v>
      </c>
      <c r="F223" s="193">
        <v>0</v>
      </c>
      <c r="G223" s="193"/>
      <c r="H223" s="193">
        <v>0</v>
      </c>
      <c r="I223" s="193">
        <v>0</v>
      </c>
      <c r="J223" s="193">
        <v>0</v>
      </c>
      <c r="K223" s="193">
        <v>0</v>
      </c>
      <c r="L223" s="288"/>
      <c r="M223" s="195">
        <v>43100</v>
      </c>
      <c r="N223" s="196">
        <v>44197</v>
      </c>
      <c r="O223" s="290">
        <v>45291</v>
      </c>
      <c r="P223" s="66"/>
      <c r="Q223" s="213">
        <v>0.1883422901479383</v>
      </c>
      <c r="R223" s="193">
        <v>672344.5</v>
      </c>
      <c r="S223" s="193"/>
      <c r="T223" s="193"/>
      <c r="U223" s="193">
        <v>672344.5</v>
      </c>
      <c r="V223" s="193">
        <v>0</v>
      </c>
      <c r="W223" s="193">
        <v>0</v>
      </c>
      <c r="X223" s="193" t="s">
        <v>607</v>
      </c>
      <c r="Y223" s="193"/>
      <c r="Z223" s="193">
        <v>-372398.94411655981</v>
      </c>
      <c r="AA223" s="193">
        <v>0</v>
      </c>
      <c r="AB223" s="193">
        <v>-6465236.9977284772</v>
      </c>
      <c r="AC223" s="193"/>
      <c r="AD223" s="197">
        <v>0</v>
      </c>
      <c r="AE223" s="293"/>
    </row>
    <row r="224" spans="1:31" ht="14.25">
      <c r="A224" s="66"/>
      <c r="B224" s="66" t="s">
        <v>1292</v>
      </c>
      <c r="C224" s="192"/>
      <c r="D224" s="66"/>
      <c r="E224" s="66">
        <v>4.5</v>
      </c>
      <c r="F224" s="193"/>
      <c r="G224" s="193"/>
      <c r="H224" s="193"/>
      <c r="I224" s="193"/>
      <c r="J224" s="193"/>
      <c r="K224" s="193"/>
      <c r="L224" s="288"/>
      <c r="M224" s="195"/>
      <c r="N224" s="196"/>
      <c r="O224" s="290"/>
      <c r="P224" s="66"/>
      <c r="Q224" s="213"/>
      <c r="R224" s="193"/>
      <c r="S224" s="193"/>
      <c r="T224" s="193"/>
      <c r="U224" s="193"/>
      <c r="V224" s="193"/>
      <c r="W224" s="193"/>
      <c r="X224" s="193"/>
      <c r="Y224" s="193"/>
      <c r="Z224" s="193">
        <v>497070</v>
      </c>
      <c r="AA224" s="193"/>
      <c r="AB224" s="193"/>
      <c r="AC224" s="193"/>
      <c r="AD224" s="197"/>
      <c r="AE224" s="293"/>
    </row>
    <row r="225" spans="1:31" ht="14.25" hidden="1">
      <c r="A225" s="66"/>
      <c r="B225" s="208"/>
      <c r="C225" s="192"/>
      <c r="D225" s="66"/>
      <c r="E225" s="66"/>
      <c r="F225" s="193"/>
      <c r="G225" s="193"/>
      <c r="H225" s="193"/>
      <c r="I225" s="193"/>
      <c r="J225" s="193"/>
      <c r="K225" s="193"/>
      <c r="L225" s="288"/>
      <c r="M225" s="195"/>
      <c r="N225" s="196"/>
      <c r="O225" s="290"/>
      <c r="P225" s="66"/>
      <c r="Q225" s="213"/>
      <c r="R225" s="193"/>
      <c r="S225" s="193"/>
      <c r="T225" s="193"/>
      <c r="U225" s="193"/>
      <c r="V225" s="193"/>
      <c r="W225" s="193"/>
      <c r="X225" s="193"/>
      <c r="Y225" s="193"/>
      <c r="Z225" s="193"/>
      <c r="AA225" s="193"/>
      <c r="AB225" s="193"/>
      <c r="AC225" s="193"/>
      <c r="AD225" s="197"/>
      <c r="AE225" s="293"/>
    </row>
    <row r="226" spans="1:31" ht="14.25" hidden="1">
      <c r="A226" s="66"/>
      <c r="B226" s="208"/>
      <c r="C226" s="192"/>
      <c r="D226" s="66"/>
      <c r="E226" s="66"/>
      <c r="F226" s="193"/>
      <c r="G226" s="193"/>
      <c r="H226" s="193"/>
      <c r="I226" s="193"/>
      <c r="J226" s="193"/>
      <c r="K226" s="193"/>
      <c r="L226" s="288"/>
      <c r="M226" s="195"/>
      <c r="N226" s="196"/>
      <c r="O226" s="290"/>
      <c r="P226" s="66"/>
      <c r="Q226" s="213"/>
      <c r="R226" s="193"/>
      <c r="S226" s="193"/>
      <c r="T226" s="193"/>
      <c r="U226" s="193"/>
      <c r="V226" s="193"/>
      <c r="W226" s="193"/>
      <c r="X226" s="193"/>
      <c r="Y226" s="193"/>
      <c r="Z226" s="193"/>
      <c r="AA226" s="193"/>
      <c r="AB226" s="193"/>
      <c r="AC226" s="193"/>
      <c r="AD226" s="197"/>
      <c r="AE226" s="293"/>
    </row>
    <row r="227" spans="1:31" ht="14.25" hidden="1">
      <c r="A227" s="66"/>
      <c r="B227" s="208"/>
      <c r="C227" s="192"/>
      <c r="D227" s="66"/>
      <c r="E227" s="66"/>
      <c r="F227" s="193"/>
      <c r="G227" s="193"/>
      <c r="H227" s="193"/>
      <c r="I227" s="193"/>
      <c r="J227" s="193"/>
      <c r="K227" s="193"/>
      <c r="L227" s="288"/>
      <c r="M227" s="195"/>
      <c r="N227" s="196"/>
      <c r="O227" s="290"/>
      <c r="P227" s="66"/>
      <c r="Q227" s="213"/>
      <c r="R227" s="193"/>
      <c r="S227" s="193"/>
      <c r="T227" s="193"/>
      <c r="U227" s="193"/>
      <c r="V227" s="193"/>
      <c r="W227" s="193"/>
      <c r="X227" s="193"/>
      <c r="Y227" s="193"/>
      <c r="Z227" s="193"/>
      <c r="AA227" s="193"/>
      <c r="AB227" s="193"/>
      <c r="AC227" s="193"/>
      <c r="AD227" s="197"/>
      <c r="AE227" s="293"/>
    </row>
    <row r="228" spans="1:31" ht="14.25" hidden="1">
      <c r="A228" s="66"/>
      <c r="B228" s="208"/>
      <c r="C228" s="192"/>
      <c r="D228" s="66"/>
      <c r="E228" s="66"/>
      <c r="F228" s="193"/>
      <c r="G228" s="193"/>
      <c r="H228" s="193"/>
      <c r="I228" s="193"/>
      <c r="J228" s="193"/>
      <c r="K228" s="193"/>
      <c r="L228" s="288"/>
      <c r="M228" s="195"/>
      <c r="N228" s="196"/>
      <c r="O228" s="290"/>
      <c r="P228" s="66"/>
      <c r="Q228" s="213"/>
      <c r="R228" s="193"/>
      <c r="S228" s="193"/>
      <c r="T228" s="193"/>
      <c r="U228" s="193"/>
      <c r="V228" s="193"/>
      <c r="W228" s="193"/>
      <c r="X228" s="193"/>
      <c r="Y228" s="193"/>
      <c r="Z228" s="193"/>
      <c r="AA228" s="193"/>
      <c r="AB228" s="193"/>
      <c r="AC228" s="193"/>
      <c r="AD228" s="197"/>
      <c r="AE228" s="293"/>
    </row>
    <row r="229" spans="1:31" ht="14.25" hidden="1">
      <c r="A229" s="66"/>
      <c r="B229" s="208"/>
      <c r="C229" s="192"/>
      <c r="D229" s="66"/>
      <c r="E229" s="66"/>
      <c r="F229" s="193"/>
      <c r="G229" s="193"/>
      <c r="H229" s="193"/>
      <c r="I229" s="193"/>
      <c r="J229" s="193"/>
      <c r="K229" s="193"/>
      <c r="L229" s="288"/>
      <c r="M229" s="195"/>
      <c r="N229" s="196"/>
      <c r="O229" s="290"/>
      <c r="P229" s="66"/>
      <c r="Q229" s="213"/>
      <c r="R229" s="193"/>
      <c r="S229" s="193"/>
      <c r="T229" s="193"/>
      <c r="U229" s="193"/>
      <c r="V229" s="193"/>
      <c r="W229" s="193"/>
      <c r="X229" s="193"/>
      <c r="Y229" s="193"/>
      <c r="Z229" s="193"/>
      <c r="AA229" s="193"/>
      <c r="AB229" s="193"/>
      <c r="AC229" s="193"/>
      <c r="AD229" s="197"/>
      <c r="AE229" s="293"/>
    </row>
    <row r="230" spans="1:31" ht="14.25" hidden="1">
      <c r="A230" s="66"/>
      <c r="B230" s="208"/>
      <c r="C230" s="192"/>
      <c r="D230" s="66"/>
      <c r="E230" s="66"/>
      <c r="F230" s="193"/>
      <c r="G230" s="193"/>
      <c r="H230" s="193"/>
      <c r="I230" s="193"/>
      <c r="J230" s="193"/>
      <c r="K230" s="193"/>
      <c r="L230" s="288"/>
      <c r="M230" s="195"/>
      <c r="N230" s="196"/>
      <c r="O230" s="290"/>
      <c r="P230" s="66"/>
      <c r="Q230" s="213"/>
      <c r="R230" s="193"/>
      <c r="S230" s="193"/>
      <c r="T230" s="193"/>
      <c r="U230" s="193"/>
      <c r="V230" s="193"/>
      <c r="W230" s="193"/>
      <c r="X230" s="193"/>
      <c r="Y230" s="193"/>
      <c r="Z230" s="193"/>
      <c r="AA230" s="193"/>
      <c r="AB230" s="193"/>
      <c r="AC230" s="193"/>
      <c r="AD230" s="197"/>
      <c r="AE230" s="293"/>
    </row>
    <row r="231" spans="1:31" ht="14.25" hidden="1">
      <c r="A231" s="66"/>
      <c r="B231" s="208"/>
      <c r="C231" s="192"/>
      <c r="D231" s="66"/>
      <c r="E231" s="66"/>
      <c r="F231" s="193"/>
      <c r="G231" s="193"/>
      <c r="H231" s="193"/>
      <c r="I231" s="193"/>
      <c r="J231" s="193"/>
      <c r="K231" s="193"/>
      <c r="L231" s="288"/>
      <c r="M231" s="195"/>
      <c r="N231" s="196"/>
      <c r="O231" s="290"/>
      <c r="P231" s="66"/>
      <c r="Q231" s="213"/>
      <c r="R231" s="193"/>
      <c r="S231" s="193"/>
      <c r="T231" s="193"/>
      <c r="U231" s="193"/>
      <c r="V231" s="193"/>
      <c r="W231" s="193"/>
      <c r="X231" s="193"/>
      <c r="Y231" s="193"/>
      <c r="Z231" s="193"/>
      <c r="AA231" s="193"/>
      <c r="AB231" s="193"/>
      <c r="AC231" s="193"/>
      <c r="AD231" s="197"/>
      <c r="AE231" s="293"/>
    </row>
    <row r="232" spans="1:31" ht="14.25" hidden="1">
      <c r="A232" s="66"/>
      <c r="B232" s="208"/>
      <c r="C232" s="192"/>
      <c r="D232" s="66"/>
      <c r="E232" s="66"/>
      <c r="F232" s="193"/>
      <c r="G232" s="193"/>
      <c r="H232" s="193"/>
      <c r="I232" s="193"/>
      <c r="J232" s="193"/>
      <c r="K232" s="193"/>
      <c r="L232" s="288"/>
      <c r="M232" s="195"/>
      <c r="N232" s="196"/>
      <c r="O232" s="290"/>
      <c r="P232" s="66"/>
      <c r="Q232" s="213"/>
      <c r="R232" s="193"/>
      <c r="S232" s="193"/>
      <c r="T232" s="193"/>
      <c r="U232" s="193"/>
      <c r="V232" s="193"/>
      <c r="W232" s="193"/>
      <c r="X232" s="193"/>
      <c r="Y232" s="193"/>
      <c r="Z232" s="193"/>
      <c r="AA232" s="193"/>
      <c r="AB232" s="193"/>
      <c r="AC232" s="193"/>
      <c r="AD232" s="197"/>
      <c r="AE232" s="293"/>
    </row>
    <row r="233" spans="1:31" ht="14.25" hidden="1">
      <c r="A233" s="66"/>
      <c r="B233" s="208"/>
      <c r="C233" s="192"/>
      <c r="D233" s="66"/>
      <c r="E233" s="66"/>
      <c r="F233" s="193"/>
      <c r="G233" s="193"/>
      <c r="H233" s="193"/>
      <c r="I233" s="193"/>
      <c r="J233" s="193"/>
      <c r="K233" s="193"/>
      <c r="L233" s="288"/>
      <c r="M233" s="195"/>
      <c r="N233" s="196"/>
      <c r="O233" s="290"/>
      <c r="P233" s="66"/>
      <c r="Q233" s="213"/>
      <c r="R233" s="193"/>
      <c r="S233" s="193"/>
      <c r="T233" s="193"/>
      <c r="U233" s="193"/>
      <c r="V233" s="193"/>
      <c r="W233" s="193"/>
      <c r="X233" s="193"/>
      <c r="Y233" s="193"/>
      <c r="Z233" s="193"/>
      <c r="AA233" s="193"/>
      <c r="AB233" s="193"/>
      <c r="AC233" s="193"/>
      <c r="AD233" s="197"/>
      <c r="AE233" s="293"/>
    </row>
    <row r="234" spans="1:31" ht="14.25" hidden="1">
      <c r="A234" s="66"/>
      <c r="B234" s="208"/>
      <c r="C234" s="192"/>
      <c r="D234" s="66"/>
      <c r="E234" s="66"/>
      <c r="F234" s="193"/>
      <c r="G234" s="193"/>
      <c r="H234" s="193"/>
      <c r="I234" s="193"/>
      <c r="J234" s="193"/>
      <c r="K234" s="193"/>
      <c r="L234" s="288"/>
      <c r="M234" s="195"/>
      <c r="N234" s="196"/>
      <c r="O234" s="290"/>
      <c r="P234" s="66"/>
      <c r="Q234" s="213"/>
      <c r="R234" s="193"/>
      <c r="S234" s="193"/>
      <c r="T234" s="193"/>
      <c r="U234" s="193"/>
      <c r="V234" s="193"/>
      <c r="W234" s="193"/>
      <c r="X234" s="193"/>
      <c r="Y234" s="193"/>
      <c r="Z234" s="193"/>
      <c r="AA234" s="193"/>
      <c r="AB234" s="193"/>
      <c r="AC234" s="193"/>
      <c r="AD234" s="197"/>
      <c r="AE234" s="293"/>
    </row>
    <row r="235" spans="1:31" ht="14.25" hidden="1">
      <c r="A235" s="66"/>
      <c r="B235" s="208"/>
      <c r="C235" s="192"/>
      <c r="D235" s="66"/>
      <c r="E235" s="66"/>
      <c r="F235" s="193"/>
      <c r="G235" s="193"/>
      <c r="H235" s="193"/>
      <c r="I235" s="193"/>
      <c r="J235" s="193"/>
      <c r="K235" s="193"/>
      <c r="L235" s="288"/>
      <c r="M235" s="195"/>
      <c r="N235" s="196"/>
      <c r="O235" s="290"/>
      <c r="P235" s="66"/>
      <c r="Q235" s="213"/>
      <c r="R235" s="193"/>
      <c r="S235" s="193"/>
      <c r="T235" s="193"/>
      <c r="U235" s="193"/>
      <c r="V235" s="193"/>
      <c r="W235" s="193"/>
      <c r="X235" s="193"/>
      <c r="Y235" s="193"/>
      <c r="Z235" s="193"/>
      <c r="AA235" s="193"/>
      <c r="AB235" s="193"/>
      <c r="AC235" s="193"/>
      <c r="AD235" s="197"/>
      <c r="AE235" s="293"/>
    </row>
    <row r="236" spans="1:31" ht="14.25" hidden="1">
      <c r="A236" s="66"/>
      <c r="B236" s="208"/>
      <c r="C236" s="192"/>
      <c r="D236" s="66"/>
      <c r="E236" s="66"/>
      <c r="F236" s="193"/>
      <c r="G236" s="193"/>
      <c r="H236" s="193"/>
      <c r="I236" s="193"/>
      <c r="J236" s="193"/>
      <c r="K236" s="193"/>
      <c r="L236" s="288"/>
      <c r="M236" s="195"/>
      <c r="N236" s="196"/>
      <c r="O236" s="290"/>
      <c r="P236" s="66"/>
      <c r="Q236" s="213"/>
      <c r="R236" s="193"/>
      <c r="S236" s="193"/>
      <c r="T236" s="193"/>
      <c r="U236" s="193"/>
      <c r="V236" s="193"/>
      <c r="W236" s="193"/>
      <c r="X236" s="193"/>
      <c r="Y236" s="193"/>
      <c r="Z236" s="193"/>
      <c r="AA236" s="193"/>
      <c r="AB236" s="193"/>
      <c r="AC236" s="193"/>
      <c r="AD236" s="197"/>
      <c r="AE236" s="293"/>
    </row>
    <row r="237" spans="1:31" ht="14.25" hidden="1">
      <c r="A237" s="66"/>
      <c r="B237" s="208"/>
      <c r="C237" s="192"/>
      <c r="D237" s="66"/>
      <c r="E237" s="66"/>
      <c r="F237" s="193"/>
      <c r="G237" s="193"/>
      <c r="H237" s="193"/>
      <c r="I237" s="193"/>
      <c r="J237" s="193"/>
      <c r="K237" s="193"/>
      <c r="L237" s="288"/>
      <c r="M237" s="195"/>
      <c r="N237" s="196"/>
      <c r="O237" s="290"/>
      <c r="P237" s="66"/>
      <c r="Q237" s="213"/>
      <c r="R237" s="193"/>
      <c r="S237" s="193"/>
      <c r="T237" s="193"/>
      <c r="U237" s="193"/>
      <c r="V237" s="193"/>
      <c r="W237" s="193"/>
      <c r="X237" s="193"/>
      <c r="Y237" s="193"/>
      <c r="Z237" s="193"/>
      <c r="AA237" s="193"/>
      <c r="AB237" s="193"/>
      <c r="AC237" s="193"/>
      <c r="AD237" s="197"/>
      <c r="AE237" s="293"/>
    </row>
    <row r="238" spans="1:31" ht="14.25" hidden="1">
      <c r="A238" s="66"/>
      <c r="B238" s="208"/>
      <c r="C238" s="192"/>
      <c r="D238" s="66"/>
      <c r="E238" s="66"/>
      <c r="F238" s="193"/>
      <c r="G238" s="193"/>
      <c r="H238" s="193"/>
      <c r="I238" s="193"/>
      <c r="J238" s="193"/>
      <c r="K238" s="193"/>
      <c r="L238" s="288"/>
      <c r="M238" s="195"/>
      <c r="N238" s="196"/>
      <c r="O238" s="290"/>
      <c r="P238" s="66"/>
      <c r="Q238" s="213"/>
      <c r="R238" s="193"/>
      <c r="S238" s="193"/>
      <c r="T238" s="193"/>
      <c r="U238" s="193"/>
      <c r="V238" s="193"/>
      <c r="W238" s="193"/>
      <c r="X238" s="193"/>
      <c r="Y238" s="193"/>
      <c r="Z238" s="193"/>
      <c r="AA238" s="193"/>
      <c r="AB238" s="193"/>
      <c r="AC238" s="193"/>
      <c r="AD238" s="197"/>
      <c r="AE238" s="293"/>
    </row>
    <row r="239" spans="1:31" ht="14.25" hidden="1">
      <c r="A239" s="66"/>
      <c r="B239" s="208"/>
      <c r="C239" s="192"/>
      <c r="D239" s="66"/>
      <c r="E239" s="66"/>
      <c r="F239" s="193"/>
      <c r="G239" s="193"/>
      <c r="H239" s="193"/>
      <c r="I239" s="193"/>
      <c r="J239" s="193"/>
      <c r="K239" s="193"/>
      <c r="L239" s="288"/>
      <c r="M239" s="195"/>
      <c r="N239" s="196"/>
      <c r="O239" s="290"/>
      <c r="P239" s="66"/>
      <c r="Q239" s="213"/>
      <c r="R239" s="193"/>
      <c r="S239" s="193"/>
      <c r="T239" s="193"/>
      <c r="U239" s="193"/>
      <c r="V239" s="193"/>
      <c r="W239" s="193"/>
      <c r="X239" s="193"/>
      <c r="Y239" s="193"/>
      <c r="Z239" s="193"/>
      <c r="AA239" s="193"/>
      <c r="AB239" s="193"/>
      <c r="AC239" s="193"/>
      <c r="AD239" s="197"/>
      <c r="AE239" s="293"/>
    </row>
    <row r="240" spans="1:31" ht="14.25" hidden="1">
      <c r="A240" s="66"/>
      <c r="B240" s="208"/>
      <c r="C240" s="192"/>
      <c r="D240" s="66"/>
      <c r="E240" s="66"/>
      <c r="F240" s="193"/>
      <c r="G240" s="193"/>
      <c r="H240" s="193"/>
      <c r="I240" s="193"/>
      <c r="J240" s="193"/>
      <c r="K240" s="193"/>
      <c r="L240" s="288"/>
      <c r="M240" s="195"/>
      <c r="N240" s="196"/>
      <c r="O240" s="290"/>
      <c r="P240" s="66"/>
      <c r="Q240" s="213"/>
      <c r="R240" s="193"/>
      <c r="S240" s="193"/>
      <c r="T240" s="193"/>
      <c r="U240" s="193"/>
      <c r="V240" s="193"/>
      <c r="W240" s="193"/>
      <c r="X240" s="193"/>
      <c r="Y240" s="193"/>
      <c r="Z240" s="193"/>
      <c r="AA240" s="193"/>
      <c r="AB240" s="193"/>
      <c r="AC240" s="193"/>
      <c r="AD240" s="197"/>
      <c r="AE240" s="293"/>
    </row>
    <row r="241" spans="1:31" ht="14.25" hidden="1">
      <c r="A241" s="66"/>
      <c r="B241" s="208"/>
      <c r="C241" s="192"/>
      <c r="D241" s="66"/>
      <c r="E241" s="66"/>
      <c r="F241" s="193"/>
      <c r="G241" s="193"/>
      <c r="H241" s="193"/>
      <c r="I241" s="193"/>
      <c r="J241" s="193"/>
      <c r="K241" s="193"/>
      <c r="L241" s="288"/>
      <c r="M241" s="195"/>
      <c r="N241" s="196"/>
      <c r="O241" s="290"/>
      <c r="P241" s="66"/>
      <c r="Q241" s="213"/>
      <c r="R241" s="193"/>
      <c r="S241" s="193"/>
      <c r="T241" s="193"/>
      <c r="U241" s="193"/>
      <c r="V241" s="193"/>
      <c r="W241" s="193"/>
      <c r="X241" s="193"/>
      <c r="Y241" s="193"/>
      <c r="Z241" s="193"/>
      <c r="AA241" s="193"/>
      <c r="AB241" s="193"/>
      <c r="AC241" s="193"/>
      <c r="AD241" s="197"/>
      <c r="AE241" s="293"/>
    </row>
    <row r="242" spans="1:31" ht="14.25" hidden="1">
      <c r="A242" s="66"/>
      <c r="B242" s="208"/>
      <c r="C242" s="192"/>
      <c r="D242" s="66"/>
      <c r="E242" s="66"/>
      <c r="F242" s="193"/>
      <c r="G242" s="193"/>
      <c r="H242" s="193"/>
      <c r="I242" s="193"/>
      <c r="J242" s="193"/>
      <c r="K242" s="193"/>
      <c r="L242" s="288"/>
      <c r="M242" s="195"/>
      <c r="N242" s="196"/>
      <c r="O242" s="290"/>
      <c r="P242" s="66"/>
      <c r="Q242" s="213"/>
      <c r="R242" s="193"/>
      <c r="S242" s="193"/>
      <c r="T242" s="193"/>
      <c r="U242" s="193"/>
      <c r="V242" s="193"/>
      <c r="W242" s="193"/>
      <c r="X242" s="193"/>
      <c r="Y242" s="193"/>
      <c r="Z242" s="193"/>
      <c r="AA242" s="193"/>
      <c r="AB242" s="193"/>
      <c r="AC242" s="193"/>
      <c r="AD242" s="197"/>
      <c r="AE242" s="293"/>
    </row>
    <row r="243" spans="1:31" ht="14.25" hidden="1">
      <c r="A243" s="66"/>
      <c r="B243" s="208"/>
      <c r="C243" s="192"/>
      <c r="D243" s="66"/>
      <c r="E243" s="66"/>
      <c r="F243" s="193"/>
      <c r="G243" s="193"/>
      <c r="H243" s="193"/>
      <c r="I243" s="193"/>
      <c r="J243" s="193"/>
      <c r="K243" s="193"/>
      <c r="L243" s="288"/>
      <c r="M243" s="195"/>
      <c r="N243" s="196"/>
      <c r="O243" s="290"/>
      <c r="P243" s="66"/>
      <c r="Q243" s="213"/>
      <c r="R243" s="193"/>
      <c r="S243" s="193"/>
      <c r="T243" s="193"/>
      <c r="U243" s="193"/>
      <c r="V243" s="193"/>
      <c r="W243" s="193"/>
      <c r="X243" s="193"/>
      <c r="Y243" s="193"/>
      <c r="Z243" s="193"/>
      <c r="AA243" s="193"/>
      <c r="AB243" s="193"/>
      <c r="AC243" s="193"/>
      <c r="AD243" s="197"/>
      <c r="AE243" s="293"/>
    </row>
    <row r="244" spans="1:31" ht="14.25" hidden="1">
      <c r="A244" s="66"/>
      <c r="B244" s="208"/>
      <c r="C244" s="192"/>
      <c r="D244" s="66"/>
      <c r="E244" s="66"/>
      <c r="F244" s="193"/>
      <c r="G244" s="193"/>
      <c r="H244" s="193"/>
      <c r="I244" s="193"/>
      <c r="J244" s="193"/>
      <c r="K244" s="193"/>
      <c r="L244" s="288"/>
      <c r="M244" s="195"/>
      <c r="N244" s="196"/>
      <c r="O244" s="290"/>
      <c r="P244" s="66"/>
      <c r="Q244" s="213"/>
      <c r="R244" s="193"/>
      <c r="S244" s="193"/>
      <c r="T244" s="193"/>
      <c r="U244" s="193"/>
      <c r="V244" s="193"/>
      <c r="W244" s="193"/>
      <c r="X244" s="193"/>
      <c r="Y244" s="193"/>
      <c r="Z244" s="193"/>
      <c r="AA244" s="193"/>
      <c r="AB244" s="193"/>
      <c r="AC244" s="193"/>
      <c r="AD244" s="197"/>
      <c r="AE244" s="293"/>
    </row>
    <row r="245" spans="1:31" ht="14.25" hidden="1">
      <c r="A245" s="66"/>
      <c r="B245" s="208"/>
      <c r="C245" s="192"/>
      <c r="D245" s="66"/>
      <c r="E245" s="66"/>
      <c r="F245" s="193"/>
      <c r="G245" s="193"/>
      <c r="H245" s="193"/>
      <c r="I245" s="193"/>
      <c r="J245" s="193"/>
      <c r="K245" s="193"/>
      <c r="L245" s="288"/>
      <c r="M245" s="195"/>
      <c r="N245" s="196"/>
      <c r="O245" s="290"/>
      <c r="P245" s="66"/>
      <c r="Q245" s="213"/>
      <c r="R245" s="193"/>
      <c r="S245" s="193"/>
      <c r="T245" s="193"/>
      <c r="U245" s="193"/>
      <c r="V245" s="193"/>
      <c r="W245" s="193"/>
      <c r="X245" s="193"/>
      <c r="Y245" s="193"/>
      <c r="Z245" s="193"/>
      <c r="AA245" s="193"/>
      <c r="AB245" s="193"/>
      <c r="AC245" s="193"/>
      <c r="AD245" s="197"/>
      <c r="AE245" s="293"/>
    </row>
    <row r="246" spans="1:31" ht="14.25" hidden="1">
      <c r="A246" s="66"/>
      <c r="B246" s="208"/>
      <c r="C246" s="192"/>
      <c r="D246" s="66"/>
      <c r="E246" s="66"/>
      <c r="F246" s="193"/>
      <c r="G246" s="193"/>
      <c r="H246" s="193"/>
      <c r="I246" s="193"/>
      <c r="J246" s="193"/>
      <c r="K246" s="193"/>
      <c r="L246" s="288"/>
      <c r="M246" s="195"/>
      <c r="N246" s="196"/>
      <c r="O246" s="290"/>
      <c r="P246" s="66"/>
      <c r="Q246" s="213"/>
      <c r="R246" s="193"/>
      <c r="S246" s="193"/>
      <c r="T246" s="193"/>
      <c r="U246" s="193"/>
      <c r="V246" s="193"/>
      <c r="W246" s="193"/>
      <c r="X246" s="193"/>
      <c r="Y246" s="193"/>
      <c r="Z246" s="193"/>
      <c r="AA246" s="193"/>
      <c r="AB246" s="193"/>
      <c r="AC246" s="193"/>
      <c r="AD246" s="197"/>
      <c r="AE246" s="293"/>
    </row>
    <row r="247" spans="1:31" ht="14.25" hidden="1">
      <c r="A247" s="66"/>
      <c r="B247" s="208"/>
      <c r="C247" s="192"/>
      <c r="D247" s="66"/>
      <c r="E247" s="66"/>
      <c r="F247" s="193"/>
      <c r="G247" s="193"/>
      <c r="H247" s="193"/>
      <c r="I247" s="193"/>
      <c r="J247" s="193"/>
      <c r="K247" s="193"/>
      <c r="L247" s="288"/>
      <c r="M247" s="195"/>
      <c r="N247" s="196"/>
      <c r="O247" s="290"/>
      <c r="P247" s="66"/>
      <c r="Q247" s="213"/>
      <c r="R247" s="193"/>
      <c r="S247" s="193"/>
      <c r="T247" s="193"/>
      <c r="U247" s="193"/>
      <c r="V247" s="193"/>
      <c r="W247" s="193"/>
      <c r="X247" s="193"/>
      <c r="Y247" s="193"/>
      <c r="Z247" s="193"/>
      <c r="AA247" s="193"/>
      <c r="AB247" s="193"/>
      <c r="AC247" s="193"/>
      <c r="AD247" s="197"/>
      <c r="AE247" s="293"/>
    </row>
    <row r="248" spans="1:31" ht="14.25" hidden="1">
      <c r="A248" s="66"/>
      <c r="B248" s="208"/>
      <c r="C248" s="192"/>
      <c r="D248" s="66"/>
      <c r="E248" s="66"/>
      <c r="F248" s="193"/>
      <c r="G248" s="193"/>
      <c r="H248" s="193"/>
      <c r="I248" s="193"/>
      <c r="J248" s="193"/>
      <c r="K248" s="193"/>
      <c r="L248" s="288"/>
      <c r="M248" s="195"/>
      <c r="N248" s="196"/>
      <c r="O248" s="290"/>
      <c r="P248" s="66"/>
      <c r="Q248" s="213"/>
      <c r="R248" s="193"/>
      <c r="S248" s="193"/>
      <c r="T248" s="193"/>
      <c r="U248" s="193"/>
      <c r="V248" s="193"/>
      <c r="W248" s="193"/>
      <c r="X248" s="193"/>
      <c r="Y248" s="193"/>
      <c r="Z248" s="193"/>
      <c r="AA248" s="193"/>
      <c r="AB248" s="193"/>
      <c r="AC248" s="193"/>
      <c r="AD248" s="197"/>
      <c r="AE248" s="293"/>
    </row>
    <row r="249" spans="1:31" ht="14.25" hidden="1">
      <c r="A249" s="66"/>
      <c r="B249" s="208"/>
      <c r="C249" s="192"/>
      <c r="D249" s="66"/>
      <c r="E249" s="66"/>
      <c r="F249" s="193"/>
      <c r="G249" s="193"/>
      <c r="H249" s="193"/>
      <c r="I249" s="193"/>
      <c r="J249" s="193"/>
      <c r="K249" s="193"/>
      <c r="L249" s="288"/>
      <c r="M249" s="195"/>
      <c r="N249" s="196"/>
      <c r="O249" s="290"/>
      <c r="P249" s="66"/>
      <c r="Q249" s="213"/>
      <c r="R249" s="193"/>
      <c r="S249" s="193"/>
      <c r="T249" s="193"/>
      <c r="U249" s="193"/>
      <c r="V249" s="193"/>
      <c r="W249" s="193"/>
      <c r="X249" s="193"/>
      <c r="Y249" s="193"/>
      <c r="Z249" s="193"/>
      <c r="AA249" s="193"/>
      <c r="AB249" s="193"/>
      <c r="AC249" s="193"/>
      <c r="AD249" s="197"/>
      <c r="AE249" s="293"/>
    </row>
    <row r="250" spans="1:31" ht="14.25" hidden="1">
      <c r="A250" s="66"/>
      <c r="B250" s="208"/>
      <c r="C250" s="192"/>
      <c r="D250" s="66"/>
      <c r="E250" s="66"/>
      <c r="F250" s="193"/>
      <c r="G250" s="193"/>
      <c r="H250" s="193"/>
      <c r="I250" s="193"/>
      <c r="J250" s="193"/>
      <c r="K250" s="193"/>
      <c r="L250" s="288"/>
      <c r="M250" s="195"/>
      <c r="N250" s="196"/>
      <c r="O250" s="290"/>
      <c r="P250" s="66"/>
      <c r="Q250" s="213"/>
      <c r="R250" s="193"/>
      <c r="S250" s="193"/>
      <c r="T250" s="193"/>
      <c r="U250" s="193"/>
      <c r="V250" s="193"/>
      <c r="W250" s="193"/>
      <c r="X250" s="193"/>
      <c r="Y250" s="193"/>
      <c r="Z250" s="193"/>
      <c r="AA250" s="193"/>
      <c r="AB250" s="193"/>
      <c r="AC250" s="193"/>
      <c r="AD250" s="197"/>
      <c r="AE250" s="293"/>
    </row>
    <row r="251" spans="1:31" ht="14.25" hidden="1">
      <c r="A251" s="66"/>
      <c r="B251" s="208"/>
      <c r="C251" s="192"/>
      <c r="D251" s="66"/>
      <c r="E251" s="66"/>
      <c r="F251" s="193"/>
      <c r="G251" s="193"/>
      <c r="H251" s="193"/>
      <c r="I251" s="193"/>
      <c r="J251" s="193"/>
      <c r="K251" s="193"/>
      <c r="L251" s="288"/>
      <c r="M251" s="195"/>
      <c r="N251" s="196"/>
      <c r="O251" s="290"/>
      <c r="P251" s="66"/>
      <c r="Q251" s="213"/>
      <c r="R251" s="193"/>
      <c r="S251" s="193"/>
      <c r="T251" s="193"/>
      <c r="U251" s="193"/>
      <c r="V251" s="193"/>
      <c r="W251" s="193"/>
      <c r="X251" s="193"/>
      <c r="Y251" s="193"/>
      <c r="Z251" s="193"/>
      <c r="AA251" s="193"/>
      <c r="AB251" s="193"/>
      <c r="AC251" s="193"/>
      <c r="AD251" s="197"/>
      <c r="AE251" s="293"/>
    </row>
    <row r="252" spans="1:31" ht="14.25" hidden="1">
      <c r="A252" s="66"/>
      <c r="B252" s="208"/>
      <c r="C252" s="192"/>
      <c r="D252" s="66"/>
      <c r="E252" s="66"/>
      <c r="F252" s="193"/>
      <c r="G252" s="193"/>
      <c r="H252" s="193"/>
      <c r="I252" s="193"/>
      <c r="J252" s="193"/>
      <c r="K252" s="193"/>
      <c r="L252" s="288"/>
      <c r="M252" s="195"/>
      <c r="N252" s="196"/>
      <c r="O252" s="290"/>
      <c r="P252" s="66"/>
      <c r="Q252" s="213"/>
      <c r="R252" s="193"/>
      <c r="S252" s="193"/>
      <c r="T252" s="193"/>
      <c r="U252" s="193"/>
      <c r="V252" s="193"/>
      <c r="W252" s="193"/>
      <c r="X252" s="193"/>
      <c r="Y252" s="193"/>
      <c r="Z252" s="193"/>
      <c r="AA252" s="193"/>
      <c r="AB252" s="193"/>
      <c r="AC252" s="193"/>
      <c r="AD252" s="197"/>
      <c r="AE252" s="293"/>
    </row>
    <row r="253" spans="1:31" ht="14.25" hidden="1">
      <c r="A253" s="66"/>
      <c r="B253" s="208"/>
      <c r="C253" s="192"/>
      <c r="D253" s="66"/>
      <c r="E253" s="66"/>
      <c r="F253" s="193"/>
      <c r="G253" s="193"/>
      <c r="H253" s="193"/>
      <c r="I253" s="193"/>
      <c r="J253" s="193"/>
      <c r="K253" s="193"/>
      <c r="L253" s="288"/>
      <c r="M253" s="195"/>
      <c r="N253" s="196"/>
      <c r="O253" s="290"/>
      <c r="P253" s="66"/>
      <c r="Q253" s="213"/>
      <c r="R253" s="193"/>
      <c r="S253" s="193"/>
      <c r="T253" s="193"/>
      <c r="U253" s="193"/>
      <c r="V253" s="193"/>
      <c r="W253" s="193"/>
      <c r="X253" s="193"/>
      <c r="Y253" s="193"/>
      <c r="Z253" s="193"/>
      <c r="AA253" s="193"/>
      <c r="AB253" s="193"/>
      <c r="AC253" s="193"/>
      <c r="AD253" s="197"/>
      <c r="AE253" s="293"/>
    </row>
    <row r="254" spans="1:31" ht="14.25" hidden="1">
      <c r="A254" s="66"/>
      <c r="B254" s="208"/>
      <c r="C254" s="192"/>
      <c r="D254" s="66"/>
      <c r="E254" s="66"/>
      <c r="F254" s="193"/>
      <c r="G254" s="193"/>
      <c r="H254" s="193"/>
      <c r="I254" s="193"/>
      <c r="J254" s="193"/>
      <c r="K254" s="193"/>
      <c r="L254" s="288"/>
      <c r="M254" s="195"/>
      <c r="N254" s="196"/>
      <c r="O254" s="290"/>
      <c r="P254" s="66"/>
      <c r="Q254" s="213"/>
      <c r="R254" s="193"/>
      <c r="S254" s="193"/>
      <c r="T254" s="193"/>
      <c r="U254" s="193"/>
      <c r="V254" s="193"/>
      <c r="W254" s="193"/>
      <c r="X254" s="193"/>
      <c r="Y254" s="193"/>
      <c r="Z254" s="193"/>
      <c r="AA254" s="193"/>
      <c r="AB254" s="193"/>
      <c r="AC254" s="193"/>
      <c r="AD254" s="197"/>
      <c r="AE254" s="293"/>
    </row>
    <row r="255" spans="1:31" ht="14.25" hidden="1">
      <c r="A255" s="66"/>
      <c r="B255" s="208"/>
      <c r="C255" s="192"/>
      <c r="D255" s="66"/>
      <c r="E255" s="66"/>
      <c r="F255" s="193"/>
      <c r="G255" s="193"/>
      <c r="H255" s="193"/>
      <c r="I255" s="193"/>
      <c r="J255" s="193"/>
      <c r="K255" s="193"/>
      <c r="L255" s="288"/>
      <c r="M255" s="195"/>
      <c r="N255" s="196"/>
      <c r="O255" s="290"/>
      <c r="P255" s="66"/>
      <c r="Q255" s="213"/>
      <c r="R255" s="193"/>
      <c r="S255" s="193"/>
      <c r="T255" s="193"/>
      <c r="U255" s="193"/>
      <c r="V255" s="193"/>
      <c r="W255" s="193"/>
      <c r="X255" s="193"/>
      <c r="Y255" s="193"/>
      <c r="Z255" s="193"/>
      <c r="AA255" s="193"/>
      <c r="AB255" s="193"/>
      <c r="AC255" s="193"/>
      <c r="AD255" s="197"/>
      <c r="AE255" s="293"/>
    </row>
    <row r="256" spans="1:31" ht="14.25" hidden="1">
      <c r="A256" s="66"/>
      <c r="B256" s="208"/>
      <c r="C256" s="192"/>
      <c r="D256" s="66"/>
      <c r="E256" s="66"/>
      <c r="F256" s="193"/>
      <c r="G256" s="193"/>
      <c r="H256" s="193"/>
      <c r="I256" s="193"/>
      <c r="J256" s="193"/>
      <c r="K256" s="193"/>
      <c r="L256" s="288"/>
      <c r="M256" s="195"/>
      <c r="N256" s="196"/>
      <c r="O256" s="290"/>
      <c r="P256" s="66"/>
      <c r="Q256" s="213"/>
      <c r="R256" s="193"/>
      <c r="S256" s="193"/>
      <c r="T256" s="193"/>
      <c r="U256" s="193"/>
      <c r="V256" s="193"/>
      <c r="W256" s="193"/>
      <c r="X256" s="193"/>
      <c r="Y256" s="193"/>
      <c r="Z256" s="193"/>
      <c r="AA256" s="193"/>
      <c r="AB256" s="193"/>
      <c r="AC256" s="193"/>
      <c r="AD256" s="197"/>
      <c r="AE256" s="293"/>
    </row>
    <row r="257" spans="1:31" ht="14.25" hidden="1">
      <c r="A257" s="66"/>
      <c r="B257" s="208"/>
      <c r="C257" s="192"/>
      <c r="D257" s="66"/>
      <c r="E257" s="66"/>
      <c r="F257" s="193"/>
      <c r="G257" s="193"/>
      <c r="H257" s="193"/>
      <c r="I257" s="193"/>
      <c r="J257" s="193"/>
      <c r="K257" s="193"/>
      <c r="L257" s="288"/>
      <c r="M257" s="195"/>
      <c r="N257" s="196"/>
      <c r="O257" s="290"/>
      <c r="P257" s="66"/>
      <c r="Q257" s="213"/>
      <c r="R257" s="193"/>
      <c r="S257" s="193"/>
      <c r="T257" s="193"/>
      <c r="U257" s="193"/>
      <c r="V257" s="193"/>
      <c r="W257" s="193"/>
      <c r="X257" s="193"/>
      <c r="Y257" s="193"/>
      <c r="Z257" s="193"/>
      <c r="AA257" s="193"/>
      <c r="AB257" s="193"/>
      <c r="AC257" s="193"/>
      <c r="AD257" s="197"/>
      <c r="AE257" s="293"/>
    </row>
    <row r="258" spans="1:31" ht="14.25" hidden="1">
      <c r="A258" s="66"/>
      <c r="B258" s="208"/>
      <c r="C258" s="192"/>
      <c r="D258" s="66"/>
      <c r="E258" s="66"/>
      <c r="F258" s="193"/>
      <c r="G258" s="193"/>
      <c r="H258" s="193"/>
      <c r="I258" s="193"/>
      <c r="J258" s="193"/>
      <c r="K258" s="193"/>
      <c r="L258" s="288"/>
      <c r="M258" s="195"/>
      <c r="N258" s="196"/>
      <c r="O258" s="290"/>
      <c r="P258" s="66"/>
      <c r="Q258" s="213"/>
      <c r="R258" s="193"/>
      <c r="S258" s="193"/>
      <c r="T258" s="193"/>
      <c r="U258" s="193"/>
      <c r="V258" s="193"/>
      <c r="W258" s="193"/>
      <c r="X258" s="193"/>
      <c r="Y258" s="193"/>
      <c r="Z258" s="193"/>
      <c r="AA258" s="193"/>
      <c r="AB258" s="193"/>
      <c r="AC258" s="193"/>
      <c r="AD258" s="197"/>
      <c r="AE258" s="293"/>
    </row>
    <row r="259" spans="1:31" ht="14.25" hidden="1">
      <c r="A259" s="66"/>
      <c r="B259" s="208"/>
      <c r="C259" s="192"/>
      <c r="D259" s="66"/>
      <c r="E259" s="66"/>
      <c r="F259" s="193"/>
      <c r="G259" s="193"/>
      <c r="H259" s="193"/>
      <c r="I259" s="193"/>
      <c r="J259" s="193"/>
      <c r="K259" s="193"/>
      <c r="L259" s="288"/>
      <c r="M259" s="195"/>
      <c r="N259" s="196"/>
      <c r="O259" s="290"/>
      <c r="P259" s="66"/>
      <c r="Q259" s="213"/>
      <c r="R259" s="193"/>
      <c r="S259" s="193"/>
      <c r="T259" s="193"/>
      <c r="U259" s="193"/>
      <c r="V259" s="193"/>
      <c r="W259" s="193"/>
      <c r="X259" s="193"/>
      <c r="Y259" s="193"/>
      <c r="Z259" s="193"/>
      <c r="AA259" s="193"/>
      <c r="AB259" s="193"/>
      <c r="AC259" s="193"/>
      <c r="AD259" s="197"/>
      <c r="AE259" s="293"/>
    </row>
    <row r="260" spans="1:31" ht="14.25" hidden="1">
      <c r="A260" s="66"/>
      <c r="B260" s="208"/>
      <c r="C260" s="192"/>
      <c r="D260" s="66"/>
      <c r="E260" s="66"/>
      <c r="F260" s="193"/>
      <c r="G260" s="193"/>
      <c r="H260" s="193"/>
      <c r="I260" s="193"/>
      <c r="J260" s="193"/>
      <c r="K260" s="193"/>
      <c r="L260" s="288"/>
      <c r="M260" s="195"/>
      <c r="N260" s="196"/>
      <c r="O260" s="290"/>
      <c r="P260" s="66"/>
      <c r="Q260" s="213"/>
      <c r="R260" s="193"/>
      <c r="S260" s="193"/>
      <c r="T260" s="193"/>
      <c r="U260" s="193"/>
      <c r="V260" s="193"/>
      <c r="W260" s="193"/>
      <c r="X260" s="193"/>
      <c r="Y260" s="193"/>
      <c r="Z260" s="193"/>
      <c r="AA260" s="193"/>
      <c r="AB260" s="193"/>
      <c r="AC260" s="193"/>
      <c r="AD260" s="197"/>
      <c r="AE260" s="293"/>
    </row>
    <row r="261" spans="1:31" ht="14.25" hidden="1">
      <c r="A261" s="66"/>
      <c r="B261" s="208"/>
      <c r="C261" s="192"/>
      <c r="D261" s="66"/>
      <c r="E261" s="66"/>
      <c r="F261" s="193"/>
      <c r="G261" s="193"/>
      <c r="H261" s="193"/>
      <c r="I261" s="193"/>
      <c r="J261" s="193"/>
      <c r="K261" s="193"/>
      <c r="L261" s="288"/>
      <c r="M261" s="195"/>
      <c r="N261" s="196"/>
      <c r="O261" s="290"/>
      <c r="P261" s="66"/>
      <c r="Q261" s="213"/>
      <c r="R261" s="193"/>
      <c r="S261" s="193"/>
      <c r="T261" s="193"/>
      <c r="U261" s="193"/>
      <c r="V261" s="193"/>
      <c r="W261" s="193"/>
      <c r="X261" s="193"/>
      <c r="Y261" s="193"/>
      <c r="Z261" s="193"/>
      <c r="AA261" s="193"/>
      <c r="AB261" s="193"/>
      <c r="AC261" s="193"/>
      <c r="AD261" s="197"/>
      <c r="AE261" s="293"/>
    </row>
    <row r="262" spans="1:31" ht="14.25" hidden="1">
      <c r="A262" s="66"/>
      <c r="B262" s="208"/>
      <c r="C262" s="192"/>
      <c r="D262" s="66"/>
      <c r="E262" s="66"/>
      <c r="F262" s="193"/>
      <c r="G262" s="193"/>
      <c r="H262" s="193"/>
      <c r="I262" s="193"/>
      <c r="J262" s="193"/>
      <c r="K262" s="193"/>
      <c r="L262" s="288"/>
      <c r="M262" s="195"/>
      <c r="N262" s="196"/>
      <c r="O262" s="290"/>
      <c r="P262" s="66"/>
      <c r="Q262" s="213"/>
      <c r="R262" s="193"/>
      <c r="S262" s="193"/>
      <c r="T262" s="193"/>
      <c r="U262" s="193"/>
      <c r="V262" s="193"/>
      <c r="W262" s="193"/>
      <c r="X262" s="193"/>
      <c r="Y262" s="193"/>
      <c r="Z262" s="193"/>
      <c r="AA262" s="193"/>
      <c r="AB262" s="193"/>
      <c r="AC262" s="193"/>
      <c r="AD262" s="197"/>
      <c r="AE262" s="293"/>
    </row>
    <row r="263" spans="1:31" ht="14.25" hidden="1">
      <c r="A263" s="66"/>
      <c r="B263" s="208"/>
      <c r="C263" s="192"/>
      <c r="D263" s="66"/>
      <c r="E263" s="66"/>
      <c r="F263" s="193"/>
      <c r="G263" s="193"/>
      <c r="H263" s="193"/>
      <c r="I263" s="193"/>
      <c r="J263" s="193"/>
      <c r="K263" s="193"/>
      <c r="L263" s="288"/>
      <c r="M263" s="195"/>
      <c r="N263" s="196"/>
      <c r="O263" s="290"/>
      <c r="P263" s="66"/>
      <c r="Q263" s="213"/>
      <c r="R263" s="193"/>
      <c r="S263" s="193"/>
      <c r="T263" s="193"/>
      <c r="U263" s="193"/>
      <c r="V263" s="193"/>
      <c r="W263" s="193"/>
      <c r="X263" s="193"/>
      <c r="Y263" s="193"/>
      <c r="Z263" s="193"/>
      <c r="AA263" s="193"/>
      <c r="AB263" s="193"/>
      <c r="AC263" s="193"/>
      <c r="AD263" s="197"/>
      <c r="AE263" s="293"/>
    </row>
    <row r="264" spans="1:31" ht="14.25" hidden="1">
      <c r="A264" s="66"/>
      <c r="B264" s="208"/>
      <c r="C264" s="192"/>
      <c r="D264" s="66"/>
      <c r="E264" s="66"/>
      <c r="F264" s="193"/>
      <c r="G264" s="193"/>
      <c r="H264" s="193"/>
      <c r="I264" s="193"/>
      <c r="J264" s="193"/>
      <c r="K264" s="193"/>
      <c r="L264" s="288"/>
      <c r="M264" s="195"/>
      <c r="N264" s="196"/>
      <c r="O264" s="290"/>
      <c r="P264" s="66"/>
      <c r="Q264" s="213"/>
      <c r="R264" s="193"/>
      <c r="S264" s="193"/>
      <c r="T264" s="193"/>
      <c r="U264" s="193"/>
      <c r="V264" s="193"/>
      <c r="W264" s="193"/>
      <c r="X264" s="193"/>
      <c r="Y264" s="193"/>
      <c r="Z264" s="193"/>
      <c r="AA264" s="193"/>
      <c r="AB264" s="193"/>
      <c r="AC264" s="193"/>
      <c r="AD264" s="197"/>
      <c r="AE264" s="293"/>
    </row>
    <row r="265" spans="1:31" ht="14.25" hidden="1">
      <c r="A265" s="66"/>
      <c r="B265" s="208"/>
      <c r="C265" s="192"/>
      <c r="D265" s="66"/>
      <c r="E265" s="66"/>
      <c r="F265" s="193"/>
      <c r="G265" s="193"/>
      <c r="H265" s="193"/>
      <c r="I265" s="193"/>
      <c r="J265" s="193"/>
      <c r="K265" s="193"/>
      <c r="L265" s="288"/>
      <c r="M265" s="195"/>
      <c r="N265" s="196"/>
      <c r="O265" s="290"/>
      <c r="P265" s="66"/>
      <c r="Q265" s="213"/>
      <c r="R265" s="193"/>
      <c r="S265" s="193"/>
      <c r="T265" s="193"/>
      <c r="U265" s="193"/>
      <c r="V265" s="193"/>
      <c r="W265" s="193"/>
      <c r="X265" s="193"/>
      <c r="Y265" s="193"/>
      <c r="Z265" s="193"/>
      <c r="AA265" s="193"/>
      <c r="AB265" s="193"/>
      <c r="AC265" s="193"/>
      <c r="AD265" s="197"/>
      <c r="AE265" s="293"/>
    </row>
    <row r="266" spans="1:31" ht="14.25" hidden="1">
      <c r="A266" s="66"/>
      <c r="B266" s="208"/>
      <c r="C266" s="192"/>
      <c r="D266" s="66"/>
      <c r="E266" s="66"/>
      <c r="F266" s="193"/>
      <c r="G266" s="193"/>
      <c r="H266" s="193"/>
      <c r="I266" s="193"/>
      <c r="J266" s="193"/>
      <c r="K266" s="193"/>
      <c r="L266" s="288"/>
      <c r="M266" s="195"/>
      <c r="N266" s="196"/>
      <c r="O266" s="290"/>
      <c r="P266" s="66"/>
      <c r="Q266" s="213"/>
      <c r="R266" s="193"/>
      <c r="S266" s="193"/>
      <c r="T266" s="193"/>
      <c r="U266" s="193"/>
      <c r="V266" s="193"/>
      <c r="W266" s="193"/>
      <c r="X266" s="193"/>
      <c r="Y266" s="193"/>
      <c r="Z266" s="193"/>
      <c r="AA266" s="193"/>
      <c r="AB266" s="193"/>
      <c r="AC266" s="193"/>
      <c r="AD266" s="197"/>
      <c r="AE266" s="293"/>
    </row>
    <row r="267" spans="1:31" ht="14.25" hidden="1">
      <c r="A267" s="66"/>
      <c r="B267" s="208"/>
      <c r="C267" s="192"/>
      <c r="D267" s="66"/>
      <c r="E267" s="66"/>
      <c r="F267" s="193"/>
      <c r="G267" s="193"/>
      <c r="H267" s="193"/>
      <c r="I267" s="193"/>
      <c r="J267" s="193"/>
      <c r="K267" s="193"/>
      <c r="L267" s="288"/>
      <c r="M267" s="195"/>
      <c r="N267" s="196"/>
      <c r="O267" s="290"/>
      <c r="P267" s="66"/>
      <c r="Q267" s="213"/>
      <c r="R267" s="193"/>
      <c r="S267" s="193"/>
      <c r="T267" s="193"/>
      <c r="U267" s="193"/>
      <c r="V267" s="193"/>
      <c r="W267" s="193"/>
      <c r="X267" s="193"/>
      <c r="Y267" s="193"/>
      <c r="Z267" s="193"/>
      <c r="AA267" s="193"/>
      <c r="AB267" s="193"/>
      <c r="AC267" s="193"/>
      <c r="AD267" s="197"/>
      <c r="AE267" s="293"/>
    </row>
    <row r="268" spans="1:31" ht="14.25" hidden="1">
      <c r="A268" s="66"/>
      <c r="B268" s="208"/>
      <c r="C268" s="192"/>
      <c r="D268" s="66"/>
      <c r="E268" s="66"/>
      <c r="F268" s="193"/>
      <c r="G268" s="193"/>
      <c r="H268" s="193"/>
      <c r="I268" s="193"/>
      <c r="J268" s="193"/>
      <c r="K268" s="193"/>
      <c r="L268" s="288"/>
      <c r="M268" s="195"/>
      <c r="N268" s="196"/>
      <c r="O268" s="290"/>
      <c r="P268" s="66"/>
      <c r="Q268" s="213"/>
      <c r="R268" s="193"/>
      <c r="S268" s="193"/>
      <c r="T268" s="193"/>
      <c r="U268" s="193"/>
      <c r="V268" s="193"/>
      <c r="W268" s="193"/>
      <c r="X268" s="193"/>
      <c r="Y268" s="193"/>
      <c r="Z268" s="193"/>
      <c r="AA268" s="193"/>
      <c r="AB268" s="193"/>
      <c r="AC268" s="193"/>
      <c r="AD268" s="197"/>
      <c r="AE268" s="293"/>
    </row>
    <row r="269" spans="1:31" ht="14.25" hidden="1">
      <c r="A269" s="66"/>
      <c r="B269" s="208"/>
      <c r="C269" s="192"/>
      <c r="D269" s="66"/>
      <c r="E269" s="66"/>
      <c r="F269" s="193"/>
      <c r="G269" s="193"/>
      <c r="H269" s="193"/>
      <c r="I269" s="193"/>
      <c r="J269" s="193"/>
      <c r="K269" s="193"/>
      <c r="L269" s="288"/>
      <c r="M269" s="195"/>
      <c r="N269" s="196"/>
      <c r="O269" s="290"/>
      <c r="P269" s="66"/>
      <c r="Q269" s="213"/>
      <c r="R269" s="193"/>
      <c r="S269" s="193"/>
      <c r="T269" s="193"/>
      <c r="U269" s="193"/>
      <c r="V269" s="193"/>
      <c r="W269" s="193"/>
      <c r="X269" s="193"/>
      <c r="Y269" s="193"/>
      <c r="Z269" s="193"/>
      <c r="AA269" s="193"/>
      <c r="AB269" s="193"/>
      <c r="AC269" s="193"/>
      <c r="AD269" s="197"/>
      <c r="AE269" s="293"/>
    </row>
    <row r="270" spans="1:31" ht="14.25" hidden="1">
      <c r="A270" s="66"/>
      <c r="B270" s="284"/>
      <c r="C270" s="285"/>
      <c r="D270" s="286"/>
      <c r="E270" s="286"/>
      <c r="F270" s="287"/>
      <c r="G270" s="287"/>
      <c r="H270" s="287"/>
      <c r="I270" s="287"/>
      <c r="J270" s="287"/>
      <c r="K270" s="287"/>
      <c r="L270" s="288"/>
      <c r="M270" s="289"/>
      <c r="N270" s="290"/>
      <c r="O270" s="289"/>
      <c r="P270" s="286"/>
      <c r="Q270" s="291"/>
      <c r="R270" s="287"/>
      <c r="S270" s="287"/>
      <c r="T270" s="287"/>
      <c r="U270" s="287"/>
      <c r="V270" s="287"/>
      <c r="W270" s="287"/>
      <c r="X270" s="287"/>
      <c r="Y270" s="287"/>
      <c r="Z270" s="287"/>
      <c r="AA270" s="287"/>
      <c r="AB270" s="287"/>
      <c r="AC270" s="287"/>
      <c r="AD270" s="292"/>
      <c r="AE270" s="293"/>
    </row>
    <row r="271" spans="1:31" ht="13.5" customHeight="1">
      <c r="A271" s="199"/>
      <c r="B271" s="69" t="s">
        <v>23</v>
      </c>
      <c r="C271" s="173"/>
      <c r="D271" s="71"/>
      <c r="E271" s="70">
        <f t="shared" ref="E271:K271" si="0">SUBTOTAL(109,E4:E270)</f>
        <v>762.45400000000029</v>
      </c>
      <c r="F271" s="72">
        <f t="shared" si="0"/>
        <v>3850752.2153999996</v>
      </c>
      <c r="G271" s="72">
        <f t="shared" si="0"/>
        <v>27524</v>
      </c>
      <c r="H271" s="72">
        <f t="shared" si="0"/>
        <v>3107237.1949000005</v>
      </c>
      <c r="I271" s="72">
        <f t="shared" si="0"/>
        <v>25965</v>
      </c>
      <c r="J271" s="72">
        <f t="shared" si="0"/>
        <v>1998517.9365000001</v>
      </c>
      <c r="K271" s="72">
        <f t="shared" si="0"/>
        <v>22314</v>
      </c>
      <c r="L271" s="73"/>
      <c r="M271" s="157">
        <f>SUBTOTAL(109,M4:M270)</f>
        <v>985083</v>
      </c>
      <c r="N271" s="157">
        <f>SUBTOTAL(109,N4:N270)</f>
        <v>43374</v>
      </c>
      <c r="O271" s="110"/>
      <c r="P271" s="75">
        <f>SUBTOTAL(109,P4:P270)</f>
        <v>0</v>
      </c>
      <c r="Q271" s="148"/>
      <c r="R271" s="72">
        <f>SUBTOTAL(109,R4:R270)</f>
        <v>306016594.57077998</v>
      </c>
      <c r="S271" s="72">
        <f>SUBTOTAL(109,S4:S270)</f>
        <v>0</v>
      </c>
      <c r="T271" s="72">
        <f>SUBTOTAL(109,T4:T270)</f>
        <v>0</v>
      </c>
      <c r="U271" s="72">
        <f>SUBTOTAL(109,U4:U270)</f>
        <v>201920800.24690998</v>
      </c>
      <c r="V271" s="162"/>
      <c r="W271" s="164"/>
      <c r="X271" s="162"/>
      <c r="Y271" s="72"/>
      <c r="Z271" s="72">
        <f>SUBTOTAL(109,Z4:Z270)</f>
        <v>87703052.869414523</v>
      </c>
      <c r="AA271" s="162"/>
      <c r="AB271" s="72">
        <f>SUBTOTAL(109,AB4:AB270)</f>
        <v>1513990000</v>
      </c>
      <c r="AC271" s="72"/>
      <c r="AD271" s="163"/>
      <c r="AE271" s="148" t="e">
        <f>AVERAGE(AE4:AE133)</f>
        <v>#DIV/0!</v>
      </c>
    </row>
    <row r="272" spans="1:31" ht="32.25" customHeight="1">
      <c r="A272" s="200"/>
      <c r="B272" s="61" t="s">
        <v>55</v>
      </c>
      <c r="C272" s="171"/>
      <c r="D272" s="62"/>
      <c r="E272" s="62"/>
      <c r="F272" s="63"/>
      <c r="G272" s="63"/>
      <c r="H272" s="63"/>
      <c r="I272" s="63"/>
      <c r="J272" s="63"/>
      <c r="K272" s="63"/>
      <c r="L272" s="77"/>
      <c r="M272" s="78"/>
      <c r="N272" s="78"/>
      <c r="O272" s="109"/>
      <c r="P272" s="62"/>
      <c r="Q272" s="214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64"/>
      <c r="AE272" s="201"/>
    </row>
    <row r="273" spans="1:31" ht="14.25" collapsed="1">
      <c r="A273" s="66"/>
      <c r="B273" s="66" t="s">
        <v>563</v>
      </c>
      <c r="C273" s="172"/>
      <c r="D273" s="66">
        <v>36</v>
      </c>
      <c r="E273" s="66">
        <v>192.1</v>
      </c>
      <c r="F273" s="193">
        <v>1446130.2000999998</v>
      </c>
      <c r="G273" s="193">
        <v>9745</v>
      </c>
      <c r="H273" s="193">
        <v>1441742.5000999998</v>
      </c>
      <c r="I273" s="193">
        <v>9745</v>
      </c>
      <c r="J273" s="193">
        <v>1246348.2001999998</v>
      </c>
      <c r="K273" s="193">
        <v>9682</v>
      </c>
      <c r="L273" s="194" t="s">
        <v>1324</v>
      </c>
      <c r="M273" s="195">
        <v>46752</v>
      </c>
      <c r="N273" s="195" t="s">
        <v>1324</v>
      </c>
      <c r="O273" s="196">
        <v>46022</v>
      </c>
      <c r="P273" s="66"/>
      <c r="Q273" s="213">
        <v>0.16522557029166007</v>
      </c>
      <c r="R273" s="193">
        <v>105818693.00632998</v>
      </c>
      <c r="S273" s="193"/>
      <c r="T273" s="193"/>
      <c r="U273" s="193">
        <v>86348442.910560012</v>
      </c>
      <c r="V273" s="193">
        <v>69281.15505498687</v>
      </c>
      <c r="W273" s="193">
        <v>112263.50475148705</v>
      </c>
      <c r="X273" s="193">
        <v>517.64184419541414</v>
      </c>
      <c r="Y273" s="193">
        <v>0</v>
      </c>
      <c r="Z273" s="193">
        <v>39245749.900254823</v>
      </c>
      <c r="AA273" s="193">
        <v>31488.591947223984</v>
      </c>
      <c r="AB273" s="193">
        <v>681350000</v>
      </c>
      <c r="AC273" s="193"/>
      <c r="AD273" s="197">
        <v>546.67708421343627</v>
      </c>
      <c r="AE273" s="198"/>
    </row>
    <row r="274" spans="1:31" ht="14.25" hidden="1" outlineLevel="1">
      <c r="A274" s="66" t="s">
        <v>134</v>
      </c>
      <c r="B274" s="208" t="s">
        <v>906</v>
      </c>
      <c r="C274" s="172"/>
      <c r="D274" s="66"/>
      <c r="E274" s="66">
        <v>2.1261536269606878</v>
      </c>
      <c r="F274" s="193">
        <v>16005.699999999999</v>
      </c>
      <c r="G274" s="193"/>
      <c r="H274" s="193">
        <v>16005.699999999999</v>
      </c>
      <c r="I274" s="193">
        <v>0</v>
      </c>
      <c r="J274" s="193">
        <v>15734.9</v>
      </c>
      <c r="K274" s="193">
        <v>0</v>
      </c>
      <c r="L274" s="195">
        <v>43282</v>
      </c>
      <c r="M274" s="195">
        <v>44196</v>
      </c>
      <c r="N274" s="196" t="s">
        <v>1324</v>
      </c>
      <c r="O274" s="195">
        <v>44561</v>
      </c>
      <c r="P274" s="66"/>
      <c r="Q274" s="213">
        <v>0.1563422901479383</v>
      </c>
      <c r="R274" s="193">
        <v>601352.00109999999</v>
      </c>
      <c r="S274" s="193"/>
      <c r="T274" s="193"/>
      <c r="U274" s="193">
        <v>599354.84401</v>
      </c>
      <c r="V274" s="193">
        <v>38090.794603715309</v>
      </c>
      <c r="W274" s="193">
        <v>112505.62761758892</v>
      </c>
      <c r="X274" s="193" t="s">
        <v>607</v>
      </c>
      <c r="Y274" s="193"/>
      <c r="Z274" s="193">
        <v>830951.68761462392</v>
      </c>
      <c r="AA274" s="193">
        <v>52809.4673378683</v>
      </c>
      <c r="AB274" s="193">
        <v>14426194.485689702</v>
      </c>
      <c r="AC274" s="193"/>
      <c r="AD274" s="197">
        <v>916.8278467413013</v>
      </c>
      <c r="AE274" s="198"/>
    </row>
    <row r="275" spans="1:31" ht="14.25" hidden="1" outlineLevel="1">
      <c r="A275" s="66" t="s">
        <v>134</v>
      </c>
      <c r="B275" s="208" t="s">
        <v>907</v>
      </c>
      <c r="C275" s="172"/>
      <c r="D275" s="66"/>
      <c r="E275" s="66">
        <v>4.2814916039868685</v>
      </c>
      <c r="F275" s="193">
        <v>32231.1</v>
      </c>
      <c r="G275" s="193"/>
      <c r="H275" s="193">
        <v>32231.100000000002</v>
      </c>
      <c r="I275" s="193">
        <v>0</v>
      </c>
      <c r="J275" s="193">
        <v>3382.2</v>
      </c>
      <c r="K275" s="193">
        <v>0</v>
      </c>
      <c r="L275" s="194" t="s">
        <v>1324</v>
      </c>
      <c r="M275" s="195">
        <v>43281</v>
      </c>
      <c r="N275" s="196" t="s">
        <v>1324</v>
      </c>
      <c r="O275" s="195">
        <v>43646</v>
      </c>
      <c r="P275" s="66"/>
      <c r="Q275" s="213">
        <v>0.13494229014793829</v>
      </c>
      <c r="R275" s="193">
        <v>1136997.91234</v>
      </c>
      <c r="S275" s="193"/>
      <c r="T275" s="193"/>
      <c r="U275" s="193">
        <v>785049.21172000002</v>
      </c>
      <c r="V275" s="193">
        <v>232112.0015729407</v>
      </c>
      <c r="W275" s="193">
        <v>132581.45585713442</v>
      </c>
      <c r="X275" s="193" t="s">
        <v>607</v>
      </c>
      <c r="Y275" s="193"/>
      <c r="Z275" s="193">
        <v>-85037.077256870121</v>
      </c>
      <c r="AA275" s="193">
        <v>-25142.53363398679</v>
      </c>
      <c r="AB275" s="193">
        <v>-1476333.0206643399</v>
      </c>
      <c r="AC275" s="193"/>
      <c r="AD275" s="197">
        <v>-436.50080440669979</v>
      </c>
      <c r="AE275" s="198"/>
    </row>
    <row r="276" spans="1:31" ht="14.25" hidden="1" outlineLevel="1">
      <c r="A276" s="66" t="s">
        <v>134</v>
      </c>
      <c r="B276" s="208" t="s">
        <v>908</v>
      </c>
      <c r="C276" s="172"/>
      <c r="D276" s="66"/>
      <c r="E276" s="66">
        <v>3.2922523917077284</v>
      </c>
      <c r="F276" s="193">
        <v>24784.100000000002</v>
      </c>
      <c r="G276" s="193"/>
      <c r="H276" s="193">
        <v>24784.100000000002</v>
      </c>
      <c r="I276" s="193">
        <v>0</v>
      </c>
      <c r="J276" s="193">
        <v>4554.9000000000033</v>
      </c>
      <c r="K276" s="193">
        <v>0</v>
      </c>
      <c r="L276" s="194" t="s">
        <v>1324</v>
      </c>
      <c r="M276" s="195">
        <v>43373</v>
      </c>
      <c r="N276" s="196" t="s">
        <v>1324</v>
      </c>
      <c r="O276" s="195">
        <v>43646</v>
      </c>
      <c r="P276" s="66"/>
      <c r="Q276" s="213">
        <v>0.13494229014793829</v>
      </c>
      <c r="R276" s="193">
        <v>868826.46135999996</v>
      </c>
      <c r="S276" s="193"/>
      <c r="T276" s="193"/>
      <c r="U276" s="193">
        <v>596943.23343000002</v>
      </c>
      <c r="V276" s="193">
        <v>131055.17869327529</v>
      </c>
      <c r="W276" s="193">
        <v>128379.21798502703</v>
      </c>
      <c r="X276" s="193" t="s">
        <v>607</v>
      </c>
      <c r="Y276" s="193"/>
      <c r="Z276" s="193">
        <v>90166.067149071518</v>
      </c>
      <c r="AA276" s="193">
        <v>19795.399931737571</v>
      </c>
      <c r="AB276" s="193">
        <v>1565377.6748877871</v>
      </c>
      <c r="AC276" s="193"/>
      <c r="AD276" s="197">
        <v>343.66894440883135</v>
      </c>
      <c r="AE276" s="198"/>
    </row>
    <row r="277" spans="1:31" ht="14.25" hidden="1" outlineLevel="1">
      <c r="A277" s="66" t="s">
        <v>134</v>
      </c>
      <c r="B277" s="208" t="s">
        <v>909</v>
      </c>
      <c r="C277" s="172"/>
      <c r="D277" s="66"/>
      <c r="E277" s="66">
        <v>0</v>
      </c>
      <c r="F277" s="193">
        <v>0</v>
      </c>
      <c r="G277" s="193">
        <v>297</v>
      </c>
      <c r="H277" s="193">
        <v>0</v>
      </c>
      <c r="I277" s="193">
        <v>297</v>
      </c>
      <c r="J277" s="193">
        <v>0</v>
      </c>
      <c r="K277" s="193">
        <v>234</v>
      </c>
      <c r="L277" s="194" t="s">
        <v>1324</v>
      </c>
      <c r="M277" s="195">
        <v>43830</v>
      </c>
      <c r="N277" s="196" t="s">
        <v>1324</v>
      </c>
      <c r="O277" s="195">
        <v>43555</v>
      </c>
      <c r="P277" s="66"/>
      <c r="Q277" s="213">
        <v>0.14494229014793833</v>
      </c>
      <c r="R277" s="193">
        <v>346962.88644000003</v>
      </c>
      <c r="S277" s="193"/>
      <c r="T277" s="193"/>
      <c r="U277" s="193">
        <v>262473.60020000004</v>
      </c>
      <c r="V277" s="193">
        <v>0</v>
      </c>
      <c r="W277" s="193">
        <v>0</v>
      </c>
      <c r="X277" s="193">
        <v>732.5997243589743</v>
      </c>
      <c r="Y277" s="193"/>
      <c r="Z277" s="193">
        <v>-139103.71027022848</v>
      </c>
      <c r="AA277" s="193">
        <v>0</v>
      </c>
      <c r="AB277" s="193">
        <v>-2414986.5845991587</v>
      </c>
      <c r="AC277" s="193"/>
      <c r="AD277" s="197">
        <v>0</v>
      </c>
      <c r="AE277" s="198"/>
    </row>
    <row r="278" spans="1:31" ht="14.25" hidden="1" outlineLevel="1">
      <c r="A278" s="66" t="s">
        <v>134</v>
      </c>
      <c r="B278" s="208" t="s">
        <v>641</v>
      </c>
      <c r="C278" s="172"/>
      <c r="D278" s="66"/>
      <c r="E278" s="66">
        <v>1.660904343076377</v>
      </c>
      <c r="F278" s="193">
        <v>12503.3</v>
      </c>
      <c r="G278" s="193"/>
      <c r="H278" s="193">
        <v>12503.300000000001</v>
      </c>
      <c r="I278" s="193">
        <v>0</v>
      </c>
      <c r="J278" s="193">
        <v>546.09999999999968</v>
      </c>
      <c r="K278" s="193">
        <v>0</v>
      </c>
      <c r="L278" s="194" t="s">
        <v>1324</v>
      </c>
      <c r="M278" s="195">
        <v>43190</v>
      </c>
      <c r="N278" s="196" t="s">
        <v>1324</v>
      </c>
      <c r="O278" s="195">
        <v>43830</v>
      </c>
      <c r="P278" s="66"/>
      <c r="Q278" s="213">
        <v>0.13494229014793829</v>
      </c>
      <c r="R278" s="193">
        <v>505249.75791000004</v>
      </c>
      <c r="S278" s="193"/>
      <c r="T278" s="193"/>
      <c r="U278" s="193">
        <v>299384.97343000001</v>
      </c>
      <c r="V278" s="193">
        <v>548223.71988646802</v>
      </c>
      <c r="W278" s="193">
        <v>114563.6330342428</v>
      </c>
      <c r="X278" s="193" t="s">
        <v>607</v>
      </c>
      <c r="Y278" s="193"/>
      <c r="Z278" s="193">
        <v>-175765.17552929057</v>
      </c>
      <c r="AA278" s="193">
        <v>-321855.29304026859</v>
      </c>
      <c r="AB278" s="193">
        <v>-3051468.146452453</v>
      </c>
      <c r="AC278" s="193"/>
      <c r="AD278" s="197">
        <v>-5587.7461022751413</v>
      </c>
      <c r="AE278" s="198"/>
    </row>
    <row r="279" spans="1:31" ht="14.25" hidden="1" outlineLevel="1">
      <c r="A279" s="66" t="s">
        <v>134</v>
      </c>
      <c r="B279" s="208" t="s">
        <v>910</v>
      </c>
      <c r="C279" s="172"/>
      <c r="D279" s="66"/>
      <c r="E279" s="66">
        <v>1.7268846192599476</v>
      </c>
      <c r="F279" s="193">
        <v>13000</v>
      </c>
      <c r="G279" s="193"/>
      <c r="H279" s="193">
        <v>13000</v>
      </c>
      <c r="I279" s="193">
        <v>0</v>
      </c>
      <c r="J279" s="193">
        <v>13000</v>
      </c>
      <c r="K279" s="193">
        <v>0</v>
      </c>
      <c r="L279" s="195">
        <v>43831</v>
      </c>
      <c r="M279" s="195">
        <v>44561</v>
      </c>
      <c r="N279" s="196">
        <v>43466</v>
      </c>
      <c r="O279" s="195">
        <v>44926</v>
      </c>
      <c r="P279" s="66"/>
      <c r="Q279" s="213">
        <v>0.1583422901479383</v>
      </c>
      <c r="R279" s="193">
        <v>485995.50000000006</v>
      </c>
      <c r="S279" s="193"/>
      <c r="T279" s="193"/>
      <c r="U279" s="193">
        <v>485995.50000000006</v>
      </c>
      <c r="V279" s="193">
        <v>37384.269230769234</v>
      </c>
      <c r="W279" s="193">
        <v>112000</v>
      </c>
      <c r="X279" s="193" t="s">
        <v>607</v>
      </c>
      <c r="Y279" s="193"/>
      <c r="Z279" s="193">
        <v>617711.2216170883</v>
      </c>
      <c r="AA279" s="193">
        <v>47516.247816699099</v>
      </c>
      <c r="AB279" s="193">
        <v>10724115.916560849</v>
      </c>
      <c r="AC279" s="193"/>
      <c r="AD279" s="197">
        <v>824.93199358160382</v>
      </c>
      <c r="AE279" s="198"/>
    </row>
    <row r="280" spans="1:31" ht="14.25" hidden="1" outlineLevel="1">
      <c r="A280" s="66" t="s">
        <v>134</v>
      </c>
      <c r="B280" s="208" t="s">
        <v>911</v>
      </c>
      <c r="C280" s="172"/>
      <c r="D280" s="66"/>
      <c r="E280" s="66">
        <v>1.7585795938872879</v>
      </c>
      <c r="F280" s="193">
        <v>13238.6</v>
      </c>
      <c r="G280" s="193"/>
      <c r="H280" s="193">
        <v>13238.6</v>
      </c>
      <c r="I280" s="193">
        <v>0</v>
      </c>
      <c r="J280" s="193">
        <v>13035.800000000001</v>
      </c>
      <c r="K280" s="193">
        <v>0</v>
      </c>
      <c r="L280" s="195">
        <v>43282</v>
      </c>
      <c r="M280" s="195">
        <v>43830</v>
      </c>
      <c r="N280" s="196" t="s">
        <v>1324</v>
      </c>
      <c r="O280" s="195">
        <v>44561</v>
      </c>
      <c r="P280" s="66"/>
      <c r="Q280" s="213">
        <v>0.1563422901479383</v>
      </c>
      <c r="R280" s="193">
        <v>499841.6647599999</v>
      </c>
      <c r="S280" s="193"/>
      <c r="T280" s="193"/>
      <c r="U280" s="193">
        <v>497756.68524999992</v>
      </c>
      <c r="V280" s="193">
        <v>38183.823413215905</v>
      </c>
      <c r="W280" s="193">
        <v>113089.00105862315</v>
      </c>
      <c r="X280" s="193" t="s">
        <v>607</v>
      </c>
      <c r="Y280" s="193"/>
      <c r="Z280" s="193">
        <v>716398.59710720892</v>
      </c>
      <c r="AA280" s="193">
        <v>54956.243353473423</v>
      </c>
      <c r="AB280" s="193">
        <v>12437432.458693007</v>
      </c>
      <c r="AC280" s="193"/>
      <c r="AD280" s="197">
        <v>954.0981342681697</v>
      </c>
      <c r="AE280" s="198"/>
    </row>
    <row r="281" spans="1:31" ht="14.25" hidden="1" outlineLevel="1">
      <c r="A281" s="66" t="s">
        <v>134</v>
      </c>
      <c r="B281" s="208" t="s">
        <v>638</v>
      </c>
      <c r="C281" s="172"/>
      <c r="D281" s="66"/>
      <c r="E281" s="66">
        <v>9.3659447180298194</v>
      </c>
      <c r="F281" s="193">
        <v>70506.900099999999</v>
      </c>
      <c r="G281" s="193">
        <v>272</v>
      </c>
      <c r="H281" s="193">
        <v>70506.900099999999</v>
      </c>
      <c r="I281" s="193">
        <v>272</v>
      </c>
      <c r="J281" s="193">
        <v>68455.400099999999</v>
      </c>
      <c r="K281" s="193">
        <v>272</v>
      </c>
      <c r="L281" s="194" t="s">
        <v>1324</v>
      </c>
      <c r="M281" s="195">
        <v>44196</v>
      </c>
      <c r="N281" s="196" t="s">
        <v>1324</v>
      </c>
      <c r="O281" s="195">
        <v>44561</v>
      </c>
      <c r="P281" s="66"/>
      <c r="Q281" s="213">
        <v>0.1563422901479383</v>
      </c>
      <c r="R281" s="193">
        <v>2879405.66108</v>
      </c>
      <c r="S281" s="193"/>
      <c r="T281" s="193"/>
      <c r="U281" s="193">
        <v>2874157.8131200001</v>
      </c>
      <c r="V281" s="193">
        <v>41985.844928543484</v>
      </c>
      <c r="W281" s="193">
        <v>114097.78921444065</v>
      </c>
      <c r="X281" s="193">
        <v>500</v>
      </c>
      <c r="Y281" s="193"/>
      <c r="Z281" s="193">
        <v>3310677.3525119605</v>
      </c>
      <c r="AA281" s="193">
        <v>48362.544776244184</v>
      </c>
      <c r="AB281" s="193">
        <v>57476837.797645852</v>
      </c>
      <c r="AC281" s="193"/>
      <c r="AD281" s="197">
        <v>839.62459811327369</v>
      </c>
      <c r="AE281" s="198"/>
    </row>
    <row r="282" spans="1:31" ht="14.25" hidden="1" outlineLevel="1">
      <c r="A282" s="66" t="s">
        <v>134</v>
      </c>
      <c r="B282" s="208" t="s">
        <v>912</v>
      </c>
      <c r="C282" s="172"/>
      <c r="D282" s="66"/>
      <c r="E282" s="66">
        <v>126.06124883319212</v>
      </c>
      <c r="F282" s="193">
        <v>948990</v>
      </c>
      <c r="G282" s="193">
        <v>8370</v>
      </c>
      <c r="H282" s="193">
        <v>948989.99999999988</v>
      </c>
      <c r="I282" s="193">
        <v>8370</v>
      </c>
      <c r="J282" s="193">
        <v>948989.99999999988</v>
      </c>
      <c r="K282" s="193">
        <v>8370</v>
      </c>
      <c r="L282" s="195">
        <v>43647</v>
      </c>
      <c r="M282" s="195">
        <v>46752</v>
      </c>
      <c r="N282" s="196">
        <v>43101</v>
      </c>
      <c r="O282" s="195">
        <v>46022</v>
      </c>
      <c r="P282" s="66"/>
      <c r="Q282" s="213">
        <v>0.1701422901479383</v>
      </c>
      <c r="R282" s="193">
        <v>46258221.727359995</v>
      </c>
      <c r="S282" s="193"/>
      <c r="T282" s="193"/>
      <c r="U282" s="193">
        <v>46258221.727359995</v>
      </c>
      <c r="V282" s="193">
        <v>48744.688276335895</v>
      </c>
      <c r="W282" s="193">
        <v>112000</v>
      </c>
      <c r="X282" s="193">
        <v>500</v>
      </c>
      <c r="Y282" s="193"/>
      <c r="Z282" s="193">
        <v>30473696.491469122</v>
      </c>
      <c r="AA282" s="193">
        <v>32111.715077576293</v>
      </c>
      <c r="AB282" s="193">
        <v>529055393.75677729</v>
      </c>
      <c r="AC282" s="193"/>
      <c r="AD282" s="197">
        <v>557.49311769015196</v>
      </c>
      <c r="AE282" s="198"/>
    </row>
    <row r="283" spans="1:31" ht="14.25" hidden="1" outlineLevel="1">
      <c r="A283" s="66" t="s">
        <v>134</v>
      </c>
      <c r="B283" s="208" t="s">
        <v>637</v>
      </c>
      <c r="C283" s="172"/>
      <c r="D283" s="66"/>
      <c r="E283" s="66">
        <v>8.6060224861768315</v>
      </c>
      <c r="F283" s="193">
        <v>64786.200000000004</v>
      </c>
      <c r="G283" s="193">
        <v>242</v>
      </c>
      <c r="H283" s="193">
        <v>64786.200000000004</v>
      </c>
      <c r="I283" s="193">
        <v>242</v>
      </c>
      <c r="J283" s="193">
        <v>56266.700000000004</v>
      </c>
      <c r="K283" s="193">
        <v>242</v>
      </c>
      <c r="L283" s="194" t="s">
        <v>1324</v>
      </c>
      <c r="M283" s="195">
        <v>44196</v>
      </c>
      <c r="N283" s="196" t="s">
        <v>1324</v>
      </c>
      <c r="O283" s="195">
        <v>44196</v>
      </c>
      <c r="P283" s="66"/>
      <c r="Q283" s="213">
        <v>0.14634229014793829</v>
      </c>
      <c r="R283" s="193">
        <v>2545898.4096499998</v>
      </c>
      <c r="S283" s="193"/>
      <c r="T283" s="193"/>
      <c r="U283" s="193">
        <v>2393327.3395499997</v>
      </c>
      <c r="V283" s="193">
        <v>42535.413300406799</v>
      </c>
      <c r="W283" s="193">
        <v>114035.18244361227</v>
      </c>
      <c r="X283" s="193">
        <v>730</v>
      </c>
      <c r="Y283" s="193"/>
      <c r="Z283" s="193">
        <v>3756742.661446101</v>
      </c>
      <c r="AA283" s="193">
        <v>66766.713907979341</v>
      </c>
      <c r="AB283" s="193">
        <v>65221000.299410433</v>
      </c>
      <c r="AC283" s="193"/>
      <c r="AD283" s="197">
        <v>1159.14031388744</v>
      </c>
      <c r="AE283" s="198"/>
    </row>
    <row r="284" spans="1:31" ht="14.25" hidden="1" outlineLevel="1">
      <c r="A284" s="66" t="s">
        <v>134</v>
      </c>
      <c r="B284" s="208" t="s">
        <v>564</v>
      </c>
      <c r="C284" s="172"/>
      <c r="D284" s="66"/>
      <c r="E284" s="66">
        <v>4.2137445920005172</v>
      </c>
      <c r="F284" s="193">
        <v>31721.100000000002</v>
      </c>
      <c r="G284" s="193"/>
      <c r="H284" s="193">
        <v>31721.1</v>
      </c>
      <c r="I284" s="193">
        <v>0</v>
      </c>
      <c r="J284" s="193">
        <v>967.30000000000075</v>
      </c>
      <c r="K284" s="193">
        <v>0</v>
      </c>
      <c r="L284" s="194" t="s">
        <v>1324</v>
      </c>
      <c r="M284" s="195">
        <v>43830</v>
      </c>
      <c r="N284" s="196" t="s">
        <v>1324</v>
      </c>
      <c r="O284" s="195">
        <v>43830</v>
      </c>
      <c r="P284" s="66"/>
      <c r="Q284" s="213">
        <v>0.1249422901479383</v>
      </c>
      <c r="R284" s="193">
        <v>1358937.54629</v>
      </c>
      <c r="S284" s="193"/>
      <c r="T284" s="193"/>
      <c r="U284" s="193">
        <v>800575.02134999994</v>
      </c>
      <c r="V284" s="193">
        <v>827638.8104517723</v>
      </c>
      <c r="W284" s="193">
        <v>148461.80088907265</v>
      </c>
      <c r="X284" s="193" t="s">
        <v>607</v>
      </c>
      <c r="Y284" s="193"/>
      <c r="Z284" s="193">
        <v>-686405.11653826712</v>
      </c>
      <c r="AA284" s="193">
        <v>-709609.34202239895</v>
      </c>
      <c r="AB284" s="193">
        <v>-11916714.117976449</v>
      </c>
      <c r="AC284" s="193"/>
      <c r="AD284" s="197">
        <v>-12319.563856069926</v>
      </c>
      <c r="AE284" s="198"/>
    </row>
    <row r="285" spans="1:31" ht="14.25" hidden="1" outlineLevel="1">
      <c r="A285" s="66" t="s">
        <v>134</v>
      </c>
      <c r="B285" s="208" t="s">
        <v>565</v>
      </c>
      <c r="C285" s="172"/>
      <c r="D285" s="66"/>
      <c r="E285" s="66">
        <v>3.1933019030241336</v>
      </c>
      <c r="F285" s="193">
        <v>24039.200000000004</v>
      </c>
      <c r="G285" s="193"/>
      <c r="H285" s="193">
        <v>24039.200000000001</v>
      </c>
      <c r="I285" s="193">
        <v>0</v>
      </c>
      <c r="J285" s="193">
        <v>686.1</v>
      </c>
      <c r="K285" s="193">
        <v>0</v>
      </c>
      <c r="L285" s="194" t="s">
        <v>1324</v>
      </c>
      <c r="M285" s="195">
        <v>43281</v>
      </c>
      <c r="N285" s="196" t="s">
        <v>1324</v>
      </c>
      <c r="O285" s="195">
        <v>43830</v>
      </c>
      <c r="P285" s="66"/>
      <c r="Q285" s="213">
        <v>0.1249422901479383</v>
      </c>
      <c r="R285" s="193">
        <v>1052557.4229600001</v>
      </c>
      <c r="S285" s="193"/>
      <c r="T285" s="193"/>
      <c r="U285" s="193">
        <v>579446.3828100001</v>
      </c>
      <c r="V285" s="193">
        <v>844550.91504153924</v>
      </c>
      <c r="W285" s="193">
        <v>145729.77700043685</v>
      </c>
      <c r="X285" s="193" t="s">
        <v>607</v>
      </c>
      <c r="Y285" s="193"/>
      <c r="Z285" s="193">
        <v>-503732.80584488186</v>
      </c>
      <c r="AA285" s="193">
        <v>-734197.35584445682</v>
      </c>
      <c r="AB285" s="193">
        <v>-8745330.8468526471</v>
      </c>
      <c r="AC285" s="193"/>
      <c r="AD285" s="197">
        <v>-12746.43761383566</v>
      </c>
      <c r="AE285" s="198"/>
    </row>
    <row r="286" spans="1:31" ht="14.25" hidden="1" outlineLevel="1">
      <c r="A286" s="66" t="s">
        <v>134</v>
      </c>
      <c r="B286" s="208" t="s">
        <v>566</v>
      </c>
      <c r="C286" s="172"/>
      <c r="D286" s="66"/>
      <c r="E286" s="66">
        <v>1.6239224447685334</v>
      </c>
      <c r="F286" s="193">
        <v>12224.9</v>
      </c>
      <c r="G286" s="193"/>
      <c r="H286" s="193">
        <v>12224.9</v>
      </c>
      <c r="I286" s="193">
        <v>0</v>
      </c>
      <c r="J286" s="193">
        <v>57.300000000000011</v>
      </c>
      <c r="K286" s="193">
        <v>0</v>
      </c>
      <c r="L286" s="194" t="s">
        <v>1324</v>
      </c>
      <c r="M286" s="195">
        <v>43190</v>
      </c>
      <c r="N286" s="196" t="s">
        <v>1324</v>
      </c>
      <c r="O286" s="195">
        <v>43830</v>
      </c>
      <c r="P286" s="66"/>
      <c r="Q286" s="213">
        <v>0.1249422901479383</v>
      </c>
      <c r="R286" s="193">
        <v>572537.03962000005</v>
      </c>
      <c r="S286" s="193"/>
      <c r="T286" s="193"/>
      <c r="U286" s="193">
        <v>230153.38432000007</v>
      </c>
      <c r="V286" s="193">
        <v>4016638.4698080281</v>
      </c>
      <c r="W286" s="193">
        <v>222827.22513088596</v>
      </c>
      <c r="X286" s="193" t="s">
        <v>607</v>
      </c>
      <c r="Y286" s="193"/>
      <c r="Z286" s="193">
        <v>-217734.86066644013</v>
      </c>
      <c r="AA286" s="193">
        <v>-3799910.3083148357</v>
      </c>
      <c r="AB286" s="193">
        <v>-3780105.9834243651</v>
      </c>
      <c r="AC286" s="193"/>
      <c r="AD286" s="197">
        <v>-65970.436010896417</v>
      </c>
      <c r="AE286" s="198"/>
    </row>
    <row r="287" spans="1:31" ht="14.25" hidden="1" outlineLevel="1">
      <c r="A287" s="66" t="s">
        <v>134</v>
      </c>
      <c r="B287" s="208" t="s">
        <v>567</v>
      </c>
      <c r="C287" s="172"/>
      <c r="D287" s="66"/>
      <c r="E287" s="66">
        <v>1.6383884243867954</v>
      </c>
      <c r="F287" s="193">
        <v>12333.8</v>
      </c>
      <c r="G287" s="193"/>
      <c r="H287" s="193">
        <v>12333.8</v>
      </c>
      <c r="I287" s="193">
        <v>0</v>
      </c>
      <c r="J287" s="193">
        <v>324.39999999999998</v>
      </c>
      <c r="K287" s="193">
        <v>0</v>
      </c>
      <c r="L287" s="194" t="s">
        <v>1324</v>
      </c>
      <c r="M287" s="195">
        <v>43190</v>
      </c>
      <c r="N287" s="196" t="s">
        <v>1324</v>
      </c>
      <c r="O287" s="195">
        <v>43830</v>
      </c>
      <c r="P287" s="66"/>
      <c r="Q287" s="213">
        <v>0.1249422901479383</v>
      </c>
      <c r="R287" s="193">
        <v>561504.47454999993</v>
      </c>
      <c r="S287" s="193"/>
      <c r="T287" s="193"/>
      <c r="U287" s="193">
        <v>228193.47741999995</v>
      </c>
      <c r="V287" s="193">
        <v>703432.42114673229</v>
      </c>
      <c r="W287" s="193">
        <v>117260.17262638705</v>
      </c>
      <c r="X287" s="193" t="s">
        <v>607</v>
      </c>
      <c r="Y287" s="193"/>
      <c r="Z287" s="193">
        <v>-203718.4442947527</v>
      </c>
      <c r="AA287" s="193">
        <v>-627985.33999615512</v>
      </c>
      <c r="AB287" s="193">
        <v>-3536766.2663454763</v>
      </c>
      <c r="AC287" s="193"/>
      <c r="AD287" s="197">
        <v>-10902.485407970027</v>
      </c>
      <c r="AE287" s="198"/>
    </row>
    <row r="288" spans="1:31" ht="14.25" hidden="1" outlineLevel="1">
      <c r="A288" s="66" t="s">
        <v>134</v>
      </c>
      <c r="B288" s="208" t="s">
        <v>568</v>
      </c>
      <c r="C288" s="172"/>
      <c r="D288" s="66"/>
      <c r="E288" s="66">
        <v>1.6406997930310354</v>
      </c>
      <c r="F288" s="193">
        <v>12351.199999999999</v>
      </c>
      <c r="G288" s="193"/>
      <c r="H288" s="193">
        <v>12351.199999999999</v>
      </c>
      <c r="I288" s="193">
        <v>0</v>
      </c>
      <c r="J288" s="193">
        <v>84.500000000000341</v>
      </c>
      <c r="K288" s="193">
        <v>0</v>
      </c>
      <c r="L288" s="194" t="s">
        <v>1324</v>
      </c>
      <c r="M288" s="195">
        <v>43190</v>
      </c>
      <c r="N288" s="196" t="s">
        <v>1324</v>
      </c>
      <c r="O288" s="195">
        <v>43830</v>
      </c>
      <c r="P288" s="66"/>
      <c r="Q288" s="213">
        <v>0.1249422901479383</v>
      </c>
      <c r="R288" s="193">
        <v>571457.40510999993</v>
      </c>
      <c r="S288" s="193"/>
      <c r="T288" s="193"/>
      <c r="U288" s="193">
        <v>225380.43970999995</v>
      </c>
      <c r="V288" s="193">
        <v>2667224.1385798701</v>
      </c>
      <c r="W288" s="193">
        <v>126390.53254437819</v>
      </c>
      <c r="X288" s="193" t="s">
        <v>607</v>
      </c>
      <c r="Y288" s="193"/>
      <c r="Z288" s="193">
        <v>-230032.74949189572</v>
      </c>
      <c r="AA288" s="193">
        <v>-2722281.0590756782</v>
      </c>
      <c r="AB288" s="193">
        <v>-3993610.2564209104</v>
      </c>
      <c r="AC288" s="193"/>
      <c r="AD288" s="197">
        <v>-47261.659839300526</v>
      </c>
      <c r="AE288" s="198"/>
    </row>
    <row r="289" spans="1:31" ht="14.25" hidden="1" outlineLevel="1">
      <c r="A289" s="66" t="s">
        <v>134</v>
      </c>
      <c r="B289" s="208" t="s">
        <v>913</v>
      </c>
      <c r="C289" s="172"/>
      <c r="D289" s="66"/>
      <c r="E289" s="66">
        <v>0</v>
      </c>
      <c r="F289" s="193">
        <v>0</v>
      </c>
      <c r="G289" s="193">
        <v>264</v>
      </c>
      <c r="H289" s="193">
        <v>0</v>
      </c>
      <c r="I289" s="193">
        <v>264</v>
      </c>
      <c r="J289" s="193">
        <v>0</v>
      </c>
      <c r="K289" s="193">
        <v>264</v>
      </c>
      <c r="L289" s="194" t="s">
        <v>1324</v>
      </c>
      <c r="M289" s="195">
        <v>43830</v>
      </c>
      <c r="N289" s="196">
        <v>43101</v>
      </c>
      <c r="O289" s="195">
        <v>43738</v>
      </c>
      <c r="P289" s="66"/>
      <c r="Q289" s="213">
        <v>0.14494229014793833</v>
      </c>
      <c r="R289" s="193">
        <v>267960.28419999976</v>
      </c>
      <c r="S289" s="193"/>
      <c r="T289" s="193"/>
      <c r="U289" s="193">
        <v>267960.28419999976</v>
      </c>
      <c r="V289" s="193">
        <v>0</v>
      </c>
      <c r="W289" s="193">
        <v>0</v>
      </c>
      <c r="X289" s="193">
        <v>730</v>
      </c>
      <c r="Y289" s="193"/>
      <c r="Z289" s="193">
        <v>-78003.521168780222</v>
      </c>
      <c r="AA289" s="193">
        <v>0</v>
      </c>
      <c r="AB289" s="193">
        <v>-1354223.0959055738</v>
      </c>
      <c r="AC289" s="193"/>
      <c r="AD289" s="197">
        <v>0</v>
      </c>
      <c r="AE289" s="198"/>
    </row>
    <row r="290" spans="1:31" ht="14.25" hidden="1" outlineLevel="1">
      <c r="A290" s="66" t="s">
        <v>134</v>
      </c>
      <c r="B290" s="208" t="s">
        <v>914</v>
      </c>
      <c r="C290" s="172"/>
      <c r="D290" s="66"/>
      <c r="E290" s="66">
        <v>3.2285967811799661</v>
      </c>
      <c r="F290" s="193">
        <v>24304.900099999999</v>
      </c>
      <c r="G290" s="193"/>
      <c r="H290" s="193">
        <v>24304.900099999995</v>
      </c>
      <c r="I290" s="193">
        <v>0</v>
      </c>
      <c r="J290" s="193">
        <v>16980.199999999993</v>
      </c>
      <c r="K290" s="193">
        <v>0</v>
      </c>
      <c r="L290" s="194" t="s">
        <v>1324</v>
      </c>
      <c r="M290" s="195">
        <v>43738</v>
      </c>
      <c r="N290" s="196" t="s">
        <v>1324</v>
      </c>
      <c r="O290" s="195">
        <v>43738</v>
      </c>
      <c r="P290" s="66"/>
      <c r="Q290" s="213">
        <v>0.13494229014793829</v>
      </c>
      <c r="R290" s="193">
        <v>829697.2406299999</v>
      </c>
      <c r="S290" s="193"/>
      <c r="T290" s="193"/>
      <c r="U290" s="193">
        <v>708050.0040999999</v>
      </c>
      <c r="V290" s="193">
        <v>41698.566807222538</v>
      </c>
      <c r="W290" s="193">
        <v>106093.73311268426</v>
      </c>
      <c r="X290" s="193" t="s">
        <v>607</v>
      </c>
      <c r="Y290" s="193"/>
      <c r="Z290" s="193">
        <v>957083.70204454754</v>
      </c>
      <c r="AA290" s="193">
        <v>56364.689582251558</v>
      </c>
      <c r="AB290" s="193">
        <v>16615978.79945812</v>
      </c>
      <c r="AC290" s="193"/>
      <c r="AD290" s="197">
        <v>978.55024083686453</v>
      </c>
      <c r="AE290" s="198"/>
    </row>
    <row r="291" spans="1:31" ht="14.25" hidden="1" outlineLevel="1">
      <c r="A291" s="66" t="s">
        <v>134</v>
      </c>
      <c r="B291" s="208" t="s">
        <v>915</v>
      </c>
      <c r="C291" s="172"/>
      <c r="D291" s="66"/>
      <c r="E291" s="66">
        <v>1.5846424881117454</v>
      </c>
      <c r="F291" s="193">
        <v>11929.200199999999</v>
      </c>
      <c r="G291" s="193"/>
      <c r="H291" s="193">
        <v>11929.200199999999</v>
      </c>
      <c r="I291" s="193">
        <v>0</v>
      </c>
      <c r="J291" s="193">
        <v>8074.9</v>
      </c>
      <c r="K291" s="193">
        <v>0</v>
      </c>
      <c r="L291" s="194" t="s">
        <v>1324</v>
      </c>
      <c r="M291" s="195">
        <v>43555</v>
      </c>
      <c r="N291" s="196" t="s">
        <v>1324</v>
      </c>
      <c r="O291" s="195">
        <v>43738</v>
      </c>
      <c r="P291" s="66"/>
      <c r="Q291" s="213">
        <v>0.13494229014793829</v>
      </c>
      <c r="R291" s="193">
        <v>406562.12030000001</v>
      </c>
      <c r="S291" s="193"/>
      <c r="T291" s="193"/>
      <c r="U291" s="193">
        <v>345299.72383000003</v>
      </c>
      <c r="V291" s="193">
        <v>42762.105268176703</v>
      </c>
      <c r="W291" s="193">
        <v>109806.72379843715</v>
      </c>
      <c r="X291" s="193" t="s">
        <v>607</v>
      </c>
      <c r="Y291" s="193"/>
      <c r="Z291" s="193">
        <v>479936.32080622599</v>
      </c>
      <c r="AA291" s="193">
        <v>59435.574534201791</v>
      </c>
      <c r="AB291" s="193">
        <v>8332198.8605287131</v>
      </c>
      <c r="AC291" s="193"/>
      <c r="AD291" s="197">
        <v>1031.864030579786</v>
      </c>
      <c r="AE291" s="198"/>
    </row>
    <row r="292" spans="1:31" ht="14.25" hidden="1" outlineLevel="1">
      <c r="A292" s="66" t="s">
        <v>134</v>
      </c>
      <c r="B292" s="208" t="s">
        <v>916</v>
      </c>
      <c r="C292" s="172"/>
      <c r="D292" s="66"/>
      <c r="E292" s="66">
        <v>3.9603707140366504</v>
      </c>
      <c r="F292" s="193">
        <v>29813.6996</v>
      </c>
      <c r="G292" s="193"/>
      <c r="H292" s="193">
        <v>29813.6996</v>
      </c>
      <c r="I292" s="193">
        <v>0</v>
      </c>
      <c r="J292" s="193">
        <v>20506.8</v>
      </c>
      <c r="K292" s="193">
        <v>0</v>
      </c>
      <c r="L292" s="194" t="s">
        <v>1324</v>
      </c>
      <c r="M292" s="195">
        <v>43738</v>
      </c>
      <c r="N292" s="196" t="s">
        <v>1324</v>
      </c>
      <c r="O292" s="195">
        <v>43738</v>
      </c>
      <c r="P292" s="66"/>
      <c r="Q292" s="213">
        <v>0.13494229014793829</v>
      </c>
      <c r="R292" s="193">
        <v>1016540.7996100002</v>
      </c>
      <c r="S292" s="193"/>
      <c r="T292" s="193"/>
      <c r="U292" s="193">
        <v>768673.74934000021</v>
      </c>
      <c r="V292" s="193">
        <v>37483.846789357682</v>
      </c>
      <c r="W292" s="193">
        <v>106904.60588682778</v>
      </c>
      <c r="X292" s="193" t="s">
        <v>607</v>
      </c>
      <c r="Y292" s="193"/>
      <c r="Z292" s="193">
        <v>1198476.9264151375</v>
      </c>
      <c r="AA292" s="193">
        <v>58442.903154813888</v>
      </c>
      <c r="AB292" s="193">
        <v>20806818.837697394</v>
      </c>
      <c r="AC292" s="193"/>
      <c r="AD292" s="197">
        <v>1014.6302123050596</v>
      </c>
      <c r="AE292" s="198"/>
    </row>
    <row r="293" spans="1:31" ht="14.25" hidden="1" outlineLevel="1">
      <c r="A293" s="66" t="s">
        <v>134</v>
      </c>
      <c r="B293" s="208" t="s">
        <v>917</v>
      </c>
      <c r="C293" s="172"/>
      <c r="D293" s="66"/>
      <c r="E293" s="66">
        <v>1.0776158536017288</v>
      </c>
      <c r="F293" s="193">
        <v>8112.3</v>
      </c>
      <c r="G293" s="193"/>
      <c r="H293" s="193">
        <v>8112.3000000000011</v>
      </c>
      <c r="I293" s="193">
        <v>0</v>
      </c>
      <c r="J293" s="193">
        <v>7910.2000000000007</v>
      </c>
      <c r="K293" s="193">
        <v>0</v>
      </c>
      <c r="L293" s="195">
        <v>43374</v>
      </c>
      <c r="M293" s="195">
        <v>44196</v>
      </c>
      <c r="N293" s="196" t="s">
        <v>1324</v>
      </c>
      <c r="O293" s="195">
        <v>44561</v>
      </c>
      <c r="P293" s="66"/>
      <c r="Q293" s="213">
        <v>0.1563422901479383</v>
      </c>
      <c r="R293" s="193">
        <v>307319.82781000005</v>
      </c>
      <c r="S293" s="193"/>
      <c r="T293" s="193"/>
      <c r="U293" s="193">
        <v>305495.00870000006</v>
      </c>
      <c r="V293" s="193">
        <v>38620.389964855502</v>
      </c>
      <c r="W293" s="193">
        <v>113432.70787843542</v>
      </c>
      <c r="X293" s="193" t="s">
        <v>607</v>
      </c>
      <c r="Y293" s="193"/>
      <c r="Z293" s="193">
        <v>440284.83104994224</v>
      </c>
      <c r="AA293" s="193">
        <v>55660.391778961617</v>
      </c>
      <c r="AB293" s="193">
        <v>7643807.3313971516</v>
      </c>
      <c r="AC293" s="193"/>
      <c r="AD293" s="197">
        <v>966.32289087471247</v>
      </c>
      <c r="AE293" s="198"/>
    </row>
    <row r="294" spans="1:31" ht="14.25" hidden="1" outlineLevel="1">
      <c r="A294" s="66" t="s">
        <v>134</v>
      </c>
      <c r="B294" s="208" t="s">
        <v>918</v>
      </c>
      <c r="C294" s="172"/>
      <c r="D294" s="66"/>
      <c r="E294" s="66">
        <v>1.3641458631204755</v>
      </c>
      <c r="F294" s="193">
        <v>10269.300000000001</v>
      </c>
      <c r="G294" s="193"/>
      <c r="H294" s="193">
        <v>10269.300000000001</v>
      </c>
      <c r="I294" s="193">
        <v>0</v>
      </c>
      <c r="J294" s="193">
        <v>9998.7000000000007</v>
      </c>
      <c r="K294" s="193">
        <v>0</v>
      </c>
      <c r="L294" s="195">
        <v>43374</v>
      </c>
      <c r="M294" s="195">
        <v>44196</v>
      </c>
      <c r="N294" s="196" t="s">
        <v>1324</v>
      </c>
      <c r="O294" s="195">
        <v>44926</v>
      </c>
      <c r="P294" s="66"/>
      <c r="Q294" s="213">
        <v>0.1583422901479383</v>
      </c>
      <c r="R294" s="193">
        <v>387258.89265000005</v>
      </c>
      <c r="S294" s="193"/>
      <c r="T294" s="193"/>
      <c r="U294" s="193">
        <v>385149.82086000004</v>
      </c>
      <c r="V294" s="193">
        <v>38519.989684659013</v>
      </c>
      <c r="W294" s="193">
        <v>112740.22872973484</v>
      </c>
      <c r="X294" s="193" t="s">
        <v>607</v>
      </c>
      <c r="Y294" s="193"/>
      <c r="Z294" s="193">
        <v>544637.21922823973</v>
      </c>
      <c r="AA294" s="193">
        <v>54470.803127230509</v>
      </c>
      <c r="AB294" s="193">
        <v>9455474.4467595555</v>
      </c>
      <c r="AC294" s="193"/>
      <c r="AD294" s="197">
        <v>945.67038182559281</v>
      </c>
      <c r="AE294" s="198"/>
    </row>
    <row r="295" spans="1:31" ht="14.25" hidden="1" outlineLevel="1">
      <c r="A295" s="66" t="s">
        <v>134</v>
      </c>
      <c r="B295" s="208" t="s">
        <v>919</v>
      </c>
      <c r="C295" s="172"/>
      <c r="D295" s="66"/>
      <c r="E295" s="66">
        <v>2.0460527480827073</v>
      </c>
      <c r="F295" s="193">
        <v>15402.699999999999</v>
      </c>
      <c r="G295" s="193"/>
      <c r="H295" s="193">
        <v>15402.7</v>
      </c>
      <c r="I295" s="193">
        <v>0</v>
      </c>
      <c r="J295" s="193">
        <v>15129.800000000001</v>
      </c>
      <c r="K295" s="193">
        <v>0</v>
      </c>
      <c r="L295" s="195">
        <v>43374</v>
      </c>
      <c r="M295" s="195">
        <v>44196</v>
      </c>
      <c r="N295" s="196" t="s">
        <v>1324</v>
      </c>
      <c r="O295" s="195">
        <v>44561</v>
      </c>
      <c r="P295" s="66"/>
      <c r="Q295" s="213">
        <v>0.1563422901479383</v>
      </c>
      <c r="R295" s="193">
        <v>579823.78633999988</v>
      </c>
      <c r="S295" s="193"/>
      <c r="T295" s="193"/>
      <c r="U295" s="193">
        <v>577842.95148999989</v>
      </c>
      <c r="V295" s="193">
        <v>38192.37210604237</v>
      </c>
      <c r="W295" s="193">
        <v>112183.74995042896</v>
      </c>
      <c r="X295" s="193" t="s">
        <v>607</v>
      </c>
      <c r="Y295" s="193"/>
      <c r="Z295" s="193">
        <v>763196.13583854155</v>
      </c>
      <c r="AA295" s="193">
        <v>50443.240217223065</v>
      </c>
      <c r="AB295" s="193">
        <v>13249886.907311808</v>
      </c>
      <c r="AC295" s="193"/>
      <c r="AD295" s="197">
        <v>875.74765742520106</v>
      </c>
      <c r="AE295" s="198"/>
    </row>
    <row r="296" spans="1:31" ht="14.25" hidden="1" outlineLevel="1">
      <c r="A296" s="66" t="s">
        <v>134</v>
      </c>
      <c r="B296" s="208" t="s">
        <v>920</v>
      </c>
      <c r="C296" s="172"/>
      <c r="D296" s="66"/>
      <c r="E296" s="66">
        <v>2.0433960025146152</v>
      </c>
      <c r="F296" s="193">
        <v>15382.7</v>
      </c>
      <c r="G296" s="193"/>
      <c r="H296" s="193">
        <v>15382.699999999999</v>
      </c>
      <c r="I296" s="193">
        <v>0</v>
      </c>
      <c r="J296" s="193">
        <v>15109.199999999999</v>
      </c>
      <c r="K296" s="193">
        <v>0</v>
      </c>
      <c r="L296" s="195">
        <v>43374</v>
      </c>
      <c r="M296" s="195">
        <v>44196</v>
      </c>
      <c r="N296" s="196" t="s">
        <v>1324</v>
      </c>
      <c r="O296" s="195">
        <v>44561</v>
      </c>
      <c r="P296" s="66"/>
      <c r="Q296" s="213">
        <v>0.1563422901479383</v>
      </c>
      <c r="R296" s="193">
        <v>579057.2376600001</v>
      </c>
      <c r="S296" s="193"/>
      <c r="T296" s="193"/>
      <c r="U296" s="193">
        <v>576966.60881000012</v>
      </c>
      <c r="V296" s="193">
        <v>38186.443280253101</v>
      </c>
      <c r="W296" s="193">
        <v>112212.51621528609</v>
      </c>
      <c r="X296" s="193" t="s">
        <v>607</v>
      </c>
      <c r="Y296" s="193"/>
      <c r="Z296" s="193">
        <v>762806.25739888335</v>
      </c>
      <c r="AA296" s="193">
        <v>50486.210878066573</v>
      </c>
      <c r="AB296" s="193">
        <v>13243118.207903503</v>
      </c>
      <c r="AC296" s="193"/>
      <c r="AD296" s="197">
        <v>876.49367325229025</v>
      </c>
      <c r="AE296" s="198"/>
    </row>
    <row r="297" spans="1:31" ht="14.25" hidden="1" outlineLevel="1">
      <c r="A297" s="66" t="s">
        <v>134</v>
      </c>
      <c r="B297" s="208" t="s">
        <v>636</v>
      </c>
      <c r="C297" s="172"/>
      <c r="D297" s="66"/>
      <c r="E297" s="66">
        <v>1.6804447067296955</v>
      </c>
      <c r="F297" s="193">
        <v>12650.4</v>
      </c>
      <c r="G297" s="193"/>
      <c r="H297" s="193">
        <v>12650.4</v>
      </c>
      <c r="I297" s="193">
        <v>0</v>
      </c>
      <c r="J297" s="193">
        <v>12447</v>
      </c>
      <c r="K297" s="193">
        <v>0</v>
      </c>
      <c r="L297" s="194" t="s">
        <v>1324</v>
      </c>
      <c r="M297" s="195">
        <v>43830</v>
      </c>
      <c r="N297" s="196" t="s">
        <v>1324</v>
      </c>
      <c r="O297" s="195">
        <v>44196</v>
      </c>
      <c r="P297" s="66"/>
      <c r="Q297" s="213">
        <v>0.14634229014793829</v>
      </c>
      <c r="R297" s="193">
        <v>479056.13462000003</v>
      </c>
      <c r="S297" s="193"/>
      <c r="T297" s="193"/>
      <c r="U297" s="193">
        <v>474838.91235</v>
      </c>
      <c r="V297" s="193">
        <v>38148.864172089663</v>
      </c>
      <c r="W297" s="193">
        <v>113143.89000562385</v>
      </c>
      <c r="X297" s="193" t="s">
        <v>607</v>
      </c>
      <c r="Y297" s="193"/>
      <c r="Z297" s="193">
        <v>704985.44873335783</v>
      </c>
      <c r="AA297" s="193">
        <v>56638.985195899237</v>
      </c>
      <c r="AB297" s="193">
        <v>12239288.209647845</v>
      </c>
      <c r="AC297" s="193"/>
      <c r="AD297" s="197">
        <v>983.31230092776138</v>
      </c>
      <c r="AE297" s="198"/>
    </row>
    <row r="298" spans="1:31" ht="14.25" hidden="1" outlineLevel="1">
      <c r="A298" s="66" t="s">
        <v>134</v>
      </c>
      <c r="B298" s="208" t="s">
        <v>639</v>
      </c>
      <c r="C298" s="172"/>
      <c r="D298" s="66"/>
      <c r="E298" s="66">
        <v>1.6784123096538328</v>
      </c>
      <c r="F298" s="193">
        <v>12635.1001</v>
      </c>
      <c r="G298" s="193"/>
      <c r="H298" s="193">
        <v>12635.1001</v>
      </c>
      <c r="I298" s="193">
        <v>0</v>
      </c>
      <c r="J298" s="193">
        <v>12431.8001</v>
      </c>
      <c r="K298" s="193">
        <v>0</v>
      </c>
      <c r="L298" s="194" t="s">
        <v>1324</v>
      </c>
      <c r="M298" s="195">
        <v>43830</v>
      </c>
      <c r="N298" s="196" t="s">
        <v>1324</v>
      </c>
      <c r="O298" s="195">
        <v>44196</v>
      </c>
      <c r="P298" s="66"/>
      <c r="Q298" s="213">
        <v>0.14634229014793829</v>
      </c>
      <c r="R298" s="193">
        <v>478954.74165000004</v>
      </c>
      <c r="S298" s="193"/>
      <c r="T298" s="193"/>
      <c r="U298" s="193">
        <v>474742.11912000005</v>
      </c>
      <c r="V298" s="193">
        <v>38187.721432232494</v>
      </c>
      <c r="W298" s="193">
        <v>113144.72561379103</v>
      </c>
      <c r="X298" s="193" t="s">
        <v>607</v>
      </c>
      <c r="Y298" s="193"/>
      <c r="Z298" s="193">
        <v>712030.02643425891</v>
      </c>
      <c r="AA298" s="193">
        <v>57274.893475343037</v>
      </c>
      <c r="AB298" s="193">
        <v>12361589.481186852</v>
      </c>
      <c r="AC298" s="193"/>
      <c r="AD298" s="197">
        <v>994.35233689020242</v>
      </c>
      <c r="AE298" s="198"/>
    </row>
    <row r="299" spans="1:31" ht="14.25" hidden="1" outlineLevel="1">
      <c r="A299" s="66" t="s">
        <v>134</v>
      </c>
      <c r="B299" s="208" t="s">
        <v>640</v>
      </c>
      <c r="C299" s="172"/>
      <c r="D299" s="66"/>
      <c r="E299" s="66">
        <v>1.6639330330240023</v>
      </c>
      <c r="F299" s="193">
        <v>12526.1</v>
      </c>
      <c r="G299" s="193"/>
      <c r="H299" s="193">
        <v>12526.1</v>
      </c>
      <c r="I299" s="193">
        <v>0</v>
      </c>
      <c r="J299" s="193">
        <v>1674</v>
      </c>
      <c r="K299" s="193">
        <v>0</v>
      </c>
      <c r="L299" s="194" t="s">
        <v>1324</v>
      </c>
      <c r="M299" s="195">
        <v>43373</v>
      </c>
      <c r="N299" s="196" t="s">
        <v>1324</v>
      </c>
      <c r="O299" s="195">
        <v>43830</v>
      </c>
      <c r="P299" s="66"/>
      <c r="Q299" s="213">
        <v>0.13494229014793829</v>
      </c>
      <c r="R299" s="193">
        <v>505663.43751000008</v>
      </c>
      <c r="S299" s="193"/>
      <c r="T299" s="193"/>
      <c r="U299" s="193">
        <v>304879.14244000008</v>
      </c>
      <c r="V299" s="193">
        <v>182126.13048984474</v>
      </c>
      <c r="W299" s="193">
        <v>114475.50776583035</v>
      </c>
      <c r="X299" s="193" t="s">
        <v>607</v>
      </c>
      <c r="Y299" s="193"/>
      <c r="Z299" s="193">
        <v>-22674.554662001068</v>
      </c>
      <c r="AA299" s="193">
        <v>-13545.1342066912</v>
      </c>
      <c r="AB299" s="193">
        <v>-393654.09602746292</v>
      </c>
      <c r="AC299" s="193"/>
      <c r="AD299" s="197">
        <v>-235.15776345726579</v>
      </c>
      <c r="AE299" s="198"/>
    </row>
    <row r="300" spans="1:31" ht="14.25" hidden="1" outlineLevel="1">
      <c r="A300" s="66" t="s">
        <v>134</v>
      </c>
      <c r="B300" s="208" t="s">
        <v>642</v>
      </c>
      <c r="C300" s="172"/>
      <c r="D300" s="66"/>
      <c r="E300" s="66">
        <v>0</v>
      </c>
      <c r="F300" s="193">
        <v>0</v>
      </c>
      <c r="G300" s="193">
        <v>300</v>
      </c>
      <c r="H300" s="193">
        <v>0</v>
      </c>
      <c r="I300" s="193">
        <v>300</v>
      </c>
      <c r="J300" s="193">
        <v>0</v>
      </c>
      <c r="K300" s="193">
        <v>300</v>
      </c>
      <c r="L300" s="195">
        <v>43466</v>
      </c>
      <c r="M300" s="195">
        <v>44196</v>
      </c>
      <c r="N300" s="196">
        <v>43101</v>
      </c>
      <c r="O300" s="195">
        <v>44196</v>
      </c>
      <c r="P300" s="66"/>
      <c r="Q300" s="213">
        <v>0.1563422901479383</v>
      </c>
      <c r="R300" s="193">
        <v>137025</v>
      </c>
      <c r="S300" s="193"/>
      <c r="T300" s="193"/>
      <c r="U300" s="193">
        <v>137025</v>
      </c>
      <c r="V300" s="193">
        <v>0</v>
      </c>
      <c r="W300" s="193">
        <v>0</v>
      </c>
      <c r="X300" s="193">
        <v>500</v>
      </c>
      <c r="Y300" s="193"/>
      <c r="Z300" s="193">
        <v>4525.7222142077671</v>
      </c>
      <c r="AA300" s="193">
        <v>0</v>
      </c>
      <c r="AB300" s="193">
        <v>78571.293401893869</v>
      </c>
      <c r="AC300" s="193"/>
      <c r="AD300" s="197">
        <v>0</v>
      </c>
      <c r="AE300" s="198"/>
    </row>
    <row r="301" spans="1:31" ht="14.25" hidden="1" outlineLevel="1">
      <c r="A301" s="66" t="s">
        <v>134</v>
      </c>
      <c r="B301" s="208" t="s">
        <v>643</v>
      </c>
      <c r="C301" s="172"/>
      <c r="D301" s="66"/>
      <c r="E301" s="66">
        <v>0</v>
      </c>
      <c r="F301" s="193">
        <v>0</v>
      </c>
      <c r="G301" s="193"/>
      <c r="H301" s="193">
        <v>0</v>
      </c>
      <c r="I301" s="193">
        <v>0</v>
      </c>
      <c r="J301" s="193">
        <v>0</v>
      </c>
      <c r="K301" s="193">
        <v>0</v>
      </c>
      <c r="L301" s="194"/>
      <c r="M301" s="195">
        <v>43100</v>
      </c>
      <c r="N301" s="196" t="s">
        <v>1324</v>
      </c>
      <c r="O301" s="195">
        <v>43738</v>
      </c>
      <c r="P301" s="66"/>
      <c r="Q301" s="213">
        <v>0.15494229014793831</v>
      </c>
      <c r="R301" s="193">
        <v>875437.49999000004</v>
      </c>
      <c r="S301" s="193"/>
      <c r="T301" s="193"/>
      <c r="U301" s="193">
        <v>875429.38</v>
      </c>
      <c r="V301" s="193">
        <v>0</v>
      </c>
      <c r="W301" s="193">
        <v>0</v>
      </c>
      <c r="X301" s="193" t="s">
        <v>607</v>
      </c>
      <c r="Y301" s="193"/>
      <c r="Z301" s="193">
        <v>-778324.55235770636</v>
      </c>
      <c r="AA301" s="193">
        <v>0</v>
      </c>
      <c r="AB301" s="193">
        <v>-13512532.115473667</v>
      </c>
      <c r="AC301" s="193"/>
      <c r="AD301" s="197">
        <v>0</v>
      </c>
      <c r="AE301" s="198"/>
    </row>
    <row r="302" spans="1:31" ht="14.25" hidden="1" outlineLevel="1">
      <c r="A302" s="66" t="s">
        <v>134</v>
      </c>
      <c r="B302" s="208" t="s">
        <v>645</v>
      </c>
      <c r="C302" s="172"/>
      <c r="D302" s="66"/>
      <c r="E302" s="66">
        <v>0</v>
      </c>
      <c r="F302" s="193">
        <v>0</v>
      </c>
      <c r="G302" s="193"/>
      <c r="H302" s="193">
        <v>0</v>
      </c>
      <c r="I302" s="193">
        <v>0</v>
      </c>
      <c r="J302" s="193">
        <v>0</v>
      </c>
      <c r="K302" s="193">
        <v>0</v>
      </c>
      <c r="L302" s="194"/>
      <c r="M302" s="195">
        <v>43100</v>
      </c>
      <c r="N302" s="196" t="s">
        <v>1324</v>
      </c>
      <c r="O302" s="195">
        <v>44196</v>
      </c>
      <c r="P302" s="66"/>
      <c r="Q302" s="213">
        <v>0.17634229014793829</v>
      </c>
      <c r="R302" s="193">
        <v>206552.31729999997</v>
      </c>
      <c r="S302" s="193"/>
      <c r="T302" s="193"/>
      <c r="U302" s="193">
        <v>206544.19730999996</v>
      </c>
      <c r="V302" s="193">
        <v>0</v>
      </c>
      <c r="W302" s="193">
        <v>0</v>
      </c>
      <c r="X302" s="193" t="s">
        <v>607</v>
      </c>
      <c r="Y302" s="193"/>
      <c r="Z302" s="193">
        <v>-162073.92766153865</v>
      </c>
      <c r="AA302" s="193">
        <v>0</v>
      </c>
      <c r="AB302" s="193">
        <v>-2813773.6962986006</v>
      </c>
      <c r="AC302" s="193"/>
      <c r="AD302" s="197">
        <v>0</v>
      </c>
      <c r="AE302" s="198"/>
    </row>
    <row r="303" spans="1:31" ht="14.25" hidden="1" outlineLevel="1">
      <c r="A303" s="66" t="s">
        <v>134</v>
      </c>
      <c r="B303" s="208" t="s">
        <v>921</v>
      </c>
      <c r="C303" s="172"/>
      <c r="D303" s="66"/>
      <c r="E303" s="66">
        <v>0</v>
      </c>
      <c r="F303" s="193">
        <v>0</v>
      </c>
      <c r="G303" s="193"/>
      <c r="H303" s="193">
        <v>0</v>
      </c>
      <c r="I303" s="193">
        <v>0</v>
      </c>
      <c r="J303" s="193">
        <v>0</v>
      </c>
      <c r="K303" s="193">
        <v>0</v>
      </c>
      <c r="L303" s="194"/>
      <c r="M303" s="195">
        <v>43100</v>
      </c>
      <c r="N303" s="196">
        <v>43101</v>
      </c>
      <c r="O303" s="195">
        <v>44561</v>
      </c>
      <c r="P303" s="66"/>
      <c r="Q303" s="213">
        <v>0.17634229014793829</v>
      </c>
      <c r="R303" s="193">
        <v>206552.50000000003</v>
      </c>
      <c r="S303" s="193"/>
      <c r="T303" s="193"/>
      <c r="U303" s="193">
        <v>206552.50000000003</v>
      </c>
      <c r="V303" s="193">
        <v>0</v>
      </c>
      <c r="W303" s="193">
        <v>0</v>
      </c>
      <c r="X303" s="193" t="s">
        <v>607</v>
      </c>
      <c r="Y303" s="193"/>
      <c r="Z303" s="193">
        <v>-157815.20538104314</v>
      </c>
      <c r="AA303" s="193">
        <v>0</v>
      </c>
      <c r="AB303" s="193">
        <v>-2739837.8023174074</v>
      </c>
      <c r="AC303" s="193"/>
      <c r="AD303" s="197">
        <v>0</v>
      </c>
      <c r="AE303" s="198"/>
    </row>
    <row r="304" spans="1:31" ht="14.25" hidden="1" outlineLevel="1">
      <c r="A304" s="66" t="s">
        <v>134</v>
      </c>
      <c r="B304" s="208" t="s">
        <v>644</v>
      </c>
      <c r="C304" s="172"/>
      <c r="D304" s="66"/>
      <c r="E304" s="66">
        <v>0.58285012645591316</v>
      </c>
      <c r="F304" s="193">
        <v>4387.7</v>
      </c>
      <c r="G304" s="193"/>
      <c r="H304" s="193">
        <v>0</v>
      </c>
      <c r="I304" s="193">
        <v>0</v>
      </c>
      <c r="J304" s="193">
        <v>0</v>
      </c>
      <c r="K304" s="193">
        <v>0</v>
      </c>
      <c r="L304" s="194"/>
      <c r="M304" s="195">
        <v>43100</v>
      </c>
      <c r="N304" s="196" t="s">
        <v>1324</v>
      </c>
      <c r="O304" s="195">
        <v>43738</v>
      </c>
      <c r="P304" s="66"/>
      <c r="Q304" s="213">
        <v>0.15494229014793831</v>
      </c>
      <c r="R304" s="193">
        <v>205692.17272</v>
      </c>
      <c r="S304" s="193"/>
      <c r="T304" s="193"/>
      <c r="U304" s="193">
        <v>189139.47464999999</v>
      </c>
      <c r="V304" s="193">
        <v>0</v>
      </c>
      <c r="W304" s="193">
        <v>0</v>
      </c>
      <c r="X304" s="193" t="s">
        <v>607</v>
      </c>
      <c r="Y304" s="193"/>
      <c r="Z304" s="193">
        <v>-183261.02827028546</v>
      </c>
      <c r="AA304" s="193">
        <v>0</v>
      </c>
      <c r="AB304" s="193">
        <v>-3181604.0269006956</v>
      </c>
      <c r="AC304" s="193"/>
      <c r="AD304" s="197">
        <v>0</v>
      </c>
      <c r="AE304" s="198"/>
    </row>
    <row r="305" spans="1:31" ht="14.25" hidden="1" outlineLevel="1">
      <c r="A305" s="66" t="s">
        <v>134</v>
      </c>
      <c r="B305" s="208" t="s">
        <v>922</v>
      </c>
      <c r="C305" s="172"/>
      <c r="D305" s="66"/>
      <c r="E305" s="66">
        <v>0</v>
      </c>
      <c r="F305" s="193">
        <v>0</v>
      </c>
      <c r="G305" s="193"/>
      <c r="H305" s="193">
        <v>0</v>
      </c>
      <c r="I305" s="193">
        <v>0</v>
      </c>
      <c r="J305" s="193">
        <v>0</v>
      </c>
      <c r="K305" s="193">
        <v>0</v>
      </c>
      <c r="L305" s="194"/>
      <c r="M305" s="195">
        <v>43100</v>
      </c>
      <c r="N305" s="196">
        <v>43101</v>
      </c>
      <c r="O305" s="195">
        <v>44561</v>
      </c>
      <c r="P305" s="66"/>
      <c r="Q305" s="213">
        <v>0.17634229014793829</v>
      </c>
      <c r="R305" s="193">
        <v>206552.9669</v>
      </c>
      <c r="S305" s="193"/>
      <c r="T305" s="193"/>
      <c r="U305" s="193">
        <v>206552.9669</v>
      </c>
      <c r="V305" s="193">
        <v>0</v>
      </c>
      <c r="W305" s="193">
        <v>0</v>
      </c>
      <c r="X305" s="193" t="s">
        <v>607</v>
      </c>
      <c r="Y305" s="193"/>
      <c r="Z305" s="193">
        <v>-156188.29584336156</v>
      </c>
      <c r="AA305" s="193">
        <v>0</v>
      </c>
      <c r="AB305" s="193">
        <v>-2711592.9431384187</v>
      </c>
      <c r="AC305" s="193"/>
      <c r="AD305" s="197">
        <v>0</v>
      </c>
      <c r="AE305" s="198"/>
    </row>
    <row r="306" spans="1:31" ht="14.25" hidden="1" outlineLevel="1">
      <c r="A306" s="66" t="s">
        <v>134</v>
      </c>
      <c r="B306" s="208" t="s">
        <v>923</v>
      </c>
      <c r="C306" s="172"/>
      <c r="D306" s="66"/>
      <c r="E306" s="66">
        <v>0</v>
      </c>
      <c r="F306" s="193">
        <v>0</v>
      </c>
      <c r="G306" s="193"/>
      <c r="H306" s="193">
        <v>0</v>
      </c>
      <c r="I306" s="193">
        <v>0</v>
      </c>
      <c r="J306" s="193">
        <v>0</v>
      </c>
      <c r="K306" s="193">
        <v>0</v>
      </c>
      <c r="L306" s="194"/>
      <c r="M306" s="195">
        <v>43100</v>
      </c>
      <c r="N306" s="196">
        <v>43101</v>
      </c>
      <c r="O306" s="195">
        <v>44561</v>
      </c>
      <c r="P306" s="66"/>
      <c r="Q306" s="213">
        <v>0.17634229014793829</v>
      </c>
      <c r="R306" s="193">
        <v>875437.50239999976</v>
      </c>
      <c r="S306" s="193"/>
      <c r="T306" s="193"/>
      <c r="U306" s="193">
        <v>875437.50239999976</v>
      </c>
      <c r="V306" s="193">
        <v>0</v>
      </c>
      <c r="W306" s="193">
        <v>0</v>
      </c>
      <c r="X306" s="193" t="s">
        <v>607</v>
      </c>
      <c r="Y306" s="193"/>
      <c r="Z306" s="193">
        <v>-633324.21599103976</v>
      </c>
      <c r="AA306" s="193">
        <v>0</v>
      </c>
      <c r="AB306" s="193">
        <v>-10995173.905490601</v>
      </c>
      <c r="AC306" s="193"/>
      <c r="AD306" s="197">
        <v>0</v>
      </c>
      <c r="AE306" s="198"/>
    </row>
    <row r="307" spans="1:31" ht="14.25" hidden="1" outlineLevel="1">
      <c r="A307" s="66" t="s">
        <v>134</v>
      </c>
      <c r="B307" s="208" t="s">
        <v>924</v>
      </c>
      <c r="C307" s="172"/>
      <c r="D307" s="66"/>
      <c r="E307" s="66">
        <v>0</v>
      </c>
      <c r="F307" s="193">
        <v>0</v>
      </c>
      <c r="G307" s="193"/>
      <c r="H307" s="193">
        <v>0</v>
      </c>
      <c r="I307" s="193">
        <v>0</v>
      </c>
      <c r="J307" s="193">
        <v>0</v>
      </c>
      <c r="K307" s="193">
        <v>0</v>
      </c>
      <c r="L307" s="194"/>
      <c r="M307" s="195">
        <v>43100</v>
      </c>
      <c r="N307" s="196">
        <v>43101</v>
      </c>
      <c r="O307" s="195">
        <v>44926</v>
      </c>
      <c r="P307" s="66"/>
      <c r="Q307" s="213">
        <v>0.17834229014793829</v>
      </c>
      <c r="R307" s="193">
        <v>206552.49999999997</v>
      </c>
      <c r="S307" s="193"/>
      <c r="T307" s="193"/>
      <c r="U307" s="193">
        <v>206552.49999999997</v>
      </c>
      <c r="V307" s="193">
        <v>0</v>
      </c>
      <c r="W307" s="193">
        <v>0</v>
      </c>
      <c r="X307" s="193" t="s">
        <v>607</v>
      </c>
      <c r="Y307" s="193"/>
      <c r="Z307" s="193">
        <v>-138413.23156597628</v>
      </c>
      <c r="AA307" s="193">
        <v>0</v>
      </c>
      <c r="AB307" s="193">
        <v>-2402999.1487178216</v>
      </c>
      <c r="AC307" s="193"/>
      <c r="AD307" s="197">
        <v>0</v>
      </c>
      <c r="AE307" s="198"/>
    </row>
    <row r="308" spans="1:31" ht="14.25" hidden="1" outlineLevel="1">
      <c r="A308" s="66" t="s">
        <v>134</v>
      </c>
      <c r="B308" s="208" t="s">
        <v>925</v>
      </c>
      <c r="C308" s="172"/>
      <c r="D308" s="66"/>
      <c r="E308" s="66">
        <v>0</v>
      </c>
      <c r="F308" s="193">
        <v>0</v>
      </c>
      <c r="G308" s="193"/>
      <c r="H308" s="193">
        <v>0</v>
      </c>
      <c r="I308" s="193">
        <v>0</v>
      </c>
      <c r="J308" s="193">
        <v>0</v>
      </c>
      <c r="K308" s="193">
        <v>0</v>
      </c>
      <c r="L308" s="194"/>
      <c r="M308" s="195">
        <v>43100</v>
      </c>
      <c r="N308" s="196">
        <v>43466</v>
      </c>
      <c r="O308" s="195">
        <v>46022</v>
      </c>
      <c r="P308" s="66"/>
      <c r="Q308" s="213">
        <v>0.18014229014793828</v>
      </c>
      <c r="R308" s="193">
        <v>4386627.0202399995</v>
      </c>
      <c r="S308" s="193"/>
      <c r="T308" s="193"/>
      <c r="U308" s="193">
        <v>4386627.0202399995</v>
      </c>
      <c r="V308" s="193">
        <v>0</v>
      </c>
      <c r="W308" s="193">
        <v>0</v>
      </c>
      <c r="X308" s="193" t="s">
        <v>607</v>
      </c>
      <c r="Y308" s="193"/>
      <c r="Z308" s="193">
        <v>-2381192.3158694869</v>
      </c>
      <c r="AA308" s="193">
        <v>0</v>
      </c>
      <c r="AB308" s="193">
        <v>-41340000.831064597</v>
      </c>
      <c r="AC308" s="193"/>
      <c r="AD308" s="197">
        <v>0</v>
      </c>
      <c r="AE308" s="198"/>
    </row>
    <row r="309" spans="1:31" ht="14.25" hidden="1" outlineLevel="1">
      <c r="A309" s="66" t="s">
        <v>134</v>
      </c>
      <c r="B309" s="208" t="s">
        <v>646</v>
      </c>
      <c r="C309" s="172"/>
      <c r="D309" s="66"/>
      <c r="E309" s="66">
        <v>0</v>
      </c>
      <c r="F309" s="193">
        <v>0</v>
      </c>
      <c r="G309" s="193"/>
      <c r="H309" s="193">
        <v>0</v>
      </c>
      <c r="I309" s="193">
        <v>0</v>
      </c>
      <c r="J309" s="193">
        <v>0</v>
      </c>
      <c r="K309" s="193">
        <v>0</v>
      </c>
      <c r="L309" s="194"/>
      <c r="M309" s="195">
        <v>43100</v>
      </c>
      <c r="N309" s="196" t="s">
        <v>1324</v>
      </c>
      <c r="O309" s="195">
        <v>43738</v>
      </c>
      <c r="P309" s="66"/>
      <c r="Q309" s="213">
        <v>0.15494229014793831</v>
      </c>
      <c r="R309" s="193">
        <v>206553.76289999997</v>
      </c>
      <c r="S309" s="193"/>
      <c r="T309" s="193"/>
      <c r="U309" s="193">
        <v>204897.23799999998</v>
      </c>
      <c r="V309" s="193">
        <v>0</v>
      </c>
      <c r="W309" s="193">
        <v>0</v>
      </c>
      <c r="X309" s="193" t="s">
        <v>607</v>
      </c>
      <c r="Y309" s="193"/>
      <c r="Z309" s="193">
        <v>-185755.98015985111</v>
      </c>
      <c r="AA309" s="193">
        <v>0</v>
      </c>
      <c r="AB309" s="193">
        <v>-3224919.0134730628</v>
      </c>
      <c r="AC309" s="193"/>
      <c r="AD309" s="197">
        <v>0</v>
      </c>
      <c r="AE309" s="198"/>
    </row>
    <row r="310" spans="1:31" ht="14.25" collapsed="1">
      <c r="A310" s="66"/>
      <c r="B310" s="66" t="s">
        <v>192</v>
      </c>
      <c r="C310" s="172"/>
      <c r="D310" s="66">
        <v>79</v>
      </c>
      <c r="E310" s="66">
        <v>127.79</v>
      </c>
      <c r="F310" s="193">
        <v>1236018.6319999995</v>
      </c>
      <c r="G310" s="193">
        <v>7050</v>
      </c>
      <c r="H310" s="193">
        <v>1086975.4069999999</v>
      </c>
      <c r="I310" s="193">
        <v>7050</v>
      </c>
      <c r="J310" s="193">
        <v>608663.58750000002</v>
      </c>
      <c r="K310" s="193">
        <v>7050</v>
      </c>
      <c r="L310" s="194" t="s">
        <v>1324</v>
      </c>
      <c r="M310" s="195">
        <v>46387</v>
      </c>
      <c r="N310" s="195" t="s">
        <v>1324</v>
      </c>
      <c r="O310" s="196">
        <v>46022</v>
      </c>
      <c r="P310" s="66"/>
      <c r="Q310" s="213">
        <v>0.16358532620453495</v>
      </c>
      <c r="R310" s="193">
        <v>70103225.125479996</v>
      </c>
      <c r="S310" s="193"/>
      <c r="T310" s="193"/>
      <c r="U310" s="193">
        <v>36653930.39232</v>
      </c>
      <c r="V310" s="193">
        <v>60220.343626716458</v>
      </c>
      <c r="W310" s="193">
        <v>100405.69959639653</v>
      </c>
      <c r="X310" s="193">
        <v>300</v>
      </c>
      <c r="Y310" s="193">
        <v>0</v>
      </c>
      <c r="Z310" s="193">
        <v>19577324.934110969</v>
      </c>
      <c r="AA310" s="193">
        <v>32164.442454200482</v>
      </c>
      <c r="AB310" s="193">
        <v>339880000</v>
      </c>
      <c r="AC310" s="193"/>
      <c r="AD310" s="197">
        <v>558.40370112496669</v>
      </c>
      <c r="AE310" s="198"/>
    </row>
    <row r="311" spans="1:31" ht="14.25" hidden="1" outlineLevel="1">
      <c r="A311" s="66" t="s">
        <v>134</v>
      </c>
      <c r="B311" s="208" t="s">
        <v>553</v>
      </c>
      <c r="C311" s="172"/>
      <c r="D311" s="66"/>
      <c r="E311" s="66">
        <v>0.91091391735589988</v>
      </c>
      <c r="F311" s="193">
        <v>8810.6</v>
      </c>
      <c r="G311" s="193"/>
      <c r="H311" s="193">
        <v>8805.4399999999987</v>
      </c>
      <c r="I311" s="193">
        <v>0</v>
      </c>
      <c r="J311" s="193">
        <v>263.53999999999905</v>
      </c>
      <c r="K311" s="193">
        <v>0</v>
      </c>
      <c r="L311" s="194" t="s">
        <v>1324</v>
      </c>
      <c r="M311" s="195">
        <v>43465</v>
      </c>
      <c r="N311" s="196" t="s">
        <v>1324</v>
      </c>
      <c r="O311" s="195">
        <v>43190</v>
      </c>
      <c r="P311" s="66"/>
      <c r="Q311" s="213">
        <v>0.1127422901479383</v>
      </c>
      <c r="R311" s="193">
        <v>507942.06896999996</v>
      </c>
      <c r="S311" s="193"/>
      <c r="T311" s="193"/>
      <c r="U311" s="193">
        <v>44644.919999999984</v>
      </c>
      <c r="V311" s="193">
        <v>169404.72034605808</v>
      </c>
      <c r="W311" s="193">
        <v>130000.00000000029</v>
      </c>
      <c r="X311" s="193">
        <v>300</v>
      </c>
      <c r="Y311" s="193"/>
      <c r="Z311" s="193">
        <v>-8132.262796819472</v>
      </c>
      <c r="AA311" s="193">
        <v>-30857.793112315023</v>
      </c>
      <c r="AB311" s="193">
        <v>-141184.62777593607</v>
      </c>
      <c r="AC311" s="193"/>
      <c r="AD311" s="197">
        <v>-535.72371471479312</v>
      </c>
      <c r="AE311" s="198"/>
    </row>
    <row r="312" spans="1:31" ht="14.25" hidden="1" outlineLevel="1">
      <c r="A312" s="66" t="s">
        <v>134</v>
      </c>
      <c r="B312" s="208" t="s">
        <v>507</v>
      </c>
      <c r="C312" s="172"/>
      <c r="D312" s="66"/>
      <c r="E312" s="66">
        <v>2.592846895693075</v>
      </c>
      <c r="F312" s="193">
        <v>25078.699999999997</v>
      </c>
      <c r="G312" s="193"/>
      <c r="H312" s="193">
        <v>24683.300000000003</v>
      </c>
      <c r="I312" s="193">
        <v>0</v>
      </c>
      <c r="J312" s="193">
        <v>162.1000000000007</v>
      </c>
      <c r="K312" s="193">
        <v>0</v>
      </c>
      <c r="L312" s="194" t="s">
        <v>1324</v>
      </c>
      <c r="M312" s="195">
        <v>43190</v>
      </c>
      <c r="N312" s="196" t="s">
        <v>1324</v>
      </c>
      <c r="O312" s="195">
        <v>43100</v>
      </c>
      <c r="P312" s="66"/>
      <c r="Q312" s="213">
        <v>8.96422901479383E-2</v>
      </c>
      <c r="R312" s="193">
        <v>794783.89538</v>
      </c>
      <c r="S312" s="193"/>
      <c r="T312" s="193"/>
      <c r="U312" s="193">
        <v>0</v>
      </c>
      <c r="V312" s="193">
        <v>0</v>
      </c>
      <c r="W312" s="193">
        <v>73999.999999999098</v>
      </c>
      <c r="X312" s="193" t="s">
        <v>607</v>
      </c>
      <c r="Y312" s="193"/>
      <c r="Z312" s="193">
        <v>83195.316392523499</v>
      </c>
      <c r="AA312" s="193">
        <v>513234.52432154934</v>
      </c>
      <c r="AB312" s="193">
        <v>1444358.1166822943</v>
      </c>
      <c r="AC312" s="193"/>
      <c r="AD312" s="197">
        <v>8910.2906642954222</v>
      </c>
      <c r="AE312" s="198"/>
    </row>
    <row r="313" spans="1:31" ht="14.25" hidden="1" outlineLevel="1">
      <c r="A313" s="66" t="s">
        <v>134</v>
      </c>
      <c r="B313" s="208" t="s">
        <v>506</v>
      </c>
      <c r="C313" s="172"/>
      <c r="D313" s="66"/>
      <c r="E313" s="66">
        <v>1.2813028930133479</v>
      </c>
      <c r="F313" s="193">
        <v>12393.1</v>
      </c>
      <c r="G313" s="193"/>
      <c r="H313" s="193">
        <v>12268.1</v>
      </c>
      <c r="I313" s="193">
        <v>0</v>
      </c>
      <c r="J313" s="193">
        <v>141.70000000000039</v>
      </c>
      <c r="K313" s="193">
        <v>0</v>
      </c>
      <c r="L313" s="194" t="s">
        <v>1324</v>
      </c>
      <c r="M313" s="195">
        <v>43190</v>
      </c>
      <c r="N313" s="196" t="s">
        <v>1324</v>
      </c>
      <c r="O313" s="195">
        <v>43190</v>
      </c>
      <c r="P313" s="66"/>
      <c r="Q313" s="213">
        <v>0.1227422901479383</v>
      </c>
      <c r="R313" s="193">
        <v>461424.03553000005</v>
      </c>
      <c r="S313" s="193"/>
      <c r="T313" s="193"/>
      <c r="U313" s="193">
        <v>1072.9000000000233</v>
      </c>
      <c r="V313" s="193">
        <v>7571.6302046578712</v>
      </c>
      <c r="W313" s="193">
        <v>112387.86167960521</v>
      </c>
      <c r="X313" s="193" t="s">
        <v>607</v>
      </c>
      <c r="Y313" s="193"/>
      <c r="Z313" s="193">
        <v>36037.093982382969</v>
      </c>
      <c r="AA313" s="193">
        <v>254319.64701752202</v>
      </c>
      <c r="AB313" s="193">
        <v>625641.82038227236</v>
      </c>
      <c r="AC313" s="193"/>
      <c r="AD313" s="197">
        <v>4415.25631885865</v>
      </c>
      <c r="AE313" s="198"/>
    </row>
    <row r="314" spans="1:31" ht="14.25" hidden="1" outlineLevel="1">
      <c r="A314" s="66" t="s">
        <v>134</v>
      </c>
      <c r="B314" s="208" t="s">
        <v>505</v>
      </c>
      <c r="C314" s="172"/>
      <c r="D314" s="66"/>
      <c r="E314" s="66">
        <v>1.3126709363390896</v>
      </c>
      <c r="F314" s="193">
        <v>12696.5</v>
      </c>
      <c r="G314" s="193"/>
      <c r="H314" s="193">
        <v>12540.1</v>
      </c>
      <c r="I314" s="193">
        <v>0</v>
      </c>
      <c r="J314" s="193">
        <v>226.79999999999995</v>
      </c>
      <c r="K314" s="193">
        <v>0</v>
      </c>
      <c r="L314" s="194" t="s">
        <v>1324</v>
      </c>
      <c r="M314" s="195">
        <v>43190</v>
      </c>
      <c r="N314" s="196" t="s">
        <v>1324</v>
      </c>
      <c r="O314" s="195">
        <v>43190</v>
      </c>
      <c r="P314" s="66"/>
      <c r="Q314" s="213">
        <v>0.1227422901479383</v>
      </c>
      <c r="R314" s="193">
        <v>442596.2917</v>
      </c>
      <c r="S314" s="193"/>
      <c r="T314" s="193"/>
      <c r="U314" s="193">
        <v>844.5800000000163</v>
      </c>
      <c r="V314" s="193">
        <v>3723.8977072311131</v>
      </c>
      <c r="W314" s="193">
        <v>92294.312169311568</v>
      </c>
      <c r="X314" s="193" t="s">
        <v>607</v>
      </c>
      <c r="Y314" s="193"/>
      <c r="Z314" s="193">
        <v>39266.523490286956</v>
      </c>
      <c r="AA314" s="193">
        <v>173132.81962207658</v>
      </c>
      <c r="AB314" s="193">
        <v>681708.11021987698</v>
      </c>
      <c r="AC314" s="193"/>
      <c r="AD314" s="197">
        <v>3005.7676817454899</v>
      </c>
      <c r="AE314" s="198"/>
    </row>
    <row r="315" spans="1:31" ht="14.25" hidden="1" outlineLevel="1">
      <c r="A315" s="66" t="s">
        <v>134</v>
      </c>
      <c r="B315" s="208" t="s">
        <v>504</v>
      </c>
      <c r="C315" s="172"/>
      <c r="D315" s="66"/>
      <c r="E315" s="66">
        <v>1.267883077510114</v>
      </c>
      <c r="F315" s="193">
        <v>12263.300000000001</v>
      </c>
      <c r="G315" s="193"/>
      <c r="H315" s="193">
        <v>12141</v>
      </c>
      <c r="I315" s="193">
        <v>0</v>
      </c>
      <c r="J315" s="193">
        <v>3.4106051316484809E-13</v>
      </c>
      <c r="K315" s="193">
        <v>0</v>
      </c>
      <c r="L315" s="194" t="s">
        <v>1324</v>
      </c>
      <c r="M315" s="195">
        <v>43100</v>
      </c>
      <c r="N315" s="196" t="s">
        <v>1324</v>
      </c>
      <c r="O315" s="195">
        <v>43100</v>
      </c>
      <c r="P315" s="66"/>
      <c r="Q315" s="213">
        <v>8.96422901479383E-2</v>
      </c>
      <c r="R315" s="193">
        <v>402152.95747999998</v>
      </c>
      <c r="S315" s="193"/>
      <c r="T315" s="193"/>
      <c r="U315" s="193">
        <v>0</v>
      </c>
      <c r="V315" s="193">
        <v>0</v>
      </c>
      <c r="W315" s="193">
        <v>0</v>
      </c>
      <c r="X315" s="193" t="s">
        <v>607</v>
      </c>
      <c r="Y315" s="193"/>
      <c r="Z315" s="193">
        <v>30696.31022378958</v>
      </c>
      <c r="AA315" s="193">
        <v>9.0002533389002539E+19</v>
      </c>
      <c r="AB315" s="193">
        <v>532920.20207897853</v>
      </c>
      <c r="AC315" s="193"/>
      <c r="AD315" s="197">
        <v>1.56253855696686E+18</v>
      </c>
      <c r="AE315" s="198"/>
    </row>
    <row r="316" spans="1:31" ht="14.25" hidden="1" outlineLevel="1">
      <c r="A316" s="66" t="s">
        <v>134</v>
      </c>
      <c r="B316" s="208" t="s">
        <v>508</v>
      </c>
      <c r="C316" s="172"/>
      <c r="D316" s="66"/>
      <c r="E316" s="66">
        <v>1.3131051676573762</v>
      </c>
      <c r="F316" s="193">
        <v>12700.7</v>
      </c>
      <c r="G316" s="193"/>
      <c r="H316" s="193">
        <v>12606.1</v>
      </c>
      <c r="I316" s="193">
        <v>0</v>
      </c>
      <c r="J316" s="193">
        <v>192.70000000000107</v>
      </c>
      <c r="K316" s="193">
        <v>0</v>
      </c>
      <c r="L316" s="194"/>
      <c r="M316" s="195">
        <v>43190</v>
      </c>
      <c r="N316" s="196" t="s">
        <v>1324</v>
      </c>
      <c r="O316" s="195">
        <v>43190</v>
      </c>
      <c r="P316" s="66"/>
      <c r="Q316" s="213">
        <v>0.1227422901479383</v>
      </c>
      <c r="R316" s="193">
        <v>438980.20939999999</v>
      </c>
      <c r="S316" s="193"/>
      <c r="T316" s="193"/>
      <c r="U316" s="193">
        <v>876.19000000000233</v>
      </c>
      <c r="V316" s="193">
        <v>4546.9122989102098</v>
      </c>
      <c r="W316" s="193">
        <v>116163.77789309749</v>
      </c>
      <c r="X316" s="193" t="s">
        <v>607</v>
      </c>
      <c r="Y316" s="193"/>
      <c r="Z316" s="193">
        <v>47131.118222712881</v>
      </c>
      <c r="AA316" s="193">
        <v>244582.86571205303</v>
      </c>
      <c r="AB316" s="193">
        <v>818245.73912439332</v>
      </c>
      <c r="AC316" s="193"/>
      <c r="AD316" s="197">
        <v>4246.2155636968801</v>
      </c>
      <c r="AE316" s="198"/>
    </row>
    <row r="317" spans="1:31" ht="14.25" hidden="1" outlineLevel="1">
      <c r="A317" s="66" t="s">
        <v>134</v>
      </c>
      <c r="B317" s="208" t="s">
        <v>527</v>
      </c>
      <c r="C317" s="172"/>
      <c r="D317" s="66"/>
      <c r="E317" s="66">
        <v>2.4421376117249349</v>
      </c>
      <c r="F317" s="193">
        <v>23621</v>
      </c>
      <c r="G317" s="193"/>
      <c r="H317" s="193">
        <v>23384.79</v>
      </c>
      <c r="I317" s="193">
        <v>0</v>
      </c>
      <c r="J317" s="193">
        <v>23384.79</v>
      </c>
      <c r="K317" s="193">
        <v>0</v>
      </c>
      <c r="L317" s="194" t="s">
        <v>1324</v>
      </c>
      <c r="M317" s="195">
        <v>46387</v>
      </c>
      <c r="N317" s="196" t="s">
        <v>1324</v>
      </c>
      <c r="O317" s="195">
        <v>45291</v>
      </c>
      <c r="P317" s="66"/>
      <c r="Q317" s="213">
        <v>0.16834229014793828</v>
      </c>
      <c r="R317" s="193">
        <v>913070.43</v>
      </c>
      <c r="S317" s="193"/>
      <c r="T317" s="193"/>
      <c r="U317" s="193">
        <v>913070.43</v>
      </c>
      <c r="V317" s="193">
        <v>39045.483410370587</v>
      </c>
      <c r="W317" s="193">
        <v>99999.999999999971</v>
      </c>
      <c r="X317" s="193" t="s">
        <v>607</v>
      </c>
      <c r="Y317" s="193"/>
      <c r="Z317" s="193">
        <v>695075.62030101102</v>
      </c>
      <c r="AA317" s="193">
        <v>29723.406551908785</v>
      </c>
      <c r="AB317" s="193">
        <v>12067243.174520418</v>
      </c>
      <c r="AC317" s="193"/>
      <c r="AD317" s="197">
        <v>516.02957197906915</v>
      </c>
      <c r="AE317" s="198"/>
    </row>
    <row r="318" spans="1:31" ht="14.25" hidden="1" outlineLevel="1">
      <c r="A318" s="66" t="s">
        <v>134</v>
      </c>
      <c r="B318" s="208" t="s">
        <v>518</v>
      </c>
      <c r="C318" s="172"/>
      <c r="D318" s="66"/>
      <c r="E318" s="66">
        <v>1.4098250243852315</v>
      </c>
      <c r="F318" s="193">
        <v>13636.199999999999</v>
      </c>
      <c r="G318" s="193"/>
      <c r="H318" s="193">
        <v>13509.3</v>
      </c>
      <c r="I318" s="193">
        <v>0</v>
      </c>
      <c r="J318" s="193">
        <v>186.10000000000002</v>
      </c>
      <c r="K318" s="193">
        <v>0</v>
      </c>
      <c r="L318" s="195">
        <v>44562</v>
      </c>
      <c r="M318" s="195">
        <v>43190</v>
      </c>
      <c r="N318" s="196">
        <v>44197</v>
      </c>
      <c r="O318" s="195">
        <v>43190</v>
      </c>
      <c r="P318" s="66"/>
      <c r="Q318" s="213">
        <v>0.1227422901479383</v>
      </c>
      <c r="R318" s="193">
        <v>486194.45269000001</v>
      </c>
      <c r="S318" s="193"/>
      <c r="T318" s="193"/>
      <c r="U318" s="193">
        <v>3889.0599999999977</v>
      </c>
      <c r="V318" s="193">
        <v>20897.689414293374</v>
      </c>
      <c r="W318" s="193">
        <v>116880.00000000009</v>
      </c>
      <c r="X318" s="193" t="s">
        <v>607</v>
      </c>
      <c r="Y318" s="193"/>
      <c r="Z318" s="193">
        <v>41708.517888091352</v>
      </c>
      <c r="AA318" s="193">
        <v>224118.84947926569</v>
      </c>
      <c r="AB318" s="193">
        <v>724103.69908596412</v>
      </c>
      <c r="AC318" s="193"/>
      <c r="AD318" s="197">
        <v>3890.938737699968</v>
      </c>
      <c r="AE318" s="198"/>
    </row>
    <row r="319" spans="1:31" ht="14.25" hidden="1" outlineLevel="1">
      <c r="A319" s="66" t="s">
        <v>134</v>
      </c>
      <c r="B319" s="208" t="s">
        <v>517</v>
      </c>
      <c r="C319" s="172"/>
      <c r="D319" s="66"/>
      <c r="E319" s="66">
        <v>1.3146249772713787</v>
      </c>
      <c r="F319" s="193">
        <v>12715.4</v>
      </c>
      <c r="G319" s="193"/>
      <c r="H319" s="193">
        <v>12471.400000000001</v>
      </c>
      <c r="I319" s="193">
        <v>0</v>
      </c>
      <c r="J319" s="193">
        <v>6.8212102632969618E-13</v>
      </c>
      <c r="K319" s="193">
        <v>0</v>
      </c>
      <c r="L319" s="194" t="s">
        <v>1324</v>
      </c>
      <c r="M319" s="195">
        <v>43100</v>
      </c>
      <c r="N319" s="196" t="s">
        <v>1324</v>
      </c>
      <c r="O319" s="195">
        <v>43100</v>
      </c>
      <c r="P319" s="66"/>
      <c r="Q319" s="213">
        <v>8.96422901479383E-2</v>
      </c>
      <c r="R319" s="193">
        <v>414082.44972999999</v>
      </c>
      <c r="S319" s="193"/>
      <c r="T319" s="193"/>
      <c r="U319" s="193">
        <v>0</v>
      </c>
      <c r="V319" s="193">
        <v>0</v>
      </c>
      <c r="W319" s="193">
        <v>0</v>
      </c>
      <c r="X319" s="193" t="s">
        <v>607</v>
      </c>
      <c r="Y319" s="193"/>
      <c r="Z319" s="193">
        <v>26913.803667658023</v>
      </c>
      <c r="AA319" s="193">
        <v>3.9456053440360473E+19</v>
      </c>
      <c r="AB319" s="193">
        <v>467251.91349436325</v>
      </c>
      <c r="AC319" s="193"/>
      <c r="AD319" s="197">
        <v>6.8499854931685082E+17</v>
      </c>
      <c r="AE319" s="198"/>
    </row>
    <row r="320" spans="1:31" ht="14.25" hidden="1" outlineLevel="1">
      <c r="A320" s="66" t="s">
        <v>134</v>
      </c>
      <c r="B320" s="208" t="s">
        <v>555</v>
      </c>
      <c r="C320" s="172"/>
      <c r="D320" s="66"/>
      <c r="E320" s="66">
        <v>0.91659049931376801</v>
      </c>
      <c r="F320" s="193">
        <v>8865.5054</v>
      </c>
      <c r="G320" s="193"/>
      <c r="H320" s="193">
        <v>8807.2523999999994</v>
      </c>
      <c r="I320" s="193">
        <v>0</v>
      </c>
      <c r="J320" s="193">
        <v>138.95240000000013</v>
      </c>
      <c r="K320" s="193">
        <v>0</v>
      </c>
      <c r="L320" s="194"/>
      <c r="M320" s="195">
        <v>43281</v>
      </c>
      <c r="N320" s="196" t="s">
        <v>1324</v>
      </c>
      <c r="O320" s="195">
        <v>43190</v>
      </c>
      <c r="P320" s="66"/>
      <c r="Q320" s="213">
        <v>0.1227422901479383</v>
      </c>
      <c r="R320" s="193">
        <v>499528.41844000004</v>
      </c>
      <c r="S320" s="193"/>
      <c r="T320" s="193"/>
      <c r="U320" s="193">
        <v>45209.520000000019</v>
      </c>
      <c r="V320" s="193">
        <v>325359.76348735235</v>
      </c>
      <c r="W320" s="193">
        <v>99999.99999999984</v>
      </c>
      <c r="X320" s="193" t="s">
        <v>607</v>
      </c>
      <c r="Y320" s="193"/>
      <c r="Z320" s="193">
        <v>-38626.474700742518</v>
      </c>
      <c r="AA320" s="193">
        <v>-277983.5015497572</v>
      </c>
      <c r="AB320" s="193">
        <v>-670596.19065111782</v>
      </c>
      <c r="AC320" s="193"/>
      <c r="AD320" s="197">
        <v>-4826.0857002190478</v>
      </c>
      <c r="AE320" s="198"/>
    </row>
    <row r="321" spans="1:31" ht="14.25" hidden="1" outlineLevel="1">
      <c r="A321" s="66" t="s">
        <v>134</v>
      </c>
      <c r="B321" s="208" t="s">
        <v>531</v>
      </c>
      <c r="C321" s="172"/>
      <c r="D321" s="66"/>
      <c r="E321" s="66">
        <v>2.2394859910170037</v>
      </c>
      <c r="F321" s="193">
        <v>21660.9</v>
      </c>
      <c r="G321" s="193"/>
      <c r="H321" s="193">
        <v>21070.400000000001</v>
      </c>
      <c r="I321" s="193">
        <v>0</v>
      </c>
      <c r="J321" s="193">
        <v>273.5</v>
      </c>
      <c r="K321" s="193">
        <v>0</v>
      </c>
      <c r="L321" s="194" t="s">
        <v>1324</v>
      </c>
      <c r="M321" s="195">
        <v>43190</v>
      </c>
      <c r="N321" s="196" t="s">
        <v>1324</v>
      </c>
      <c r="O321" s="195">
        <v>43190</v>
      </c>
      <c r="P321" s="66"/>
      <c r="Q321" s="213">
        <v>0.1227422901479383</v>
      </c>
      <c r="R321" s="193">
        <v>773093.14536000008</v>
      </c>
      <c r="S321" s="193"/>
      <c r="T321" s="193"/>
      <c r="U321" s="193">
        <v>5756.8912400000263</v>
      </c>
      <c r="V321" s="193">
        <v>21048.962486288943</v>
      </c>
      <c r="W321" s="193">
        <v>98000</v>
      </c>
      <c r="X321" s="193" t="s">
        <v>607</v>
      </c>
      <c r="Y321" s="193"/>
      <c r="Z321" s="193">
        <v>43906.197034374214</v>
      </c>
      <c r="AA321" s="193">
        <v>160534.54125913788</v>
      </c>
      <c r="AB321" s="193">
        <v>762257.7184519188</v>
      </c>
      <c r="AC321" s="193"/>
      <c r="AD321" s="197">
        <v>2787.0483307199956</v>
      </c>
      <c r="AE321" s="198"/>
    </row>
    <row r="322" spans="1:31" ht="14.25" hidden="1" outlineLevel="1">
      <c r="A322" s="66" t="s">
        <v>134</v>
      </c>
      <c r="B322" s="208" t="s">
        <v>532</v>
      </c>
      <c r="C322" s="172"/>
      <c r="D322" s="66"/>
      <c r="E322" s="66">
        <v>1.3084940446108102</v>
      </c>
      <c r="F322" s="193">
        <v>12656.099999999999</v>
      </c>
      <c r="G322" s="193"/>
      <c r="H322" s="193">
        <v>12587</v>
      </c>
      <c r="I322" s="193">
        <v>0</v>
      </c>
      <c r="J322" s="193">
        <v>306.19999999999925</v>
      </c>
      <c r="K322" s="193">
        <v>0</v>
      </c>
      <c r="L322" s="194" t="s">
        <v>1324</v>
      </c>
      <c r="M322" s="195">
        <v>44196</v>
      </c>
      <c r="N322" s="196" t="s">
        <v>1324</v>
      </c>
      <c r="O322" s="195">
        <v>43190</v>
      </c>
      <c r="P322" s="66"/>
      <c r="Q322" s="213">
        <v>0.1227422901479383</v>
      </c>
      <c r="R322" s="193">
        <v>527638.67614999996</v>
      </c>
      <c r="S322" s="193"/>
      <c r="T322" s="193"/>
      <c r="U322" s="193">
        <v>6720.7199999999721</v>
      </c>
      <c r="V322" s="193">
        <v>21948.791639451301</v>
      </c>
      <c r="W322" s="193">
        <v>100000.00000000025</v>
      </c>
      <c r="X322" s="193" t="s">
        <v>607</v>
      </c>
      <c r="Y322" s="193"/>
      <c r="Z322" s="193">
        <v>83675.138113165187</v>
      </c>
      <c r="AA322" s="193">
        <v>273269.55621543236</v>
      </c>
      <c r="AB322" s="193">
        <v>1452688.3259635414</v>
      </c>
      <c r="AC322" s="193"/>
      <c r="AD322" s="197">
        <v>4744.2466556614791</v>
      </c>
      <c r="AE322" s="198"/>
    </row>
    <row r="323" spans="1:31" ht="14.25" hidden="1" outlineLevel="1">
      <c r="A323" s="66" t="s">
        <v>134</v>
      </c>
      <c r="B323" s="208" t="s">
        <v>533</v>
      </c>
      <c r="C323" s="172"/>
      <c r="D323" s="66"/>
      <c r="E323" s="66">
        <v>2.4745498676439057</v>
      </c>
      <c r="F323" s="193">
        <v>23934.499899999999</v>
      </c>
      <c r="G323" s="193"/>
      <c r="H323" s="193">
        <v>23688.099899999994</v>
      </c>
      <c r="I323" s="193">
        <v>0</v>
      </c>
      <c r="J323" s="193">
        <v>22819.569899999995</v>
      </c>
      <c r="K323" s="193">
        <v>0</v>
      </c>
      <c r="L323" s="194" t="s">
        <v>1324</v>
      </c>
      <c r="M323" s="195">
        <v>44196</v>
      </c>
      <c r="N323" s="196" t="s">
        <v>1324</v>
      </c>
      <c r="O323" s="195">
        <v>44196</v>
      </c>
      <c r="P323" s="66"/>
      <c r="Q323" s="213">
        <v>0.1563422901479383</v>
      </c>
      <c r="R323" s="193">
        <v>757379.3012499999</v>
      </c>
      <c r="S323" s="193"/>
      <c r="T323" s="193"/>
      <c r="U323" s="193">
        <v>746865.79419999989</v>
      </c>
      <c r="V323" s="193">
        <v>32729.179273444592</v>
      </c>
      <c r="W323" s="193">
        <v>101903.03630569305</v>
      </c>
      <c r="X323" s="193" t="s">
        <v>607</v>
      </c>
      <c r="Y323" s="193"/>
      <c r="Z323" s="193">
        <v>1140517.8991142989</v>
      </c>
      <c r="AA323" s="193">
        <v>49979.815750791124</v>
      </c>
      <c r="AB323" s="193">
        <v>19800589.218688454</v>
      </c>
      <c r="AC323" s="193"/>
      <c r="AD323" s="197">
        <v>867.70212170775653</v>
      </c>
      <c r="AE323" s="198"/>
    </row>
    <row r="324" spans="1:31" ht="14.25" hidden="1" outlineLevel="1">
      <c r="A324" s="66" t="s">
        <v>134</v>
      </c>
      <c r="B324" s="208" t="s">
        <v>534</v>
      </c>
      <c r="C324" s="172"/>
      <c r="D324" s="66"/>
      <c r="E324" s="66">
        <v>2.5032086590641307</v>
      </c>
      <c r="F324" s="193">
        <v>24211.695299999999</v>
      </c>
      <c r="G324" s="193"/>
      <c r="H324" s="193">
        <v>24183.135299999998</v>
      </c>
      <c r="I324" s="193">
        <v>0</v>
      </c>
      <c r="J324" s="193">
        <v>23271.045299999998</v>
      </c>
      <c r="K324" s="193">
        <v>0</v>
      </c>
      <c r="L324" s="194" t="s">
        <v>1324</v>
      </c>
      <c r="M324" s="195">
        <v>44196</v>
      </c>
      <c r="N324" s="196" t="s">
        <v>1324</v>
      </c>
      <c r="O324" s="195">
        <v>44196</v>
      </c>
      <c r="P324" s="66"/>
      <c r="Q324" s="213">
        <v>0.14634229014793829</v>
      </c>
      <c r="R324" s="193">
        <v>776941.04440000013</v>
      </c>
      <c r="S324" s="193"/>
      <c r="T324" s="193"/>
      <c r="U324" s="193">
        <v>766337.58234000008</v>
      </c>
      <c r="V324" s="193">
        <v>32930.947985391969</v>
      </c>
      <c r="W324" s="193">
        <v>101959.70999205609</v>
      </c>
      <c r="X324" s="193" t="s">
        <v>607</v>
      </c>
      <c r="Y324" s="193"/>
      <c r="Z324" s="193">
        <v>1213432.6104361871</v>
      </c>
      <c r="AA324" s="193">
        <v>52143.451005021561</v>
      </c>
      <c r="AB324" s="193">
        <v>21066465.22817954</v>
      </c>
      <c r="AC324" s="193"/>
      <c r="AD324" s="197">
        <v>905.26510333334886</v>
      </c>
      <c r="AE324" s="198"/>
    </row>
    <row r="325" spans="1:31" ht="14.25" hidden="1" outlineLevel="1">
      <c r="A325" s="66" t="s">
        <v>134</v>
      </c>
      <c r="B325" s="208" t="s">
        <v>535</v>
      </c>
      <c r="C325" s="172"/>
      <c r="D325" s="66"/>
      <c r="E325" s="66">
        <v>2.3637072679580782</v>
      </c>
      <c r="F325" s="193">
        <v>22862.401000000002</v>
      </c>
      <c r="G325" s="193"/>
      <c r="H325" s="193">
        <v>22633.780999999999</v>
      </c>
      <c r="I325" s="193">
        <v>0</v>
      </c>
      <c r="J325" s="193">
        <v>16398.800999999999</v>
      </c>
      <c r="K325" s="193">
        <v>0</v>
      </c>
      <c r="L325" s="194" t="s">
        <v>1324</v>
      </c>
      <c r="M325" s="195">
        <v>44196</v>
      </c>
      <c r="N325" s="196" t="s">
        <v>1324</v>
      </c>
      <c r="O325" s="195">
        <v>43830</v>
      </c>
      <c r="P325" s="66"/>
      <c r="Q325" s="213">
        <v>0.15494229014793831</v>
      </c>
      <c r="R325" s="193">
        <v>726647.91101000027</v>
      </c>
      <c r="S325" s="193"/>
      <c r="T325" s="193"/>
      <c r="U325" s="193">
        <v>654064.48211000022</v>
      </c>
      <c r="V325" s="193">
        <v>39884.896591525212</v>
      </c>
      <c r="W325" s="193">
        <v>103033.35012114605</v>
      </c>
      <c r="X325" s="193" t="s">
        <v>607</v>
      </c>
      <c r="Y325" s="193"/>
      <c r="Z325" s="193">
        <v>940091.30764571659</v>
      </c>
      <c r="AA325" s="193">
        <v>57326.831860799866</v>
      </c>
      <c r="AB325" s="193">
        <v>16320972.976581967</v>
      </c>
      <c r="AC325" s="193"/>
      <c r="AD325" s="197">
        <v>995.25404184013007</v>
      </c>
      <c r="AE325" s="198"/>
    </row>
    <row r="326" spans="1:31" ht="14.25" hidden="1" outlineLevel="1">
      <c r="A326" s="66" t="s">
        <v>134</v>
      </c>
      <c r="B326" s="208" t="s">
        <v>536</v>
      </c>
      <c r="C326" s="172"/>
      <c r="D326" s="66"/>
      <c r="E326" s="66">
        <v>2.4573559202989439</v>
      </c>
      <c r="F326" s="193">
        <v>23768.195500000002</v>
      </c>
      <c r="G326" s="193"/>
      <c r="H326" s="193">
        <v>23530.5255</v>
      </c>
      <c r="I326" s="193">
        <v>0</v>
      </c>
      <c r="J326" s="193">
        <v>3077.1358000000014</v>
      </c>
      <c r="K326" s="193">
        <v>0</v>
      </c>
      <c r="L326" s="194" t="s">
        <v>1324</v>
      </c>
      <c r="M326" s="195">
        <v>43830</v>
      </c>
      <c r="N326" s="196" t="s">
        <v>1324</v>
      </c>
      <c r="O326" s="195">
        <v>43281</v>
      </c>
      <c r="P326" s="66"/>
      <c r="Q326" s="213">
        <v>0.1227422901479383</v>
      </c>
      <c r="R326" s="193">
        <v>906244.17495999997</v>
      </c>
      <c r="S326" s="193"/>
      <c r="T326" s="193"/>
      <c r="U326" s="193">
        <v>146084.57334</v>
      </c>
      <c r="V326" s="193">
        <v>47474.204206392176</v>
      </c>
      <c r="W326" s="193">
        <v>106215.95853520653</v>
      </c>
      <c r="X326" s="193" t="s">
        <v>607</v>
      </c>
      <c r="Y326" s="193"/>
      <c r="Z326" s="193">
        <v>282551.11515898572</v>
      </c>
      <c r="AA326" s="193">
        <v>91822.764259863208</v>
      </c>
      <c r="AB326" s="193">
        <v>4905384.2722592233</v>
      </c>
      <c r="AC326" s="193"/>
      <c r="AD326" s="197">
        <v>1594.1396776376334</v>
      </c>
      <c r="AE326" s="198"/>
    </row>
    <row r="327" spans="1:31" ht="14.25" hidden="1" outlineLevel="1">
      <c r="A327" s="66" t="s">
        <v>134</v>
      </c>
      <c r="B327" s="208" t="s">
        <v>537</v>
      </c>
      <c r="C327" s="172"/>
      <c r="D327" s="66"/>
      <c r="E327" s="66">
        <v>2.3751941130868013</v>
      </c>
      <c r="F327" s="193">
        <v>22973.504800000002</v>
      </c>
      <c r="G327" s="193"/>
      <c r="H327" s="193">
        <v>22743.774799999996</v>
      </c>
      <c r="I327" s="193">
        <v>0</v>
      </c>
      <c r="J327" s="193">
        <v>2965.0547999999972</v>
      </c>
      <c r="K327" s="193">
        <v>0</v>
      </c>
      <c r="L327" s="194" t="s">
        <v>1324</v>
      </c>
      <c r="M327" s="195">
        <v>43281</v>
      </c>
      <c r="N327" s="196" t="s">
        <v>1324</v>
      </c>
      <c r="O327" s="195">
        <v>43281</v>
      </c>
      <c r="P327" s="66"/>
      <c r="Q327" s="213">
        <v>0.1227422901479383</v>
      </c>
      <c r="R327" s="193">
        <v>913405.22711999994</v>
      </c>
      <c r="S327" s="193"/>
      <c r="T327" s="193"/>
      <c r="U327" s="193">
        <v>167123.90851999994</v>
      </c>
      <c r="V327" s="193">
        <v>56364.526051929999</v>
      </c>
      <c r="W327" s="193">
        <v>99999.999999999927</v>
      </c>
      <c r="X327" s="193" t="s">
        <v>607</v>
      </c>
      <c r="Y327" s="193"/>
      <c r="Z327" s="193">
        <v>219322.57063626751</v>
      </c>
      <c r="AA327" s="193">
        <v>73969.145742691748</v>
      </c>
      <c r="AB327" s="193">
        <v>3807670.2969133356</v>
      </c>
      <c r="AC327" s="193"/>
      <c r="AD327" s="197">
        <v>1284.1820990672211</v>
      </c>
      <c r="AE327" s="198"/>
    </row>
    <row r="328" spans="1:31" ht="14.25" hidden="1" outlineLevel="1">
      <c r="A328" s="66" t="s">
        <v>134</v>
      </c>
      <c r="B328" s="208" t="s">
        <v>538</v>
      </c>
      <c r="C328" s="172"/>
      <c r="D328" s="66"/>
      <c r="E328" s="66">
        <v>2.567671725023803</v>
      </c>
      <c r="F328" s="193">
        <v>24835.199099999998</v>
      </c>
      <c r="G328" s="193"/>
      <c r="H328" s="193">
        <v>24601.3691</v>
      </c>
      <c r="I328" s="193">
        <v>0</v>
      </c>
      <c r="J328" s="193">
        <v>3991.2791000000011</v>
      </c>
      <c r="K328" s="193">
        <v>0</v>
      </c>
      <c r="L328" s="194" t="s">
        <v>1324</v>
      </c>
      <c r="M328" s="195">
        <v>43738</v>
      </c>
      <c r="N328" s="196" t="s">
        <v>1324</v>
      </c>
      <c r="O328" s="195">
        <v>43465</v>
      </c>
      <c r="P328" s="66"/>
      <c r="Q328" s="213">
        <v>0.14274229014793832</v>
      </c>
      <c r="R328" s="193">
        <v>876553.73275000008</v>
      </c>
      <c r="S328" s="193"/>
      <c r="T328" s="193"/>
      <c r="U328" s="193">
        <v>310408.23431000009</v>
      </c>
      <c r="V328" s="193">
        <v>77771.618203798382</v>
      </c>
      <c r="W328" s="193">
        <v>106617.5208844703</v>
      </c>
      <c r="X328" s="193" t="s">
        <v>607</v>
      </c>
      <c r="Y328" s="193"/>
      <c r="Z328" s="193">
        <v>229855.42868914583</v>
      </c>
      <c r="AA328" s="193">
        <v>57589.41505472413</v>
      </c>
      <c r="AB328" s="193">
        <v>3990531.7809512089</v>
      </c>
      <c r="AC328" s="193"/>
      <c r="AD328" s="197">
        <v>999.81276201687012</v>
      </c>
      <c r="AE328" s="198"/>
    </row>
    <row r="329" spans="1:31" ht="14.25" hidden="1" outlineLevel="1">
      <c r="A329" s="66" t="s">
        <v>134</v>
      </c>
      <c r="B329" s="208" t="s">
        <v>539</v>
      </c>
      <c r="C329" s="172"/>
      <c r="D329" s="66"/>
      <c r="E329" s="66">
        <v>2.599267305560327</v>
      </c>
      <c r="F329" s="193">
        <v>25140.799900000002</v>
      </c>
      <c r="G329" s="193"/>
      <c r="H329" s="193">
        <v>24889.3999</v>
      </c>
      <c r="I329" s="193">
        <v>0</v>
      </c>
      <c r="J329" s="193">
        <v>553.13990000000047</v>
      </c>
      <c r="K329" s="193">
        <v>0</v>
      </c>
      <c r="L329" s="194" t="s">
        <v>1324</v>
      </c>
      <c r="M329" s="195">
        <v>43465</v>
      </c>
      <c r="N329" s="196" t="s">
        <v>1324</v>
      </c>
      <c r="O329" s="195">
        <v>43190</v>
      </c>
      <c r="P329" s="66"/>
      <c r="Q329" s="213">
        <v>0.1227422901479383</v>
      </c>
      <c r="R329" s="193">
        <v>1005560.38208</v>
      </c>
      <c r="S329" s="193"/>
      <c r="T329" s="193"/>
      <c r="U329" s="193">
        <v>193352.78989000001</v>
      </c>
      <c r="V329" s="193">
        <v>349554.94964293815</v>
      </c>
      <c r="W329" s="193">
        <v>123490.62289666737</v>
      </c>
      <c r="X329" s="193" t="s">
        <v>607</v>
      </c>
      <c r="Y329" s="193"/>
      <c r="Z329" s="193">
        <v>-151508.14081974354</v>
      </c>
      <c r="AA329" s="193">
        <v>-273905.64452093118</v>
      </c>
      <c r="AB329" s="193">
        <v>-2630340.533882583</v>
      </c>
      <c r="AC329" s="193"/>
      <c r="AD329" s="197">
        <v>-4755.2898170654125</v>
      </c>
      <c r="AE329" s="198"/>
    </row>
    <row r="330" spans="1:31" ht="14.25" hidden="1" outlineLevel="1">
      <c r="A330" s="66" t="s">
        <v>134</v>
      </c>
      <c r="B330" s="208" t="s">
        <v>540</v>
      </c>
      <c r="C330" s="172"/>
      <c r="D330" s="66"/>
      <c r="E330" s="66">
        <v>2.3898650420675867</v>
      </c>
      <c r="F330" s="193">
        <v>23115.405899999998</v>
      </c>
      <c r="G330" s="193"/>
      <c r="H330" s="193">
        <v>22903.755900000004</v>
      </c>
      <c r="I330" s="193">
        <v>0</v>
      </c>
      <c r="J330" s="193">
        <v>954.75590000000238</v>
      </c>
      <c r="K330" s="193">
        <v>0</v>
      </c>
      <c r="L330" s="194" t="s">
        <v>1324</v>
      </c>
      <c r="M330" s="195">
        <v>43830</v>
      </c>
      <c r="N330" s="196" t="s">
        <v>1324</v>
      </c>
      <c r="O330" s="195">
        <v>43190</v>
      </c>
      <c r="P330" s="66"/>
      <c r="Q330" s="213">
        <v>0.1227422901479383</v>
      </c>
      <c r="R330" s="193">
        <v>991645.15382999997</v>
      </c>
      <c r="S330" s="193"/>
      <c r="T330" s="193"/>
      <c r="U330" s="193">
        <v>60715.870340000023</v>
      </c>
      <c r="V330" s="193">
        <v>63593.082106117254</v>
      </c>
      <c r="W330" s="193">
        <v>108670.26067081671</v>
      </c>
      <c r="X330" s="193" t="s">
        <v>607</v>
      </c>
      <c r="Y330" s="193"/>
      <c r="Z330" s="193">
        <v>78503.618726026703</v>
      </c>
      <c r="AA330" s="193">
        <v>82223.758686410321</v>
      </c>
      <c r="AB330" s="193">
        <v>1362905.3150167309</v>
      </c>
      <c r="AC330" s="193"/>
      <c r="AD330" s="197">
        <v>1427.4908539624919</v>
      </c>
      <c r="AE330" s="198"/>
    </row>
    <row r="331" spans="1:31" ht="14.25" hidden="1" outlineLevel="1">
      <c r="A331" s="66" t="s">
        <v>134</v>
      </c>
      <c r="B331" s="208" t="s">
        <v>523</v>
      </c>
      <c r="C331" s="172"/>
      <c r="D331" s="66"/>
      <c r="E331" s="66">
        <v>1.6985988590437373</v>
      </c>
      <c r="F331" s="193">
        <v>16429.2968</v>
      </c>
      <c r="G331" s="193"/>
      <c r="H331" s="193">
        <v>16265.006799999999</v>
      </c>
      <c r="I331" s="193">
        <v>0</v>
      </c>
      <c r="J331" s="193">
        <v>13106.396799999999</v>
      </c>
      <c r="K331" s="193">
        <v>0</v>
      </c>
      <c r="L331" s="194" t="s">
        <v>1324</v>
      </c>
      <c r="M331" s="195">
        <v>43830</v>
      </c>
      <c r="N331" s="196" t="s">
        <v>1324</v>
      </c>
      <c r="O331" s="195">
        <v>43830</v>
      </c>
      <c r="P331" s="66"/>
      <c r="Q331" s="213">
        <v>0.15494229014793831</v>
      </c>
      <c r="R331" s="193">
        <v>540590.62845999992</v>
      </c>
      <c r="S331" s="193"/>
      <c r="T331" s="193"/>
      <c r="U331" s="193">
        <v>475649.30294999992</v>
      </c>
      <c r="V331" s="193">
        <v>36291.385817801573</v>
      </c>
      <c r="W331" s="193">
        <v>102620.81806496199</v>
      </c>
      <c r="X331" s="193" t="s">
        <v>607</v>
      </c>
      <c r="Y331" s="193"/>
      <c r="Z331" s="193">
        <v>764586.68979788688</v>
      </c>
      <c r="AA331" s="193">
        <v>58336.909942928549</v>
      </c>
      <c r="AB331" s="193">
        <v>13274028.385281421</v>
      </c>
      <c r="AC331" s="193"/>
      <c r="AD331" s="197">
        <v>1012.7900587659167</v>
      </c>
      <c r="AE331" s="198"/>
    </row>
    <row r="332" spans="1:31" ht="14.25" hidden="1" outlineLevel="1">
      <c r="A332" s="66" t="s">
        <v>134</v>
      </c>
      <c r="B332" s="208" t="s">
        <v>524</v>
      </c>
      <c r="C332" s="172"/>
      <c r="D332" s="66"/>
      <c r="E332" s="66">
        <v>1.6817472307213579</v>
      </c>
      <c r="F332" s="193">
        <v>16266.303400000001</v>
      </c>
      <c r="G332" s="193"/>
      <c r="H332" s="193">
        <v>16116.913399999999</v>
      </c>
      <c r="I332" s="193">
        <v>0</v>
      </c>
      <c r="J332" s="193">
        <v>3570.8132999999989</v>
      </c>
      <c r="K332" s="193">
        <v>0</v>
      </c>
      <c r="L332" s="194" t="s">
        <v>1324</v>
      </c>
      <c r="M332" s="195">
        <v>43555</v>
      </c>
      <c r="N332" s="196" t="s">
        <v>1324</v>
      </c>
      <c r="O332" s="195">
        <v>43465</v>
      </c>
      <c r="P332" s="66"/>
      <c r="Q332" s="213">
        <v>0.14274229014793832</v>
      </c>
      <c r="R332" s="193">
        <v>581414.07015000004</v>
      </c>
      <c r="S332" s="193"/>
      <c r="T332" s="193"/>
      <c r="U332" s="193">
        <v>221507.36901000002</v>
      </c>
      <c r="V332" s="193">
        <v>62032.750076852266</v>
      </c>
      <c r="W332" s="193">
        <v>107113.93199974926</v>
      </c>
      <c r="X332" s="193" t="s">
        <v>607</v>
      </c>
      <c r="Y332" s="193"/>
      <c r="Z332" s="193">
        <v>167240.28528522907</v>
      </c>
      <c r="AA332" s="193">
        <v>46835.348486359988</v>
      </c>
      <c r="AB332" s="193">
        <v>2903467.0936078182</v>
      </c>
      <c r="AC332" s="193"/>
      <c r="AD332" s="197">
        <v>813.11086569768827</v>
      </c>
      <c r="AE332" s="198"/>
    </row>
    <row r="333" spans="1:31" ht="14.25" hidden="1" outlineLevel="1">
      <c r="A333" s="66" t="s">
        <v>134</v>
      </c>
      <c r="B333" s="208" t="s">
        <v>525</v>
      </c>
      <c r="C333" s="172"/>
      <c r="D333" s="66"/>
      <c r="E333" s="66">
        <v>0.92493362342534702</v>
      </c>
      <c r="F333" s="193">
        <v>8946.2023000000008</v>
      </c>
      <c r="G333" s="193"/>
      <c r="H333" s="193">
        <v>8860.3022999999994</v>
      </c>
      <c r="I333" s="193">
        <v>0</v>
      </c>
      <c r="J333" s="193">
        <v>171.20230000000009</v>
      </c>
      <c r="K333" s="193">
        <v>0</v>
      </c>
      <c r="L333" s="194" t="s">
        <v>1324</v>
      </c>
      <c r="M333" s="195">
        <v>43190</v>
      </c>
      <c r="N333" s="196" t="s">
        <v>1324</v>
      </c>
      <c r="O333" s="195">
        <v>43190</v>
      </c>
      <c r="P333" s="66"/>
      <c r="Q333" s="213">
        <v>0.1227422901479383</v>
      </c>
      <c r="R333" s="193">
        <v>411883.86965000001</v>
      </c>
      <c r="S333" s="193"/>
      <c r="T333" s="193"/>
      <c r="U333" s="193">
        <v>49716.47000000003</v>
      </c>
      <c r="V333" s="193">
        <v>290396.04024011362</v>
      </c>
      <c r="W333" s="193">
        <v>108405.176215506</v>
      </c>
      <c r="X333" s="193" t="s">
        <v>607</v>
      </c>
      <c r="Y333" s="193"/>
      <c r="Z333" s="193">
        <v>-34622.37735454637</v>
      </c>
      <c r="AA333" s="193">
        <v>-202230.79569927711</v>
      </c>
      <c r="AB333" s="193">
        <v>-601080.85309680121</v>
      </c>
      <c r="AC333" s="193"/>
      <c r="AD333" s="197">
        <v>-3510.9391234627155</v>
      </c>
      <c r="AE333" s="198"/>
    </row>
    <row r="334" spans="1:31" ht="14.25" hidden="1" outlineLevel="1">
      <c r="A334" s="66" t="s">
        <v>134</v>
      </c>
      <c r="B334" s="208" t="s">
        <v>526</v>
      </c>
      <c r="C334" s="172"/>
      <c r="D334" s="66"/>
      <c r="E334" s="66">
        <v>0.92519185665479564</v>
      </c>
      <c r="F334" s="193">
        <v>8948.7000000000007</v>
      </c>
      <c r="G334" s="193"/>
      <c r="H334" s="193">
        <v>8844.880000000001</v>
      </c>
      <c r="I334" s="193">
        <v>0</v>
      </c>
      <c r="J334" s="193">
        <v>180.48000000000081</v>
      </c>
      <c r="K334" s="193">
        <v>0</v>
      </c>
      <c r="L334" s="194" t="s">
        <v>1324</v>
      </c>
      <c r="M334" s="195">
        <v>43190</v>
      </c>
      <c r="N334" s="196" t="s">
        <v>1324</v>
      </c>
      <c r="O334" s="195">
        <v>43281</v>
      </c>
      <c r="P334" s="66"/>
      <c r="Q334" s="213">
        <v>0.1227422901479383</v>
      </c>
      <c r="R334" s="193">
        <v>415209.46071999997</v>
      </c>
      <c r="S334" s="193"/>
      <c r="T334" s="193"/>
      <c r="U334" s="193">
        <v>42951.349999999977</v>
      </c>
      <c r="V334" s="193">
        <v>237983.98714538888</v>
      </c>
      <c r="W334" s="193">
        <v>108999.99999999987</v>
      </c>
      <c r="X334" s="193" t="s">
        <v>607</v>
      </c>
      <c r="Y334" s="193"/>
      <c r="Z334" s="193">
        <v>-37787.176234215898</v>
      </c>
      <c r="AA334" s="193">
        <v>-209370.43569490098</v>
      </c>
      <c r="AB334" s="193">
        <v>-656025.08731247275</v>
      </c>
      <c r="AC334" s="193"/>
      <c r="AD334" s="197">
        <v>-3634.89077633239</v>
      </c>
      <c r="AE334" s="198"/>
    </row>
    <row r="335" spans="1:31" ht="14.25" hidden="1" outlineLevel="1">
      <c r="A335" s="66" t="s">
        <v>134</v>
      </c>
      <c r="B335" s="208" t="s">
        <v>530</v>
      </c>
      <c r="C335" s="172"/>
      <c r="D335" s="66"/>
      <c r="E335" s="66">
        <v>1.3017324426546353</v>
      </c>
      <c r="F335" s="193">
        <v>12590.7</v>
      </c>
      <c r="G335" s="193"/>
      <c r="H335" s="193">
        <v>12504</v>
      </c>
      <c r="I335" s="193">
        <v>0</v>
      </c>
      <c r="J335" s="193">
        <v>223.20000000000073</v>
      </c>
      <c r="K335" s="193">
        <v>0</v>
      </c>
      <c r="L335" s="194" t="s">
        <v>1324</v>
      </c>
      <c r="M335" s="195">
        <v>43190</v>
      </c>
      <c r="N335" s="196" t="s">
        <v>1324</v>
      </c>
      <c r="O335" s="195">
        <v>43190</v>
      </c>
      <c r="P335" s="66"/>
      <c r="Q335" s="213">
        <v>0.1227422901479383</v>
      </c>
      <c r="R335" s="193">
        <v>461637.20694</v>
      </c>
      <c r="S335" s="193"/>
      <c r="T335" s="193"/>
      <c r="U335" s="193">
        <v>6281.6900000000023</v>
      </c>
      <c r="V335" s="193">
        <v>28143.772401433613</v>
      </c>
      <c r="W335" s="193">
        <v>89577.105734767189</v>
      </c>
      <c r="X335" s="193" t="s">
        <v>607</v>
      </c>
      <c r="Y335" s="193"/>
      <c r="Z335" s="193">
        <v>38678.448352399515</v>
      </c>
      <c r="AA335" s="193">
        <v>173290.53921325892</v>
      </c>
      <c r="AB335" s="193">
        <v>671498.50785933924</v>
      </c>
      <c r="AC335" s="193"/>
      <c r="AD335" s="197">
        <v>3008.5058595848436</v>
      </c>
      <c r="AE335" s="198"/>
    </row>
    <row r="336" spans="1:31" ht="14.25" hidden="1" outlineLevel="1">
      <c r="A336" s="66" t="s">
        <v>134</v>
      </c>
      <c r="B336" s="208" t="s">
        <v>529</v>
      </c>
      <c r="C336" s="172"/>
      <c r="D336" s="66"/>
      <c r="E336" s="66">
        <v>2.2652920377587002</v>
      </c>
      <c r="F336" s="193">
        <v>21910.502899999999</v>
      </c>
      <c r="G336" s="193"/>
      <c r="H336" s="193">
        <v>21822.802900000002</v>
      </c>
      <c r="I336" s="193">
        <v>0</v>
      </c>
      <c r="J336" s="193">
        <v>287.90290000000095</v>
      </c>
      <c r="K336" s="193">
        <v>0</v>
      </c>
      <c r="L336" s="194" t="s">
        <v>1324</v>
      </c>
      <c r="M336" s="195">
        <v>43190</v>
      </c>
      <c r="N336" s="196" t="s">
        <v>1324</v>
      </c>
      <c r="O336" s="195">
        <v>43190</v>
      </c>
      <c r="P336" s="66"/>
      <c r="Q336" s="213">
        <v>0.1127422901479383</v>
      </c>
      <c r="R336" s="193">
        <v>881285.68860999995</v>
      </c>
      <c r="S336" s="193"/>
      <c r="T336" s="193"/>
      <c r="U336" s="193">
        <v>6048.0256100000115</v>
      </c>
      <c r="V336" s="193">
        <v>21007.17154985237</v>
      </c>
      <c r="W336" s="193">
        <v>99999.999999998996</v>
      </c>
      <c r="X336" s="193" t="s">
        <v>607</v>
      </c>
      <c r="Y336" s="193"/>
      <c r="Z336" s="193">
        <v>49646.46007229753</v>
      </c>
      <c r="AA336" s="193">
        <v>172441.6811094899</v>
      </c>
      <c r="AB336" s="193">
        <v>861914.71682906535</v>
      </c>
      <c r="AC336" s="193"/>
      <c r="AD336" s="197">
        <v>2993.7687908981206</v>
      </c>
      <c r="AE336" s="198"/>
    </row>
    <row r="337" spans="1:31" ht="14.25" hidden="1" outlineLevel="1">
      <c r="A337" s="66" t="s">
        <v>134</v>
      </c>
      <c r="B337" s="208" t="s">
        <v>501</v>
      </c>
      <c r="C337" s="172"/>
      <c r="D337" s="66"/>
      <c r="E337" s="66">
        <v>1.3342584361624741</v>
      </c>
      <c r="F337" s="193">
        <v>12905.3</v>
      </c>
      <c r="G337" s="193"/>
      <c r="H337" s="193">
        <v>12782</v>
      </c>
      <c r="I337" s="193">
        <v>0</v>
      </c>
      <c r="J337" s="193">
        <v>43.799999999999272</v>
      </c>
      <c r="K337" s="193">
        <v>0</v>
      </c>
      <c r="L337" s="194" t="s">
        <v>1324</v>
      </c>
      <c r="M337" s="195">
        <v>43190</v>
      </c>
      <c r="N337" s="196" t="s">
        <v>1324</v>
      </c>
      <c r="O337" s="195">
        <v>43281</v>
      </c>
      <c r="P337" s="66"/>
      <c r="Q337" s="213">
        <v>0.1227422901479383</v>
      </c>
      <c r="R337" s="193">
        <v>480340.88468999998</v>
      </c>
      <c r="S337" s="193"/>
      <c r="T337" s="193"/>
      <c r="U337" s="193">
        <v>1528.2299999999814</v>
      </c>
      <c r="V337" s="193">
        <v>34891.095890411118</v>
      </c>
      <c r="W337" s="193">
        <v>118980.00000000249</v>
      </c>
      <c r="X337" s="193" t="s">
        <v>607</v>
      </c>
      <c r="Y337" s="193"/>
      <c r="Z337" s="193">
        <v>19903.505896305996</v>
      </c>
      <c r="AA337" s="193">
        <v>454417.94283804396</v>
      </c>
      <c r="AB337" s="193">
        <v>345545.7775546959</v>
      </c>
      <c r="AC337" s="193"/>
      <c r="AD337" s="197">
        <v>7889.1730035320006</v>
      </c>
      <c r="AE337" s="198"/>
    </row>
    <row r="338" spans="1:31" ht="14.25" hidden="1" outlineLevel="1">
      <c r="A338" s="66" t="s">
        <v>134</v>
      </c>
      <c r="B338" s="208" t="s">
        <v>520</v>
      </c>
      <c r="C338" s="172"/>
      <c r="D338" s="66"/>
      <c r="E338" s="66">
        <v>1.169953576395603</v>
      </c>
      <c r="F338" s="193">
        <v>11316.1</v>
      </c>
      <c r="G338" s="193"/>
      <c r="H338" s="193">
        <v>11191</v>
      </c>
      <c r="I338" s="193">
        <v>0</v>
      </c>
      <c r="J338" s="193">
        <v>14.900000000000006</v>
      </c>
      <c r="K338" s="193">
        <v>0</v>
      </c>
      <c r="L338" s="194" t="s">
        <v>1324</v>
      </c>
      <c r="M338" s="195">
        <v>43190</v>
      </c>
      <c r="N338" s="196" t="s">
        <v>1324</v>
      </c>
      <c r="O338" s="195">
        <v>43190</v>
      </c>
      <c r="P338" s="66"/>
      <c r="Q338" s="213">
        <v>0.1227422901479383</v>
      </c>
      <c r="R338" s="193">
        <v>390044.10843000002</v>
      </c>
      <c r="S338" s="193"/>
      <c r="T338" s="193"/>
      <c r="U338" s="193">
        <v>541.3300000000163</v>
      </c>
      <c r="V338" s="193">
        <v>36330.872483222556</v>
      </c>
      <c r="W338" s="193">
        <v>89999.999999999971</v>
      </c>
      <c r="X338" s="193" t="s">
        <v>607</v>
      </c>
      <c r="Y338" s="193"/>
      <c r="Z338" s="193">
        <v>18582.573666552616</v>
      </c>
      <c r="AA338" s="193">
        <v>1247152.595070645</v>
      </c>
      <c r="AB338" s="193">
        <v>322613.00597137888</v>
      </c>
      <c r="AC338" s="193"/>
      <c r="AD338" s="197">
        <v>21651.879595394548</v>
      </c>
      <c r="AE338" s="198"/>
    </row>
    <row r="339" spans="1:31" ht="14.25" hidden="1" outlineLevel="1">
      <c r="A339" s="66" t="s">
        <v>134</v>
      </c>
      <c r="B339" s="208" t="s">
        <v>519</v>
      </c>
      <c r="C339" s="172"/>
      <c r="D339" s="66"/>
      <c r="E339" s="66">
        <v>1.7971386826149407</v>
      </c>
      <c r="F339" s="193">
        <v>17382.400000000001</v>
      </c>
      <c r="G339" s="193"/>
      <c r="H339" s="193">
        <v>17215.900000000001</v>
      </c>
      <c r="I339" s="193">
        <v>0</v>
      </c>
      <c r="J339" s="193">
        <v>44.100000000001842</v>
      </c>
      <c r="K339" s="193">
        <v>0</v>
      </c>
      <c r="L339" s="194" t="s">
        <v>1324</v>
      </c>
      <c r="M339" s="195">
        <v>43190</v>
      </c>
      <c r="N339" s="196" t="s">
        <v>1324</v>
      </c>
      <c r="O339" s="195">
        <v>43190</v>
      </c>
      <c r="P339" s="66"/>
      <c r="Q339" s="213">
        <v>0.1227422901479383</v>
      </c>
      <c r="R339" s="193">
        <v>569913.72725</v>
      </c>
      <c r="S339" s="193"/>
      <c r="T339" s="193"/>
      <c r="U339" s="193">
        <v>1362.4200000000419</v>
      </c>
      <c r="V339" s="193">
        <v>30893.877551020068</v>
      </c>
      <c r="W339" s="193">
        <v>125999.99999999684</v>
      </c>
      <c r="X339" s="193" t="s">
        <v>607</v>
      </c>
      <c r="Y339" s="193"/>
      <c r="Z339" s="193">
        <v>25590.117123698783</v>
      </c>
      <c r="AA339" s="193">
        <v>580274.76470969873</v>
      </c>
      <c r="AB339" s="193">
        <v>444271.32412211731</v>
      </c>
      <c r="AC339" s="193"/>
      <c r="AD339" s="197">
        <v>10074.179685308362</v>
      </c>
      <c r="AE339" s="198"/>
    </row>
    <row r="340" spans="1:31" ht="14.25" hidden="1" outlineLevel="1">
      <c r="A340" s="66" t="s">
        <v>134</v>
      </c>
      <c r="B340" s="208" t="s">
        <v>502</v>
      </c>
      <c r="C340" s="172"/>
      <c r="D340" s="66"/>
      <c r="E340" s="66">
        <v>0.66402239638730665</v>
      </c>
      <c r="F340" s="193">
        <v>6422.6</v>
      </c>
      <c r="G340" s="193"/>
      <c r="H340" s="193">
        <v>6362.6</v>
      </c>
      <c r="I340" s="193">
        <v>0</v>
      </c>
      <c r="J340" s="193">
        <v>76.500000000000171</v>
      </c>
      <c r="K340" s="193">
        <v>0</v>
      </c>
      <c r="L340" s="194" t="s">
        <v>1324</v>
      </c>
      <c r="M340" s="195">
        <v>43190</v>
      </c>
      <c r="N340" s="196" t="s">
        <v>1324</v>
      </c>
      <c r="O340" s="195">
        <v>43190</v>
      </c>
      <c r="P340" s="66"/>
      <c r="Q340" s="213">
        <v>0.1227422901479383</v>
      </c>
      <c r="R340" s="193">
        <v>233551.98474000001</v>
      </c>
      <c r="S340" s="193"/>
      <c r="T340" s="193"/>
      <c r="U340" s="193">
        <v>54.440000000002328</v>
      </c>
      <c r="V340" s="193">
        <v>711.63398692813337</v>
      </c>
      <c r="W340" s="193">
        <v>128291.99999999958</v>
      </c>
      <c r="X340" s="193" t="s">
        <v>607</v>
      </c>
      <c r="Y340" s="193"/>
      <c r="Z340" s="193">
        <v>21852.994718205613</v>
      </c>
      <c r="AA340" s="193">
        <v>285660.06167588971</v>
      </c>
      <c r="AB340" s="193">
        <v>379390.95208359713</v>
      </c>
      <c r="AC340" s="193"/>
      <c r="AD340" s="197">
        <v>4959.3588507659642</v>
      </c>
      <c r="AE340" s="198"/>
    </row>
    <row r="341" spans="1:31" ht="14.25" hidden="1" outlineLevel="1">
      <c r="A341" s="66" t="s">
        <v>134</v>
      </c>
      <c r="B341" s="208" t="s">
        <v>503</v>
      </c>
      <c r="C341" s="172"/>
      <c r="D341" s="66"/>
      <c r="E341" s="66">
        <v>1.019016837927408</v>
      </c>
      <c r="F341" s="193">
        <v>9856.2000000000007</v>
      </c>
      <c r="G341" s="193"/>
      <c r="H341" s="193">
        <v>9769.6</v>
      </c>
      <c r="I341" s="193">
        <v>0</v>
      </c>
      <c r="J341" s="193">
        <v>3.4106051316484809E-13</v>
      </c>
      <c r="K341" s="193">
        <v>0</v>
      </c>
      <c r="L341" s="194" t="s">
        <v>1324</v>
      </c>
      <c r="M341" s="195">
        <v>43100</v>
      </c>
      <c r="N341" s="196" t="s">
        <v>1324</v>
      </c>
      <c r="O341" s="195">
        <v>43190</v>
      </c>
      <c r="P341" s="66"/>
      <c r="Q341" s="213">
        <v>0.1227422901479383</v>
      </c>
      <c r="R341" s="193">
        <v>347039.31540000002</v>
      </c>
      <c r="S341" s="193"/>
      <c r="T341" s="193"/>
      <c r="U341" s="193">
        <v>1071.0300000000279</v>
      </c>
      <c r="V341" s="193">
        <v>3.14029316985856E+18</v>
      </c>
      <c r="W341" s="193">
        <v>0</v>
      </c>
      <c r="X341" s="193" t="s">
        <v>607</v>
      </c>
      <c r="Y341" s="193"/>
      <c r="Z341" s="193">
        <v>13939.12987454935</v>
      </c>
      <c r="AA341" s="193">
        <v>4.0869961008391537E+19</v>
      </c>
      <c r="AB341" s="193">
        <v>241997.94227362666</v>
      </c>
      <c r="AC341" s="193"/>
      <c r="AD341" s="197">
        <v>7.0954547047391398E+17</v>
      </c>
      <c r="AE341" s="198"/>
    </row>
    <row r="342" spans="1:31" ht="14.25" hidden="1" outlineLevel="1">
      <c r="A342" s="66" t="s">
        <v>134</v>
      </c>
      <c r="B342" s="208" t="s">
        <v>542</v>
      </c>
      <c r="C342" s="172"/>
      <c r="D342" s="66"/>
      <c r="E342" s="66">
        <v>3.8890511601122868</v>
      </c>
      <c r="F342" s="193">
        <v>37615.93</v>
      </c>
      <c r="G342" s="193"/>
      <c r="H342" s="193">
        <v>37106.219999999994</v>
      </c>
      <c r="I342" s="193">
        <v>0</v>
      </c>
      <c r="J342" s="193">
        <v>37106.219999999994</v>
      </c>
      <c r="K342" s="193">
        <v>0</v>
      </c>
      <c r="L342" s="194"/>
      <c r="M342" s="195">
        <v>46022</v>
      </c>
      <c r="N342" s="196" t="s">
        <v>1324</v>
      </c>
      <c r="O342" s="195">
        <v>46022</v>
      </c>
      <c r="P342" s="66"/>
      <c r="Q342" s="213">
        <v>0.17014229014793827</v>
      </c>
      <c r="R342" s="193">
        <v>1584935.1835999999</v>
      </c>
      <c r="S342" s="193"/>
      <c r="T342" s="193"/>
      <c r="U342" s="193">
        <v>1584935.1835999999</v>
      </c>
      <c r="V342" s="193">
        <v>42713.463769686059</v>
      </c>
      <c r="W342" s="193">
        <v>100000.00000000001</v>
      </c>
      <c r="X342" s="193" t="s">
        <v>607</v>
      </c>
      <c r="Y342" s="193"/>
      <c r="Z342" s="193">
        <v>878534.83379664808</v>
      </c>
      <c r="AA342" s="193">
        <v>23676.214763903416</v>
      </c>
      <c r="AB342" s="193">
        <v>15252287.905192135</v>
      </c>
      <c r="AC342" s="193"/>
      <c r="AD342" s="197">
        <v>411.04396797065658</v>
      </c>
      <c r="AE342" s="198"/>
    </row>
    <row r="343" spans="1:31" ht="14.25" hidden="1" outlineLevel="1">
      <c r="A343" s="66" t="s">
        <v>134</v>
      </c>
      <c r="B343" s="208" t="s">
        <v>926</v>
      </c>
      <c r="C343" s="172"/>
      <c r="D343" s="66"/>
      <c r="E343" s="66">
        <v>3.8749562182975263</v>
      </c>
      <c r="F343" s="193">
        <v>37479.599999999999</v>
      </c>
      <c r="G343" s="193"/>
      <c r="H343" s="193">
        <v>37104.81</v>
      </c>
      <c r="I343" s="193">
        <v>0</v>
      </c>
      <c r="J343" s="193">
        <v>37104.81</v>
      </c>
      <c r="K343" s="193">
        <v>0</v>
      </c>
      <c r="L343" s="195">
        <v>45292</v>
      </c>
      <c r="M343" s="195">
        <v>44561</v>
      </c>
      <c r="N343" s="196">
        <v>43101</v>
      </c>
      <c r="O343" s="195">
        <v>44561</v>
      </c>
      <c r="P343" s="66"/>
      <c r="Q343" s="213">
        <v>0.16634229014793828</v>
      </c>
      <c r="R343" s="193">
        <v>1579455.76052</v>
      </c>
      <c r="S343" s="193"/>
      <c r="T343" s="193"/>
      <c r="U343" s="193">
        <v>1579455.76052</v>
      </c>
      <c r="V343" s="193">
        <v>42567.412702557973</v>
      </c>
      <c r="W343" s="193">
        <v>100000</v>
      </c>
      <c r="X343" s="193" t="s">
        <v>607</v>
      </c>
      <c r="Y343" s="193"/>
      <c r="Z343" s="193">
        <v>1341147.608180197</v>
      </c>
      <c r="AA343" s="193">
        <v>36144.845053247736</v>
      </c>
      <c r="AB343" s="193">
        <v>23283731.795726351</v>
      </c>
      <c r="AC343" s="193"/>
      <c r="AD343" s="197">
        <v>627.51249220050863</v>
      </c>
      <c r="AE343" s="198"/>
    </row>
    <row r="344" spans="1:31" ht="14.25" hidden="1" outlineLevel="1">
      <c r="A344" s="66" t="s">
        <v>134</v>
      </c>
      <c r="B344" s="208" t="s">
        <v>543</v>
      </c>
      <c r="C344" s="172"/>
      <c r="D344" s="66"/>
      <c r="E344" s="66">
        <v>0.92324815456341802</v>
      </c>
      <c r="F344" s="193">
        <v>8929.9</v>
      </c>
      <c r="G344" s="193"/>
      <c r="H344" s="193">
        <v>8840.6</v>
      </c>
      <c r="I344" s="193">
        <v>0</v>
      </c>
      <c r="J344" s="193">
        <v>8840.6</v>
      </c>
      <c r="K344" s="193">
        <v>0</v>
      </c>
      <c r="L344" s="195">
        <v>43647</v>
      </c>
      <c r="M344" s="195">
        <v>44561</v>
      </c>
      <c r="N344" s="196">
        <v>43101</v>
      </c>
      <c r="O344" s="195">
        <v>44561</v>
      </c>
      <c r="P344" s="66"/>
      <c r="Q344" s="213">
        <v>0.16634229014793828</v>
      </c>
      <c r="R344" s="193">
        <v>381064.95600000001</v>
      </c>
      <c r="S344" s="193"/>
      <c r="T344" s="193"/>
      <c r="U344" s="193">
        <v>381064.95600000001</v>
      </c>
      <c r="V344" s="193">
        <v>43103.96986629867</v>
      </c>
      <c r="W344" s="193">
        <v>99999.999999999985</v>
      </c>
      <c r="X344" s="193" t="s">
        <v>607</v>
      </c>
      <c r="Y344" s="193"/>
      <c r="Z344" s="193">
        <v>293751.66388782434</v>
      </c>
      <c r="AA344" s="193">
        <v>33227.570966656604</v>
      </c>
      <c r="AB344" s="193">
        <v>5099837.5680609494</v>
      </c>
      <c r="AC344" s="193"/>
      <c r="AD344" s="197">
        <v>576.86554849907805</v>
      </c>
      <c r="AE344" s="198"/>
    </row>
    <row r="345" spans="1:31" ht="14.25" hidden="1" outlineLevel="1">
      <c r="A345" s="66" t="s">
        <v>134</v>
      </c>
      <c r="B345" s="208" t="s">
        <v>544</v>
      </c>
      <c r="C345" s="172"/>
      <c r="D345" s="66"/>
      <c r="E345" s="66">
        <v>0.92324815456341802</v>
      </c>
      <c r="F345" s="193">
        <v>8929.9</v>
      </c>
      <c r="G345" s="193"/>
      <c r="H345" s="193">
        <v>8840.6</v>
      </c>
      <c r="I345" s="193">
        <v>0</v>
      </c>
      <c r="J345" s="193">
        <v>8840.6</v>
      </c>
      <c r="K345" s="193">
        <v>0</v>
      </c>
      <c r="L345" s="195">
        <v>43831</v>
      </c>
      <c r="M345" s="195">
        <v>44561</v>
      </c>
      <c r="N345" s="196">
        <v>43101</v>
      </c>
      <c r="O345" s="195">
        <v>44561</v>
      </c>
      <c r="P345" s="66"/>
      <c r="Q345" s="213">
        <v>0.16634229014793828</v>
      </c>
      <c r="R345" s="193">
        <v>380749.88600000006</v>
      </c>
      <c r="S345" s="193"/>
      <c r="T345" s="193"/>
      <c r="U345" s="193">
        <v>380749.88600000006</v>
      </c>
      <c r="V345" s="193">
        <v>43068.330882519294</v>
      </c>
      <c r="W345" s="193">
        <v>99999.999999999971</v>
      </c>
      <c r="X345" s="193" t="s">
        <v>607</v>
      </c>
      <c r="Y345" s="193"/>
      <c r="Z345" s="193">
        <v>330494.73064499965</v>
      </c>
      <c r="AA345" s="193">
        <v>37383.744388955463</v>
      </c>
      <c r="AB345" s="193">
        <v>5737735.8176707653</v>
      </c>
      <c r="AC345" s="193"/>
      <c r="AD345" s="197">
        <v>649.02108654059282</v>
      </c>
      <c r="AE345" s="198"/>
    </row>
    <row r="346" spans="1:31" ht="14.25" hidden="1" outlineLevel="1">
      <c r="A346" s="66" t="s">
        <v>134</v>
      </c>
      <c r="B346" s="208" t="s">
        <v>648</v>
      </c>
      <c r="C346" s="172"/>
      <c r="D346" s="66"/>
      <c r="E346" s="66">
        <v>1.9043317851862296</v>
      </c>
      <c r="F346" s="193">
        <v>18419.2</v>
      </c>
      <c r="G346" s="193"/>
      <c r="H346" s="193">
        <v>18235.009999999998</v>
      </c>
      <c r="I346" s="193">
        <v>0</v>
      </c>
      <c r="J346" s="193">
        <v>18235.009999999998</v>
      </c>
      <c r="K346" s="193">
        <v>0</v>
      </c>
      <c r="L346" s="195">
        <v>43739</v>
      </c>
      <c r="M346" s="195">
        <v>44926</v>
      </c>
      <c r="N346" s="196">
        <v>43101</v>
      </c>
      <c r="O346" s="195">
        <v>44926</v>
      </c>
      <c r="P346" s="66"/>
      <c r="Q346" s="213">
        <v>0.16834229014793828</v>
      </c>
      <c r="R346" s="193">
        <v>692965.0405</v>
      </c>
      <c r="S346" s="193"/>
      <c r="T346" s="193"/>
      <c r="U346" s="193">
        <v>692965.0405</v>
      </c>
      <c r="V346" s="193">
        <v>38001.900766711951</v>
      </c>
      <c r="W346" s="193">
        <v>100000.00000000001</v>
      </c>
      <c r="X346" s="193" t="s">
        <v>607</v>
      </c>
      <c r="Y346" s="193"/>
      <c r="Z346" s="193">
        <v>750114.2764953454</v>
      </c>
      <c r="AA346" s="193">
        <v>41135.939958099581</v>
      </c>
      <c r="AB346" s="193">
        <v>13022772.082307795</v>
      </c>
      <c r="AC346" s="193"/>
      <c r="AD346" s="197">
        <v>714.16314453942152</v>
      </c>
      <c r="AE346" s="198"/>
    </row>
    <row r="347" spans="1:31" ht="14.25" hidden="1" outlineLevel="1">
      <c r="A347" s="66" t="s">
        <v>134</v>
      </c>
      <c r="B347" s="208" t="s">
        <v>649</v>
      </c>
      <c r="C347" s="172"/>
      <c r="D347" s="66"/>
      <c r="E347" s="66">
        <v>2.0283978761252213</v>
      </c>
      <c r="F347" s="193">
        <v>19619.2</v>
      </c>
      <c r="G347" s="193"/>
      <c r="H347" s="193">
        <v>19423.009999999998</v>
      </c>
      <c r="I347" s="193">
        <v>0</v>
      </c>
      <c r="J347" s="193">
        <v>19423.009999999998</v>
      </c>
      <c r="K347" s="193">
        <v>0</v>
      </c>
      <c r="L347" s="195">
        <v>43831</v>
      </c>
      <c r="M347" s="195">
        <v>44926</v>
      </c>
      <c r="N347" s="196">
        <v>43831</v>
      </c>
      <c r="O347" s="195">
        <v>44926</v>
      </c>
      <c r="P347" s="66"/>
      <c r="Q347" s="213">
        <v>0.16834229014793828</v>
      </c>
      <c r="R347" s="193">
        <v>730956.32050000003</v>
      </c>
      <c r="S347" s="193"/>
      <c r="T347" s="193"/>
      <c r="U347" s="193">
        <v>730956.32050000003</v>
      </c>
      <c r="V347" s="193">
        <v>37633.524386796897</v>
      </c>
      <c r="W347" s="193">
        <v>100000.00000000001</v>
      </c>
      <c r="X347" s="193" t="s">
        <v>607</v>
      </c>
      <c r="Y347" s="193"/>
      <c r="Z347" s="193">
        <v>802567.1066680199</v>
      </c>
      <c r="AA347" s="193">
        <v>41320.429051316962</v>
      </c>
      <c r="AB347" s="193">
        <v>13933408.333096411</v>
      </c>
      <c r="AC347" s="193"/>
      <c r="AD347" s="197">
        <v>717.36606906429085</v>
      </c>
      <c r="AE347" s="198"/>
    </row>
    <row r="348" spans="1:31" ht="14.25" hidden="1" outlineLevel="1">
      <c r="A348" s="66" t="s">
        <v>134</v>
      </c>
      <c r="B348" s="208" t="s">
        <v>650</v>
      </c>
      <c r="C348" s="172"/>
      <c r="D348" s="66"/>
      <c r="E348" s="66">
        <v>2.0276120931994179</v>
      </c>
      <c r="F348" s="193">
        <v>19611.599699999999</v>
      </c>
      <c r="G348" s="193"/>
      <c r="H348" s="193">
        <v>19415.483700000001</v>
      </c>
      <c r="I348" s="193">
        <v>0</v>
      </c>
      <c r="J348" s="193">
        <v>18590.913700000001</v>
      </c>
      <c r="K348" s="193">
        <v>0</v>
      </c>
      <c r="L348" s="195">
        <v>43831</v>
      </c>
      <c r="M348" s="195">
        <v>44196</v>
      </c>
      <c r="N348" s="196">
        <v>43831</v>
      </c>
      <c r="O348" s="195">
        <v>44196</v>
      </c>
      <c r="P348" s="66"/>
      <c r="Q348" s="213">
        <v>0.16634229014793828</v>
      </c>
      <c r="R348" s="193">
        <v>677305.29762000008</v>
      </c>
      <c r="S348" s="193"/>
      <c r="T348" s="193"/>
      <c r="U348" s="193">
        <v>668565.43488000007</v>
      </c>
      <c r="V348" s="193">
        <v>35961.946016671573</v>
      </c>
      <c r="W348" s="193">
        <v>102217.66937684185</v>
      </c>
      <c r="X348" s="193" t="s">
        <v>607</v>
      </c>
      <c r="Y348" s="193"/>
      <c r="Z348" s="193">
        <v>828725.3833846678</v>
      </c>
      <c r="AA348" s="193">
        <v>44576.904436099219</v>
      </c>
      <c r="AB348" s="193">
        <v>14387543.50479109</v>
      </c>
      <c r="AC348" s="193"/>
      <c r="AD348" s="197">
        <v>773.90190374511235</v>
      </c>
      <c r="AE348" s="198"/>
    </row>
    <row r="349" spans="1:31" ht="14.25" hidden="1" outlineLevel="1">
      <c r="A349" s="66" t="s">
        <v>134</v>
      </c>
      <c r="B349" s="208" t="s">
        <v>651</v>
      </c>
      <c r="C349" s="172"/>
      <c r="D349" s="66"/>
      <c r="E349" s="66">
        <v>2.0279015807449419</v>
      </c>
      <c r="F349" s="193">
        <v>19614.399699999998</v>
      </c>
      <c r="G349" s="193"/>
      <c r="H349" s="193">
        <v>19418.259700000002</v>
      </c>
      <c r="I349" s="193">
        <v>0</v>
      </c>
      <c r="J349" s="193">
        <v>18591.109700000001</v>
      </c>
      <c r="K349" s="193">
        <v>0</v>
      </c>
      <c r="L349" s="195">
        <v>43374</v>
      </c>
      <c r="M349" s="195">
        <v>44196</v>
      </c>
      <c r="N349" s="196" t="s">
        <v>1324</v>
      </c>
      <c r="O349" s="195">
        <v>44561</v>
      </c>
      <c r="P349" s="66"/>
      <c r="Q349" s="213">
        <v>0.16634229014793828</v>
      </c>
      <c r="R349" s="193">
        <v>694513.64497999998</v>
      </c>
      <c r="S349" s="193"/>
      <c r="T349" s="193"/>
      <c r="U349" s="193">
        <v>692893.06724</v>
      </c>
      <c r="V349" s="193">
        <v>37270.129563056689</v>
      </c>
      <c r="W349" s="193">
        <v>102224.58479710869</v>
      </c>
      <c r="X349" s="193" t="s">
        <v>607</v>
      </c>
      <c r="Y349" s="193"/>
      <c r="Z349" s="193">
        <v>885612.73178841325</v>
      </c>
      <c r="AA349" s="193">
        <v>47636.356628481044</v>
      </c>
      <c r="AB349" s="193">
        <v>15375167.651994495</v>
      </c>
      <c r="AC349" s="193"/>
      <c r="AD349" s="197">
        <v>827.01720876804325</v>
      </c>
      <c r="AE349" s="198"/>
    </row>
    <row r="350" spans="1:31" ht="14.25" hidden="1" outlineLevel="1">
      <c r="A350" s="66" t="s">
        <v>134</v>
      </c>
      <c r="B350" s="208" t="s">
        <v>652</v>
      </c>
      <c r="C350" s="172"/>
      <c r="D350" s="66"/>
      <c r="E350" s="66">
        <v>2.0276121552324633</v>
      </c>
      <c r="F350" s="193">
        <v>19611.600299999998</v>
      </c>
      <c r="G350" s="193"/>
      <c r="H350" s="193">
        <v>19415.480299999996</v>
      </c>
      <c r="I350" s="193">
        <v>0</v>
      </c>
      <c r="J350" s="193">
        <v>18590.910299999996</v>
      </c>
      <c r="K350" s="193">
        <v>0</v>
      </c>
      <c r="L350" s="195">
        <v>43374</v>
      </c>
      <c r="M350" s="195">
        <v>44196</v>
      </c>
      <c r="N350" s="196" t="s">
        <v>1324</v>
      </c>
      <c r="O350" s="195">
        <v>44196</v>
      </c>
      <c r="P350" s="66"/>
      <c r="Q350" s="213">
        <v>0.1563422901479383</v>
      </c>
      <c r="R350" s="193">
        <v>666512.42405000003</v>
      </c>
      <c r="S350" s="193"/>
      <c r="T350" s="193"/>
      <c r="U350" s="193">
        <v>660588.49571000005</v>
      </c>
      <c r="V350" s="193">
        <v>35532.875208913261</v>
      </c>
      <c r="W350" s="193">
        <v>102217.66978242053</v>
      </c>
      <c r="X350" s="193" t="s">
        <v>607</v>
      </c>
      <c r="Y350" s="193"/>
      <c r="Z350" s="193">
        <v>902848.80054805358</v>
      </c>
      <c r="AA350" s="193">
        <v>48563.991003068513</v>
      </c>
      <c r="AB350" s="193">
        <v>15674403.917834548</v>
      </c>
      <c r="AC350" s="193"/>
      <c r="AD350" s="197">
        <v>843.12191629661902</v>
      </c>
      <c r="AE350" s="198"/>
    </row>
    <row r="351" spans="1:31" ht="14.25" hidden="1" outlineLevel="1">
      <c r="A351" s="66" t="s">
        <v>134</v>
      </c>
      <c r="B351" s="208" t="s">
        <v>653</v>
      </c>
      <c r="C351" s="172"/>
      <c r="D351" s="66"/>
      <c r="E351" s="66">
        <v>2.0278809030631186</v>
      </c>
      <c r="F351" s="193">
        <v>19614.199699999997</v>
      </c>
      <c r="G351" s="193"/>
      <c r="H351" s="193">
        <v>19418.0697</v>
      </c>
      <c r="I351" s="193">
        <v>0</v>
      </c>
      <c r="J351" s="193">
        <v>18590.919699999999</v>
      </c>
      <c r="K351" s="193">
        <v>0</v>
      </c>
      <c r="L351" s="195">
        <v>43282</v>
      </c>
      <c r="M351" s="195">
        <v>44196</v>
      </c>
      <c r="N351" s="196" t="s">
        <v>1324</v>
      </c>
      <c r="O351" s="195">
        <v>44196</v>
      </c>
      <c r="P351" s="66"/>
      <c r="Q351" s="213">
        <v>0.1563422901479383</v>
      </c>
      <c r="R351" s="193">
        <v>704126.01576999994</v>
      </c>
      <c r="S351" s="193"/>
      <c r="T351" s="193"/>
      <c r="U351" s="193">
        <v>698202.2384899999</v>
      </c>
      <c r="V351" s="193">
        <v>37556.089196060588</v>
      </c>
      <c r="W351" s="193">
        <v>102017.11376333902</v>
      </c>
      <c r="X351" s="193" t="s">
        <v>607</v>
      </c>
      <c r="Y351" s="193"/>
      <c r="Z351" s="193">
        <v>799236.77650215826</v>
      </c>
      <c r="AA351" s="193">
        <v>42990.706721311813</v>
      </c>
      <c r="AB351" s="193">
        <v>13875590.301807255</v>
      </c>
      <c r="AC351" s="193"/>
      <c r="AD351" s="197">
        <v>746.36384459275871</v>
      </c>
      <c r="AE351" s="198"/>
    </row>
    <row r="352" spans="1:31" ht="14.25" hidden="1" outlineLevel="1">
      <c r="A352" s="66" t="s">
        <v>134</v>
      </c>
      <c r="B352" s="208" t="s">
        <v>654</v>
      </c>
      <c r="C352" s="172"/>
      <c r="D352" s="66"/>
      <c r="E352" s="66">
        <v>1.8009433760704028</v>
      </c>
      <c r="F352" s="193">
        <v>17419.2</v>
      </c>
      <c r="G352" s="193"/>
      <c r="H352" s="193">
        <v>17245.010000000002</v>
      </c>
      <c r="I352" s="193">
        <v>0</v>
      </c>
      <c r="J352" s="193">
        <v>17245.010000000002</v>
      </c>
      <c r="K352" s="193">
        <v>0</v>
      </c>
      <c r="L352" s="195">
        <v>43282</v>
      </c>
      <c r="M352" s="195">
        <v>44561</v>
      </c>
      <c r="N352" s="196" t="s">
        <v>1324</v>
      </c>
      <c r="O352" s="195">
        <v>44561</v>
      </c>
      <c r="P352" s="66"/>
      <c r="Q352" s="213">
        <v>0.16634229014793828</v>
      </c>
      <c r="R352" s="193">
        <v>651553.03235000011</v>
      </c>
      <c r="S352" s="193"/>
      <c r="T352" s="193"/>
      <c r="U352" s="193">
        <v>651553.03235000011</v>
      </c>
      <c r="V352" s="193">
        <v>37782.119717529888</v>
      </c>
      <c r="W352" s="193">
        <v>100000.00000000001</v>
      </c>
      <c r="X352" s="193" t="s">
        <v>607</v>
      </c>
      <c r="Y352" s="193"/>
      <c r="Z352" s="193">
        <v>689946.38548404351</v>
      </c>
      <c r="AA352" s="193">
        <v>40008.465375435764</v>
      </c>
      <c r="AB352" s="193">
        <v>11978194.268145656</v>
      </c>
      <c r="AC352" s="193"/>
      <c r="AD352" s="197">
        <v>694.58900100061726</v>
      </c>
      <c r="AE352" s="198"/>
    </row>
    <row r="353" spans="1:31" ht="14.25" hidden="1" outlineLevel="1">
      <c r="A353" s="66" t="s">
        <v>134</v>
      </c>
      <c r="B353" s="208" t="s">
        <v>655</v>
      </c>
      <c r="C353" s="172"/>
      <c r="D353" s="66"/>
      <c r="E353" s="66">
        <v>1.9250094670093949</v>
      </c>
      <c r="F353" s="193">
        <v>18619.2</v>
      </c>
      <c r="G353" s="193"/>
      <c r="H353" s="193">
        <v>18433.010000000002</v>
      </c>
      <c r="I353" s="193">
        <v>0</v>
      </c>
      <c r="J353" s="193">
        <v>18433.010000000002</v>
      </c>
      <c r="K353" s="193">
        <v>0</v>
      </c>
      <c r="L353" s="195">
        <v>43466</v>
      </c>
      <c r="M353" s="195">
        <v>44561</v>
      </c>
      <c r="N353" s="196">
        <v>43466</v>
      </c>
      <c r="O353" s="195">
        <v>44561</v>
      </c>
      <c r="P353" s="66"/>
      <c r="Q353" s="213">
        <v>0.16634229014793828</v>
      </c>
      <c r="R353" s="193">
        <v>689544.31235000002</v>
      </c>
      <c r="S353" s="193"/>
      <c r="T353" s="193"/>
      <c r="U353" s="193">
        <v>689544.31235000002</v>
      </c>
      <c r="V353" s="193">
        <v>37408.12338028352</v>
      </c>
      <c r="W353" s="193">
        <v>100000.00000000001</v>
      </c>
      <c r="X353" s="193" t="s">
        <v>607</v>
      </c>
      <c r="Y353" s="193"/>
      <c r="Z353" s="193">
        <v>734632.11935808486</v>
      </c>
      <c r="AA353" s="193">
        <v>39854.159432349072</v>
      </c>
      <c r="AB353" s="193">
        <v>12753985.565294649</v>
      </c>
      <c r="AC353" s="193"/>
      <c r="AD353" s="197">
        <v>691.91008767936694</v>
      </c>
      <c r="AE353" s="198"/>
    </row>
    <row r="354" spans="1:31" ht="14.25" hidden="1" outlineLevel="1">
      <c r="A354" s="66" t="s">
        <v>134</v>
      </c>
      <c r="B354" s="208" t="s">
        <v>528</v>
      </c>
      <c r="C354" s="172"/>
      <c r="D354" s="66"/>
      <c r="E354" s="66">
        <v>0.89485730454425738</v>
      </c>
      <c r="F354" s="193">
        <v>8655.2961999999989</v>
      </c>
      <c r="G354" s="193"/>
      <c r="H354" s="193">
        <v>8568.7412000000004</v>
      </c>
      <c r="I354" s="193">
        <v>0</v>
      </c>
      <c r="J354" s="193">
        <v>8366.8814000000002</v>
      </c>
      <c r="K354" s="193">
        <v>0</v>
      </c>
      <c r="L354" s="195">
        <v>43466</v>
      </c>
      <c r="M354" s="195">
        <v>43830</v>
      </c>
      <c r="N354" s="196">
        <v>43466</v>
      </c>
      <c r="O354" s="195">
        <v>43830</v>
      </c>
      <c r="P354" s="66"/>
      <c r="Q354" s="213">
        <v>0.15494229014793831</v>
      </c>
      <c r="R354" s="193">
        <v>318004.66404999996</v>
      </c>
      <c r="S354" s="193"/>
      <c r="T354" s="193"/>
      <c r="U354" s="193">
        <v>314757.70054999995</v>
      </c>
      <c r="V354" s="193">
        <v>37619.476780201519</v>
      </c>
      <c r="W354" s="193">
        <v>101206.30176615149</v>
      </c>
      <c r="X354" s="193" t="s">
        <v>607</v>
      </c>
      <c r="Y354" s="193"/>
      <c r="Z354" s="193">
        <v>315956.66744528007</v>
      </c>
      <c r="AA354" s="193">
        <v>37762.775918549538</v>
      </c>
      <c r="AB354" s="193">
        <v>5485339.7634952674</v>
      </c>
      <c r="AC354" s="193"/>
      <c r="AD354" s="197">
        <v>655.60147219192891</v>
      </c>
      <c r="AE354" s="198"/>
    </row>
    <row r="355" spans="1:31" ht="14.25" hidden="1" outlineLevel="1">
      <c r="A355" s="66" t="s">
        <v>134</v>
      </c>
      <c r="B355" s="208" t="s">
        <v>511</v>
      </c>
      <c r="C355" s="172"/>
      <c r="D355" s="66"/>
      <c r="E355" s="66">
        <v>2.412547849035986</v>
      </c>
      <c r="F355" s="193">
        <v>23334.800000000003</v>
      </c>
      <c r="G355" s="193"/>
      <c r="H355" s="193">
        <v>23128</v>
      </c>
      <c r="I355" s="193">
        <v>0</v>
      </c>
      <c r="J355" s="193">
        <v>1.3642420526593924E-12</v>
      </c>
      <c r="K355" s="193">
        <v>0</v>
      </c>
      <c r="L355" s="194" t="s">
        <v>1324</v>
      </c>
      <c r="M355" s="195">
        <v>43100</v>
      </c>
      <c r="N355" s="196" t="s">
        <v>1324</v>
      </c>
      <c r="O355" s="195">
        <v>43190</v>
      </c>
      <c r="P355" s="66"/>
      <c r="Q355" s="213">
        <v>0.1227422901479383</v>
      </c>
      <c r="R355" s="193">
        <v>703412.87060000002</v>
      </c>
      <c r="S355" s="193"/>
      <c r="T355" s="193"/>
      <c r="U355" s="193">
        <v>635.06000000005588</v>
      </c>
      <c r="V355" s="193">
        <v>4.6550390289032531E+17</v>
      </c>
      <c r="W355" s="193">
        <v>0</v>
      </c>
      <c r="X355" s="193" t="s">
        <v>607</v>
      </c>
      <c r="Y355" s="193"/>
      <c r="Z355" s="193">
        <v>27380.390647792032</v>
      </c>
      <c r="AA355" s="193">
        <v>2.0070038593531056E+19</v>
      </c>
      <c r="AB355" s="193">
        <v>475352.35377293883</v>
      </c>
      <c r="AC355" s="193"/>
      <c r="AD355" s="197">
        <v>3.4843696017602464E+17</v>
      </c>
      <c r="AE355" s="198"/>
    </row>
    <row r="356" spans="1:31" ht="14.25" hidden="1" outlineLevel="1">
      <c r="A356" s="66" t="s">
        <v>134</v>
      </c>
      <c r="B356" s="208" t="s">
        <v>512</v>
      </c>
      <c r="C356" s="172"/>
      <c r="D356" s="66"/>
      <c r="E356" s="66">
        <v>0.9037180840814385</v>
      </c>
      <c r="F356" s="193">
        <v>8741</v>
      </c>
      <c r="G356" s="193"/>
      <c r="H356" s="193">
        <v>8655.5</v>
      </c>
      <c r="I356" s="193">
        <v>0</v>
      </c>
      <c r="J356" s="193">
        <v>-7.3896444519050419E-13</v>
      </c>
      <c r="K356" s="193">
        <v>0</v>
      </c>
      <c r="L356" s="194"/>
      <c r="M356" s="195">
        <v>43100</v>
      </c>
      <c r="N356" s="196" t="s">
        <v>1324</v>
      </c>
      <c r="O356" s="195">
        <v>43190</v>
      </c>
      <c r="P356" s="66"/>
      <c r="Q356" s="213">
        <v>0.1227422901479383</v>
      </c>
      <c r="R356" s="193">
        <v>286553.93479999999</v>
      </c>
      <c r="S356" s="193"/>
      <c r="T356" s="193"/>
      <c r="U356" s="193">
        <v>272</v>
      </c>
      <c r="V356" s="193">
        <v>-3.6808266185239629E+17</v>
      </c>
      <c r="W356" s="193">
        <v>0</v>
      </c>
      <c r="X356" s="193" t="s">
        <v>607</v>
      </c>
      <c r="Y356" s="193"/>
      <c r="Z356" s="193">
        <v>11507.085845687012</v>
      </c>
      <c r="AA356" s="193">
        <v>-1.5571907309722456E+19</v>
      </c>
      <c r="AB356" s="193">
        <v>199775.10226851664</v>
      </c>
      <c r="AC356" s="193"/>
      <c r="AD356" s="197">
        <v>-2.7034467431922906E+17</v>
      </c>
      <c r="AE356" s="198"/>
    </row>
    <row r="357" spans="1:31" ht="14.25" hidden="1" outlineLevel="1">
      <c r="A357" s="66" t="s">
        <v>134</v>
      </c>
      <c r="B357" s="208" t="s">
        <v>647</v>
      </c>
      <c r="C357" s="172"/>
      <c r="D357" s="66"/>
      <c r="E357" s="66">
        <v>1.9377884811529289</v>
      </c>
      <c r="F357" s="193">
        <v>18742.802</v>
      </c>
      <c r="G357" s="193"/>
      <c r="H357" s="193">
        <v>18568.871999999999</v>
      </c>
      <c r="I357" s="193">
        <v>0</v>
      </c>
      <c r="J357" s="193">
        <v>11386.021999999999</v>
      </c>
      <c r="K357" s="193">
        <v>0</v>
      </c>
      <c r="L357" s="194"/>
      <c r="M357" s="195">
        <v>43465</v>
      </c>
      <c r="N357" s="196" t="s">
        <v>1324</v>
      </c>
      <c r="O357" s="195">
        <v>43830</v>
      </c>
      <c r="P357" s="66"/>
      <c r="Q357" s="213">
        <v>0.15494229014793831</v>
      </c>
      <c r="R357" s="193">
        <v>739180.37552999996</v>
      </c>
      <c r="S357" s="193"/>
      <c r="T357" s="193"/>
      <c r="U357" s="193">
        <v>628664.32069999992</v>
      </c>
      <c r="V357" s="193">
        <v>55213.692780498757</v>
      </c>
      <c r="W357" s="193">
        <v>100966.66579425192</v>
      </c>
      <c r="X357" s="193" t="s">
        <v>607</v>
      </c>
      <c r="Y357" s="193"/>
      <c r="Z357" s="193">
        <v>473903.91394131124</v>
      </c>
      <c r="AA357" s="193">
        <v>41621.552631929859</v>
      </c>
      <c r="AB357" s="193">
        <v>8227469.9383215904</v>
      </c>
      <c r="AC357" s="193"/>
      <c r="AD357" s="197">
        <v>722.59389085332793</v>
      </c>
      <c r="AE357" s="198"/>
    </row>
    <row r="358" spans="1:31" ht="14.25" hidden="1" outlineLevel="1">
      <c r="A358" s="66" t="s">
        <v>134</v>
      </c>
      <c r="B358" s="208" t="s">
        <v>554</v>
      </c>
      <c r="C358" s="172"/>
      <c r="D358" s="66"/>
      <c r="E358" s="66">
        <v>0.9159592613819113</v>
      </c>
      <c r="F358" s="193">
        <v>8859.3999000000003</v>
      </c>
      <c r="G358" s="193"/>
      <c r="H358" s="193">
        <v>8790.0198999999993</v>
      </c>
      <c r="I358" s="193">
        <v>0</v>
      </c>
      <c r="J358" s="193">
        <v>270.05989999999986</v>
      </c>
      <c r="K358" s="193">
        <v>0</v>
      </c>
      <c r="L358" s="194" t="s">
        <v>1324</v>
      </c>
      <c r="M358" s="195">
        <v>43281</v>
      </c>
      <c r="N358" s="196" t="s">
        <v>1324</v>
      </c>
      <c r="O358" s="195">
        <v>43281</v>
      </c>
      <c r="P358" s="66"/>
      <c r="Q358" s="213">
        <v>0.1227422901479383</v>
      </c>
      <c r="R358" s="193">
        <v>500703.65986000001</v>
      </c>
      <c r="S358" s="193"/>
      <c r="T358" s="193"/>
      <c r="U358" s="193">
        <v>46899.10904000001</v>
      </c>
      <c r="V358" s="193">
        <v>173661.8766429227</v>
      </c>
      <c r="W358" s="193">
        <v>130000.00000000012</v>
      </c>
      <c r="X358" s="193" t="s">
        <v>607</v>
      </c>
      <c r="Y358" s="193"/>
      <c r="Z358" s="193">
        <v>-28836.35595602552</v>
      </c>
      <c r="AA358" s="193">
        <v>-106777.62954080015</v>
      </c>
      <c r="AB358" s="193">
        <v>-500629.44149543787</v>
      </c>
      <c r="AC358" s="193"/>
      <c r="AD358" s="197">
        <v>-1853.7718539310654</v>
      </c>
      <c r="AE358" s="198"/>
    </row>
    <row r="359" spans="1:31" ht="14.25" hidden="1" outlineLevel="1">
      <c r="A359" s="66" t="s">
        <v>134</v>
      </c>
      <c r="B359" s="208" t="s">
        <v>656</v>
      </c>
      <c r="C359" s="172"/>
      <c r="D359" s="66"/>
      <c r="E359" s="66">
        <v>1.9318323162591302</v>
      </c>
      <c r="F359" s="193">
        <v>18685.192400000004</v>
      </c>
      <c r="G359" s="193"/>
      <c r="H359" s="193">
        <v>18511.9064</v>
      </c>
      <c r="I359" s="193">
        <v>0</v>
      </c>
      <c r="J359" s="193">
        <v>2104.3263999999999</v>
      </c>
      <c r="K359" s="193">
        <v>0</v>
      </c>
      <c r="L359" s="194" t="s">
        <v>1324</v>
      </c>
      <c r="M359" s="195">
        <v>43281</v>
      </c>
      <c r="N359" s="196" t="s">
        <v>1324</v>
      </c>
      <c r="O359" s="195">
        <v>43281</v>
      </c>
      <c r="P359" s="66"/>
      <c r="Q359" s="213">
        <v>0.14274229014793832</v>
      </c>
      <c r="R359" s="193">
        <v>675915.16873999999</v>
      </c>
      <c r="S359" s="193"/>
      <c r="T359" s="193"/>
      <c r="U359" s="193">
        <v>168746.12030999997</v>
      </c>
      <c r="V359" s="193">
        <v>80190.088529041866</v>
      </c>
      <c r="W359" s="193">
        <v>96757.728268770443</v>
      </c>
      <c r="X359" s="193" t="s">
        <v>607</v>
      </c>
      <c r="Y359" s="193"/>
      <c r="Z359" s="193">
        <v>91086.165510304054</v>
      </c>
      <c r="AA359" s="193">
        <v>43285.188795000649</v>
      </c>
      <c r="AB359" s="193">
        <v>1581351.5493054546</v>
      </c>
      <c r="AC359" s="193"/>
      <c r="AD359" s="197">
        <v>751.47636284250132</v>
      </c>
      <c r="AE359" s="198"/>
    </row>
    <row r="360" spans="1:31" ht="14.25" hidden="1" outlineLevel="1">
      <c r="A360" s="66" t="s">
        <v>134</v>
      </c>
      <c r="B360" s="208" t="s">
        <v>541</v>
      </c>
      <c r="C360" s="172"/>
      <c r="D360" s="66"/>
      <c r="E360" s="66">
        <v>0.89485768708137114</v>
      </c>
      <c r="F360" s="193">
        <v>8655.2999</v>
      </c>
      <c r="G360" s="193"/>
      <c r="H360" s="193">
        <v>8568.7448999999997</v>
      </c>
      <c r="I360" s="193">
        <v>0</v>
      </c>
      <c r="J360" s="193">
        <v>8366.8850000000002</v>
      </c>
      <c r="K360" s="193">
        <v>0</v>
      </c>
      <c r="L360" s="194" t="s">
        <v>1324</v>
      </c>
      <c r="M360" s="195">
        <v>43830</v>
      </c>
      <c r="N360" s="196" t="s">
        <v>1324</v>
      </c>
      <c r="O360" s="195">
        <v>43830</v>
      </c>
      <c r="P360" s="66"/>
      <c r="Q360" s="213">
        <v>0.15494229014793831</v>
      </c>
      <c r="R360" s="193">
        <v>319515.97259999992</v>
      </c>
      <c r="S360" s="193"/>
      <c r="T360" s="193"/>
      <c r="U360" s="193">
        <v>313123.27471999993</v>
      </c>
      <c r="V360" s="193">
        <v>37424.115990598642</v>
      </c>
      <c r="W360" s="193">
        <v>101206.30238254739</v>
      </c>
      <c r="X360" s="193" t="s">
        <v>607</v>
      </c>
      <c r="Y360" s="193"/>
      <c r="Z360" s="193">
        <v>390308.27622809855</v>
      </c>
      <c r="AA360" s="193">
        <v>46649.174242038527</v>
      </c>
      <c r="AB360" s="193">
        <v>6776161.8228426045</v>
      </c>
      <c r="AC360" s="193"/>
      <c r="AD360" s="197">
        <v>809.87868517884544</v>
      </c>
      <c r="AE360" s="198"/>
    </row>
    <row r="361" spans="1:31" ht="14.25" hidden="1" outlineLevel="1">
      <c r="A361" s="66" t="s">
        <v>134</v>
      </c>
      <c r="B361" s="208" t="s">
        <v>545</v>
      </c>
      <c r="C361" s="172"/>
      <c r="D361" s="66"/>
      <c r="E361" s="66">
        <v>2.6880986370114859</v>
      </c>
      <c r="F361" s="193">
        <v>26000</v>
      </c>
      <c r="G361" s="193"/>
      <c r="H361" s="193">
        <v>25740</v>
      </c>
      <c r="I361" s="193">
        <v>0</v>
      </c>
      <c r="J361" s="193">
        <v>25740</v>
      </c>
      <c r="K361" s="193">
        <v>0</v>
      </c>
      <c r="L361" s="194" t="s">
        <v>1324</v>
      </c>
      <c r="M361" s="195">
        <v>46022</v>
      </c>
      <c r="N361" s="196" t="s">
        <v>1324</v>
      </c>
      <c r="O361" s="195">
        <v>45657</v>
      </c>
      <c r="P361" s="66"/>
      <c r="Q361" s="213">
        <v>0.17014229014793827</v>
      </c>
      <c r="R361" s="193">
        <v>1030714.1000000001</v>
      </c>
      <c r="S361" s="193"/>
      <c r="T361" s="193"/>
      <c r="U361" s="193">
        <v>1030714.1000000001</v>
      </c>
      <c r="V361" s="193">
        <v>40043.282828282834</v>
      </c>
      <c r="W361" s="193">
        <v>100000</v>
      </c>
      <c r="X361" s="193" t="s">
        <v>607</v>
      </c>
      <c r="Y361" s="193"/>
      <c r="Z361" s="193">
        <v>648869.13734464755</v>
      </c>
      <c r="AA361" s="193">
        <v>25208.591194430752</v>
      </c>
      <c r="AB361" s="193">
        <v>11265050.075254036</v>
      </c>
      <c r="AC361" s="193"/>
      <c r="AD361" s="197">
        <v>437.64763307125236</v>
      </c>
      <c r="AE361" s="198"/>
    </row>
    <row r="362" spans="1:31" ht="14.25" hidden="1" outlineLevel="1">
      <c r="A362" s="66" t="s">
        <v>134</v>
      </c>
      <c r="B362" s="208" t="s">
        <v>546</v>
      </c>
      <c r="C362" s="172"/>
      <c r="D362" s="66"/>
      <c r="E362" s="66">
        <v>2.6880986370114859</v>
      </c>
      <c r="F362" s="193">
        <v>26000</v>
      </c>
      <c r="G362" s="193"/>
      <c r="H362" s="193">
        <v>25740</v>
      </c>
      <c r="I362" s="193">
        <v>0</v>
      </c>
      <c r="J362" s="193">
        <v>25740</v>
      </c>
      <c r="K362" s="193">
        <v>0</v>
      </c>
      <c r="L362" s="195">
        <v>44927</v>
      </c>
      <c r="M362" s="195">
        <v>46022</v>
      </c>
      <c r="N362" s="196">
        <v>44927</v>
      </c>
      <c r="O362" s="195">
        <v>46022</v>
      </c>
      <c r="P362" s="66"/>
      <c r="Q362" s="213">
        <v>0.17014229014793827</v>
      </c>
      <c r="R362" s="193">
        <v>1027716.6649999999</v>
      </c>
      <c r="S362" s="193"/>
      <c r="T362" s="193"/>
      <c r="U362" s="193">
        <v>1027716.6649999999</v>
      </c>
      <c r="V362" s="193">
        <v>39926.832362082358</v>
      </c>
      <c r="W362" s="193">
        <v>100000</v>
      </c>
      <c r="X362" s="193" t="s">
        <v>607</v>
      </c>
      <c r="Y362" s="193"/>
      <c r="Z362" s="193">
        <v>637783.14244786173</v>
      </c>
      <c r="AA362" s="193">
        <v>24777.899861999293</v>
      </c>
      <c r="AB362" s="193">
        <v>11072585.554353312</v>
      </c>
      <c r="AC362" s="193"/>
      <c r="AD362" s="197">
        <v>430.17037895700514</v>
      </c>
      <c r="AE362" s="198"/>
    </row>
    <row r="363" spans="1:31" ht="14.25" hidden="1" outlineLevel="1">
      <c r="A363" s="66" t="s">
        <v>134</v>
      </c>
      <c r="B363" s="208" t="s">
        <v>547</v>
      </c>
      <c r="C363" s="172"/>
      <c r="D363" s="66"/>
      <c r="E363" s="66">
        <v>3.0624680664198936</v>
      </c>
      <c r="F363" s="193">
        <v>29621</v>
      </c>
      <c r="G363" s="193"/>
      <c r="H363" s="193">
        <v>29324.79</v>
      </c>
      <c r="I363" s="193">
        <v>0</v>
      </c>
      <c r="J363" s="193">
        <v>29324.79</v>
      </c>
      <c r="K363" s="193">
        <v>0</v>
      </c>
      <c r="L363" s="195">
        <v>45292</v>
      </c>
      <c r="M363" s="195">
        <v>46387</v>
      </c>
      <c r="N363" s="196">
        <v>44927</v>
      </c>
      <c r="O363" s="195">
        <v>46022</v>
      </c>
      <c r="P363" s="66"/>
      <c r="Q363" s="213">
        <v>0.17014229014793827</v>
      </c>
      <c r="R363" s="193">
        <v>1152042.27</v>
      </c>
      <c r="S363" s="193"/>
      <c r="T363" s="193"/>
      <c r="U363" s="193">
        <v>1152042.27</v>
      </c>
      <c r="V363" s="193">
        <v>39285.610229433863</v>
      </c>
      <c r="W363" s="193">
        <v>100000</v>
      </c>
      <c r="X363" s="193" t="s">
        <v>607</v>
      </c>
      <c r="Y363" s="193"/>
      <c r="Z363" s="193">
        <v>699247.94860052492</v>
      </c>
      <c r="AA363" s="193">
        <v>23844.943087419379</v>
      </c>
      <c r="AB363" s="193">
        <v>12139679.17820641</v>
      </c>
      <c r="AC363" s="193"/>
      <c r="AD363" s="197">
        <v>413.97326897162469</v>
      </c>
      <c r="AE363" s="198"/>
    </row>
    <row r="364" spans="1:31" ht="14.25" hidden="1" outlineLevel="1">
      <c r="A364" s="66" t="s">
        <v>134</v>
      </c>
      <c r="B364" s="208" t="s">
        <v>548</v>
      </c>
      <c r="C364" s="172"/>
      <c r="D364" s="66"/>
      <c r="E364" s="66">
        <v>2.6880986370114859</v>
      </c>
      <c r="F364" s="193">
        <v>26000</v>
      </c>
      <c r="G364" s="193"/>
      <c r="H364" s="193">
        <v>25740</v>
      </c>
      <c r="I364" s="193">
        <v>0</v>
      </c>
      <c r="J364" s="193">
        <v>25740</v>
      </c>
      <c r="K364" s="193">
        <v>0</v>
      </c>
      <c r="L364" s="195">
        <v>45292</v>
      </c>
      <c r="M364" s="195">
        <v>45657</v>
      </c>
      <c r="N364" s="196">
        <v>44927</v>
      </c>
      <c r="O364" s="195">
        <v>45291</v>
      </c>
      <c r="P364" s="66"/>
      <c r="Q364" s="213">
        <v>0.16834229014793828</v>
      </c>
      <c r="R364" s="193">
        <v>1024568.3450000001</v>
      </c>
      <c r="S364" s="193"/>
      <c r="T364" s="193"/>
      <c r="U364" s="193">
        <v>1024568.3450000001</v>
      </c>
      <c r="V364" s="193">
        <v>39804.520007770006</v>
      </c>
      <c r="W364" s="193">
        <v>100000.00000000004</v>
      </c>
      <c r="X364" s="193" t="s">
        <v>607</v>
      </c>
      <c r="Y364" s="193"/>
      <c r="Z364" s="193">
        <v>771652.58141957538</v>
      </c>
      <c r="AA364" s="193">
        <v>29978.73276688327</v>
      </c>
      <c r="AB364" s="193">
        <v>13396699.688882599</v>
      </c>
      <c r="AC364" s="193"/>
      <c r="AD364" s="197">
        <v>520.46230337539237</v>
      </c>
      <c r="AE364" s="198"/>
    </row>
    <row r="365" spans="1:31" ht="14.25" hidden="1" outlineLevel="1">
      <c r="A365" s="66" t="s">
        <v>134</v>
      </c>
      <c r="B365" s="208" t="s">
        <v>549</v>
      </c>
      <c r="C365" s="172"/>
      <c r="D365" s="66"/>
      <c r="E365" s="66">
        <v>2.6880986370114859</v>
      </c>
      <c r="F365" s="193">
        <v>26000</v>
      </c>
      <c r="G365" s="193"/>
      <c r="H365" s="193">
        <v>25740</v>
      </c>
      <c r="I365" s="193">
        <v>0</v>
      </c>
      <c r="J365" s="193">
        <v>25740</v>
      </c>
      <c r="K365" s="193">
        <v>0</v>
      </c>
      <c r="L365" s="195">
        <v>44562</v>
      </c>
      <c r="M365" s="195">
        <v>45291</v>
      </c>
      <c r="N365" s="196">
        <v>44197</v>
      </c>
      <c r="O365" s="195">
        <v>45291</v>
      </c>
      <c r="P365" s="66"/>
      <c r="Q365" s="213">
        <v>0.16834229014793828</v>
      </c>
      <c r="R365" s="193">
        <v>1027844.345</v>
      </c>
      <c r="S365" s="193"/>
      <c r="T365" s="193"/>
      <c r="U365" s="193">
        <v>1027844.345</v>
      </c>
      <c r="V365" s="193">
        <v>39931.792735042734</v>
      </c>
      <c r="W365" s="193">
        <v>100000.00000000001</v>
      </c>
      <c r="X365" s="193" t="s">
        <v>607</v>
      </c>
      <c r="Y365" s="193"/>
      <c r="Z365" s="193">
        <v>783584.05153189064</v>
      </c>
      <c r="AA365" s="193">
        <v>30442.270844284794</v>
      </c>
      <c r="AB365" s="193">
        <v>13603842.547975365</v>
      </c>
      <c r="AC365" s="193"/>
      <c r="AD365" s="197">
        <v>528.50981149865447</v>
      </c>
      <c r="AE365" s="198"/>
    </row>
    <row r="366" spans="1:31" ht="14.25" hidden="1" outlineLevel="1">
      <c r="A366" s="66" t="s">
        <v>134</v>
      </c>
      <c r="B366" s="208" t="s">
        <v>550</v>
      </c>
      <c r="C366" s="172"/>
      <c r="D366" s="66"/>
      <c r="E366" s="66">
        <v>3.061951124374314</v>
      </c>
      <c r="F366" s="193">
        <v>29616</v>
      </c>
      <c r="G366" s="193"/>
      <c r="H366" s="193">
        <v>29319.84</v>
      </c>
      <c r="I366" s="193">
        <v>0</v>
      </c>
      <c r="J366" s="193">
        <v>29319.84</v>
      </c>
      <c r="K366" s="193">
        <v>0</v>
      </c>
      <c r="L366" s="195">
        <v>44562</v>
      </c>
      <c r="M366" s="195">
        <v>46387</v>
      </c>
      <c r="N366" s="196">
        <v>44197</v>
      </c>
      <c r="O366" s="195">
        <v>45291</v>
      </c>
      <c r="P366" s="66"/>
      <c r="Q366" s="213">
        <v>0.16834229014793828</v>
      </c>
      <c r="R366" s="193">
        <v>1151092.23</v>
      </c>
      <c r="S366" s="193"/>
      <c r="T366" s="193"/>
      <c r="U366" s="193">
        <v>1151092.23</v>
      </c>
      <c r="V366" s="193">
        <v>39259.840094625346</v>
      </c>
      <c r="W366" s="193">
        <v>100000</v>
      </c>
      <c r="X366" s="193" t="s">
        <v>607</v>
      </c>
      <c r="Y366" s="193"/>
      <c r="Z366" s="193">
        <v>837002.01744917745</v>
      </c>
      <c r="AA366" s="193">
        <v>28547.291439829736</v>
      </c>
      <c r="AB366" s="193">
        <v>14531234.569483742</v>
      </c>
      <c r="AC366" s="193"/>
      <c r="AD366" s="197">
        <v>495.61097773670463</v>
      </c>
      <c r="AE366" s="198"/>
    </row>
    <row r="367" spans="1:31" ht="14.25" hidden="1" outlineLevel="1">
      <c r="A367" s="66" t="s">
        <v>134</v>
      </c>
      <c r="B367" s="208" t="s">
        <v>551</v>
      </c>
      <c r="C367" s="172"/>
      <c r="D367" s="66"/>
      <c r="E367" s="66">
        <v>2.6880986370114859</v>
      </c>
      <c r="F367" s="193">
        <v>26000</v>
      </c>
      <c r="G367" s="193"/>
      <c r="H367" s="193">
        <v>25740</v>
      </c>
      <c r="I367" s="193">
        <v>0</v>
      </c>
      <c r="J367" s="193">
        <v>25740</v>
      </c>
      <c r="K367" s="193">
        <v>0</v>
      </c>
      <c r="L367" s="195">
        <v>44562</v>
      </c>
      <c r="M367" s="195">
        <v>45657</v>
      </c>
      <c r="N367" s="196">
        <v>44197</v>
      </c>
      <c r="O367" s="195">
        <v>45291</v>
      </c>
      <c r="P367" s="66"/>
      <c r="Q367" s="213">
        <v>0.16834229014793828</v>
      </c>
      <c r="R367" s="193">
        <v>1024216.9099999999</v>
      </c>
      <c r="S367" s="193"/>
      <c r="T367" s="193"/>
      <c r="U367" s="193">
        <v>1024216.9099999999</v>
      </c>
      <c r="V367" s="193">
        <v>39790.866744366736</v>
      </c>
      <c r="W367" s="193">
        <v>100000</v>
      </c>
      <c r="X367" s="193" t="s">
        <v>607</v>
      </c>
      <c r="Y367" s="193"/>
      <c r="Z367" s="193">
        <v>769576.93416084698</v>
      </c>
      <c r="AA367" s="193">
        <v>29898.093790242696</v>
      </c>
      <c r="AB367" s="193">
        <v>13360664.271319319</v>
      </c>
      <c r="AC367" s="193"/>
      <c r="AD367" s="197">
        <v>519.06232600308158</v>
      </c>
      <c r="AE367" s="198"/>
    </row>
    <row r="368" spans="1:31" ht="14.25" hidden="1" outlineLevel="1">
      <c r="A368" s="66" t="s">
        <v>134</v>
      </c>
      <c r="B368" s="208" t="s">
        <v>552</v>
      </c>
      <c r="C368" s="172"/>
      <c r="D368" s="66"/>
      <c r="E368" s="66">
        <v>2.6880986370114859</v>
      </c>
      <c r="F368" s="193">
        <v>26000</v>
      </c>
      <c r="G368" s="193"/>
      <c r="H368" s="193">
        <v>25740</v>
      </c>
      <c r="I368" s="193">
        <v>0</v>
      </c>
      <c r="J368" s="193">
        <v>25740</v>
      </c>
      <c r="K368" s="193">
        <v>0</v>
      </c>
      <c r="L368" s="195">
        <v>44562</v>
      </c>
      <c r="M368" s="195">
        <v>45657</v>
      </c>
      <c r="N368" s="196">
        <v>44197</v>
      </c>
      <c r="O368" s="195">
        <v>45657</v>
      </c>
      <c r="P368" s="66"/>
      <c r="Q368" s="213">
        <v>0.17014229014793827</v>
      </c>
      <c r="R368" s="193">
        <v>1027804.58</v>
      </c>
      <c r="S368" s="193"/>
      <c r="T368" s="193"/>
      <c r="U368" s="193">
        <v>1027804.58</v>
      </c>
      <c r="V368" s="193">
        <v>39930.247863247867</v>
      </c>
      <c r="W368" s="193">
        <v>99999.999999999985</v>
      </c>
      <c r="X368" s="193" t="s">
        <v>607</v>
      </c>
      <c r="Y368" s="193"/>
      <c r="Z368" s="193">
        <v>718903.57775517646</v>
      </c>
      <c r="AA368" s="193">
        <v>27929.431925220531</v>
      </c>
      <c r="AB368" s="193">
        <v>12480921.555049747</v>
      </c>
      <c r="AC368" s="193"/>
      <c r="AD368" s="197">
        <v>484.88428729796999</v>
      </c>
      <c r="AE368" s="198"/>
    </row>
    <row r="369" spans="1:31" ht="14.25" hidden="1" outlineLevel="1">
      <c r="A369" s="66" t="s">
        <v>134</v>
      </c>
      <c r="B369" s="208" t="s">
        <v>509</v>
      </c>
      <c r="C369" s="172"/>
      <c r="D369" s="66"/>
      <c r="E369" s="66">
        <v>1.2590640462125338</v>
      </c>
      <c r="F369" s="193">
        <v>12178</v>
      </c>
      <c r="G369" s="193"/>
      <c r="H369" s="193">
        <v>12031</v>
      </c>
      <c r="I369" s="193">
        <v>0</v>
      </c>
      <c r="J369" s="193">
        <v>85.799999999999955</v>
      </c>
      <c r="K369" s="193">
        <v>0</v>
      </c>
      <c r="L369" s="195">
        <v>44562</v>
      </c>
      <c r="M369" s="195">
        <v>43190</v>
      </c>
      <c r="N369" s="196">
        <v>44562</v>
      </c>
      <c r="O369" s="195">
        <v>43190</v>
      </c>
      <c r="P369" s="66"/>
      <c r="Q369" s="213">
        <v>0.1227422901479383</v>
      </c>
      <c r="R369" s="193">
        <v>396775.56664999999</v>
      </c>
      <c r="S369" s="193"/>
      <c r="T369" s="193"/>
      <c r="U369" s="193">
        <v>570.64000000001397</v>
      </c>
      <c r="V369" s="193">
        <v>6650.8158508160177</v>
      </c>
      <c r="W369" s="193">
        <v>100709.99999999808</v>
      </c>
      <c r="X369" s="193" t="s">
        <v>607</v>
      </c>
      <c r="Y369" s="193"/>
      <c r="Z369" s="193">
        <v>26126.68670238863</v>
      </c>
      <c r="AA369" s="193">
        <v>304506.8380231777</v>
      </c>
      <c r="AB369" s="193">
        <v>453586.73585141421</v>
      </c>
      <c r="AC369" s="193"/>
      <c r="AD369" s="197">
        <v>5286.5586929069286</v>
      </c>
      <c r="AE369" s="198"/>
    </row>
    <row r="370" spans="1:31" ht="14.25" hidden="1" outlineLevel="1">
      <c r="A370" s="66" t="s">
        <v>134</v>
      </c>
      <c r="B370" s="208" t="s">
        <v>510</v>
      </c>
      <c r="C370" s="172"/>
      <c r="D370" s="66"/>
      <c r="E370" s="66">
        <v>0.85058678063681536</v>
      </c>
      <c r="F370" s="193">
        <v>8227.1</v>
      </c>
      <c r="G370" s="193"/>
      <c r="H370" s="193">
        <v>8148.3</v>
      </c>
      <c r="I370" s="193">
        <v>0</v>
      </c>
      <c r="J370" s="193">
        <v>62.5</v>
      </c>
      <c r="K370" s="193">
        <v>0</v>
      </c>
      <c r="L370" s="194" t="s">
        <v>1324</v>
      </c>
      <c r="M370" s="195">
        <v>43190</v>
      </c>
      <c r="N370" s="196" t="s">
        <v>1324</v>
      </c>
      <c r="O370" s="195">
        <v>43190</v>
      </c>
      <c r="P370" s="66"/>
      <c r="Q370" s="213">
        <v>0.1227422901479383</v>
      </c>
      <c r="R370" s="193">
        <v>278293.77343999996</v>
      </c>
      <c r="S370" s="193"/>
      <c r="T370" s="193"/>
      <c r="U370" s="193">
        <v>202.60999999998603</v>
      </c>
      <c r="V370" s="193">
        <v>3241.7599999997765</v>
      </c>
      <c r="W370" s="193">
        <v>125000</v>
      </c>
      <c r="X370" s="193" t="s">
        <v>607</v>
      </c>
      <c r="Y370" s="193"/>
      <c r="Z370" s="193">
        <v>16327.967574734528</v>
      </c>
      <c r="AA370" s="193">
        <v>261247.48119575248</v>
      </c>
      <c r="AB370" s="193">
        <v>283470.67501040845</v>
      </c>
      <c r="AC370" s="193"/>
      <c r="AD370" s="197">
        <v>4535.5308001665353</v>
      </c>
      <c r="AE370" s="198"/>
    </row>
    <row r="371" spans="1:31" ht="14.25" hidden="1" outlineLevel="1">
      <c r="A371" s="66" t="s">
        <v>134</v>
      </c>
      <c r="B371" s="208" t="s">
        <v>516</v>
      </c>
      <c r="C371" s="172"/>
      <c r="D371" s="66"/>
      <c r="E371" s="66">
        <v>5.4630435376802663E-2</v>
      </c>
      <c r="F371" s="193">
        <v>528.4</v>
      </c>
      <c r="G371" s="193"/>
      <c r="H371" s="193">
        <v>528.4</v>
      </c>
      <c r="I371" s="193">
        <v>0</v>
      </c>
      <c r="J371" s="193">
        <v>0</v>
      </c>
      <c r="K371" s="193">
        <v>0</v>
      </c>
      <c r="L371" s="194" t="s">
        <v>1324</v>
      </c>
      <c r="M371" s="195">
        <v>43100</v>
      </c>
      <c r="N371" s="196" t="s">
        <v>1324</v>
      </c>
      <c r="O371" s="195">
        <v>43190</v>
      </c>
      <c r="P371" s="66"/>
      <c r="Q371" s="213">
        <v>0.1127422901479383</v>
      </c>
      <c r="R371" s="193">
        <v>17086.895570000001</v>
      </c>
      <c r="S371" s="193"/>
      <c r="T371" s="193"/>
      <c r="U371" s="193">
        <v>68.729999999999563</v>
      </c>
      <c r="V371" s="193">
        <v>0</v>
      </c>
      <c r="W371" s="193">
        <v>0</v>
      </c>
      <c r="X371" s="193" t="s">
        <v>607</v>
      </c>
      <c r="Y371" s="193"/>
      <c r="Z371" s="193">
        <v>-170.26042022354619</v>
      </c>
      <c r="AA371" s="193">
        <v>0</v>
      </c>
      <c r="AB371" s="193">
        <v>-2955.8998097844483</v>
      </c>
      <c r="AC371" s="193"/>
      <c r="AD371" s="197">
        <v>0</v>
      </c>
      <c r="AE371" s="198"/>
    </row>
    <row r="372" spans="1:31" ht="14.25" hidden="1" outlineLevel="1">
      <c r="A372" s="66" t="s">
        <v>134</v>
      </c>
      <c r="B372" s="208" t="s">
        <v>515</v>
      </c>
      <c r="C372" s="172"/>
      <c r="D372" s="66"/>
      <c r="E372" s="66">
        <v>0.18165343481650695</v>
      </c>
      <c r="F372" s="193">
        <v>1757</v>
      </c>
      <c r="G372" s="193"/>
      <c r="H372" s="193">
        <v>1757</v>
      </c>
      <c r="I372" s="193">
        <v>0</v>
      </c>
      <c r="J372" s="193">
        <v>879.9</v>
      </c>
      <c r="K372" s="193">
        <v>0</v>
      </c>
      <c r="L372" s="194"/>
      <c r="M372" s="195">
        <v>43190</v>
      </c>
      <c r="N372" s="196" t="s">
        <v>1324</v>
      </c>
      <c r="O372" s="195">
        <v>43100</v>
      </c>
      <c r="P372" s="66"/>
      <c r="Q372" s="213">
        <v>7.9642290147938291E-2</v>
      </c>
      <c r="R372" s="193">
        <v>45257.177669999997</v>
      </c>
      <c r="S372" s="193"/>
      <c r="T372" s="193"/>
      <c r="U372" s="193">
        <v>0</v>
      </c>
      <c r="V372" s="193">
        <v>0</v>
      </c>
      <c r="W372" s="193">
        <v>10000</v>
      </c>
      <c r="X372" s="193" t="s">
        <v>607</v>
      </c>
      <c r="Y372" s="193"/>
      <c r="Z372" s="193">
        <v>16987.311133087303</v>
      </c>
      <c r="AA372" s="193">
        <v>19305.956509929882</v>
      </c>
      <c r="AB372" s="193">
        <v>294917.57204119611</v>
      </c>
      <c r="AC372" s="193"/>
      <c r="AD372" s="197">
        <v>335.1716922845734</v>
      </c>
      <c r="AE372" s="198"/>
    </row>
    <row r="373" spans="1:31" ht="14.25" hidden="1" outlineLevel="1">
      <c r="A373" s="66" t="s">
        <v>134</v>
      </c>
      <c r="B373" s="208" t="s">
        <v>513</v>
      </c>
      <c r="C373" s="172"/>
      <c r="D373" s="66"/>
      <c r="E373" s="66">
        <v>5.3524179399263329E-2</v>
      </c>
      <c r="F373" s="193">
        <v>517.70000000000005</v>
      </c>
      <c r="G373" s="193"/>
      <c r="H373" s="193">
        <v>517.70000000000005</v>
      </c>
      <c r="I373" s="193">
        <v>0</v>
      </c>
      <c r="J373" s="193">
        <v>0</v>
      </c>
      <c r="K373" s="193">
        <v>0</v>
      </c>
      <c r="L373" s="194" t="s">
        <v>1324</v>
      </c>
      <c r="M373" s="195">
        <v>43100</v>
      </c>
      <c r="N373" s="196" t="s">
        <v>1324</v>
      </c>
      <c r="O373" s="195">
        <v>43190</v>
      </c>
      <c r="P373" s="66"/>
      <c r="Q373" s="213">
        <v>0.1127422901479383</v>
      </c>
      <c r="R373" s="193">
        <v>17511.049009999999</v>
      </c>
      <c r="S373" s="193"/>
      <c r="T373" s="193"/>
      <c r="U373" s="193">
        <v>126.65999999999985</v>
      </c>
      <c r="V373" s="193">
        <v>0</v>
      </c>
      <c r="W373" s="193">
        <v>0</v>
      </c>
      <c r="X373" s="193" t="s">
        <v>607</v>
      </c>
      <c r="Y373" s="193"/>
      <c r="Z373" s="193">
        <v>-3614.6399778279688</v>
      </c>
      <c r="AA373" s="193">
        <v>0</v>
      </c>
      <c r="AB373" s="193">
        <v>-62753.948386081451</v>
      </c>
      <c r="AC373" s="193"/>
      <c r="AD373" s="197">
        <v>0</v>
      </c>
      <c r="AE373" s="198"/>
    </row>
    <row r="374" spans="1:31" ht="14.25" hidden="1" outlineLevel="1">
      <c r="A374" s="66" t="s">
        <v>134</v>
      </c>
      <c r="B374" s="208" t="s">
        <v>514</v>
      </c>
      <c r="C374" s="172"/>
      <c r="D374" s="66"/>
      <c r="E374" s="66">
        <v>0.76900298700351666</v>
      </c>
      <c r="F374" s="193">
        <v>7438</v>
      </c>
      <c r="G374" s="193"/>
      <c r="H374" s="193">
        <v>7438</v>
      </c>
      <c r="I374" s="193">
        <v>0</v>
      </c>
      <c r="J374" s="193">
        <v>7438</v>
      </c>
      <c r="K374" s="193">
        <v>0</v>
      </c>
      <c r="L374" s="194"/>
      <c r="M374" s="195">
        <v>45657</v>
      </c>
      <c r="N374" s="196" t="s">
        <v>1324</v>
      </c>
      <c r="O374" s="195">
        <v>45657</v>
      </c>
      <c r="P374" s="66"/>
      <c r="Q374" s="213">
        <v>0.16014229014793829</v>
      </c>
      <c r="R374" s="193">
        <v>400000</v>
      </c>
      <c r="S374" s="193"/>
      <c r="T374" s="193"/>
      <c r="U374" s="193">
        <v>400000</v>
      </c>
      <c r="V374" s="193">
        <v>53777.897284216189</v>
      </c>
      <c r="W374" s="193">
        <v>80000</v>
      </c>
      <c r="X374" s="193" t="s">
        <v>607</v>
      </c>
      <c r="Y374" s="193"/>
      <c r="Z374" s="193">
        <v>70510.710729824103</v>
      </c>
      <c r="AA374" s="193">
        <v>9479.7943976639017</v>
      </c>
      <c r="AB374" s="193">
        <v>1224140.0330176647</v>
      </c>
      <c r="AC374" s="193"/>
      <c r="AD374" s="197">
        <v>164.57919239280247</v>
      </c>
      <c r="AE374" s="198"/>
    </row>
    <row r="375" spans="1:31" ht="14.25" hidden="1" outlineLevel="1">
      <c r="A375" s="66" t="s">
        <v>134</v>
      </c>
      <c r="B375" s="208" t="s">
        <v>556</v>
      </c>
      <c r="C375" s="172"/>
      <c r="D375" s="66"/>
      <c r="E375" s="66">
        <v>0</v>
      </c>
      <c r="F375" s="193">
        <v>0</v>
      </c>
      <c r="G375" s="193">
        <v>3400</v>
      </c>
      <c r="H375" s="193">
        <v>0</v>
      </c>
      <c r="I375" s="193">
        <v>3400</v>
      </c>
      <c r="J375" s="193">
        <v>0</v>
      </c>
      <c r="K375" s="193">
        <v>3400</v>
      </c>
      <c r="L375" s="195">
        <v>45292</v>
      </c>
      <c r="M375" s="195">
        <v>46387</v>
      </c>
      <c r="N375" s="196">
        <v>44927</v>
      </c>
      <c r="O375" s="195">
        <v>44926</v>
      </c>
      <c r="P375" s="66"/>
      <c r="Q375" s="213">
        <v>0.16834229014793828</v>
      </c>
      <c r="R375" s="193">
        <v>1360000.0000000002</v>
      </c>
      <c r="S375" s="193"/>
      <c r="T375" s="193"/>
      <c r="U375" s="193">
        <v>1360000.0000000002</v>
      </c>
      <c r="V375" s="193">
        <v>0</v>
      </c>
      <c r="W375" s="193">
        <v>0</v>
      </c>
      <c r="X375" s="193" t="s">
        <v>607</v>
      </c>
      <c r="Y375" s="193"/>
      <c r="Z375" s="193">
        <v>-347994.32118290261</v>
      </c>
      <c r="AA375" s="193">
        <v>0</v>
      </c>
      <c r="AB375" s="193">
        <v>-6041547.0984979672</v>
      </c>
      <c r="AC375" s="193"/>
      <c r="AD375" s="197">
        <v>0</v>
      </c>
      <c r="AE375" s="198"/>
    </row>
    <row r="376" spans="1:31" ht="14.25" hidden="1" outlineLevel="1">
      <c r="A376" s="66" t="s">
        <v>134</v>
      </c>
      <c r="B376" s="208" t="s">
        <v>557</v>
      </c>
      <c r="C376" s="172"/>
      <c r="D376" s="66"/>
      <c r="E376" s="66">
        <v>0</v>
      </c>
      <c r="F376" s="193">
        <v>0</v>
      </c>
      <c r="G376" s="193">
        <v>3650</v>
      </c>
      <c r="H376" s="193">
        <v>0</v>
      </c>
      <c r="I376" s="193">
        <v>3650</v>
      </c>
      <c r="J376" s="193">
        <v>0</v>
      </c>
      <c r="K376" s="193">
        <v>3650</v>
      </c>
      <c r="L376" s="195">
        <v>44197</v>
      </c>
      <c r="M376" s="195">
        <v>45657</v>
      </c>
      <c r="N376" s="196">
        <v>44197</v>
      </c>
      <c r="O376" s="195">
        <v>45291</v>
      </c>
      <c r="P376" s="66"/>
      <c r="Q376" s="213">
        <v>0.16834229014793828</v>
      </c>
      <c r="R376" s="193">
        <v>1460000.0038400004</v>
      </c>
      <c r="S376" s="193"/>
      <c r="T376" s="193"/>
      <c r="U376" s="193">
        <v>1457512.1300000004</v>
      </c>
      <c r="V376" s="193">
        <v>0</v>
      </c>
      <c r="W376" s="193">
        <v>0</v>
      </c>
      <c r="X376" s="193">
        <v>300</v>
      </c>
      <c r="Y376" s="193"/>
      <c r="Z376" s="193">
        <v>-243332.48634534402</v>
      </c>
      <c r="AA376" s="193">
        <v>0</v>
      </c>
      <c r="AB376" s="193">
        <v>-4224507.6639550561</v>
      </c>
      <c r="AC376" s="193"/>
      <c r="AD376" s="197">
        <v>0</v>
      </c>
      <c r="AE376" s="198"/>
    </row>
    <row r="377" spans="1:31" ht="14.25" hidden="1" outlineLevel="1">
      <c r="A377" s="66" t="s">
        <v>134</v>
      </c>
      <c r="B377" s="208" t="s">
        <v>521</v>
      </c>
      <c r="C377" s="172"/>
      <c r="D377" s="66"/>
      <c r="E377" s="66">
        <v>0.63211673333416252</v>
      </c>
      <c r="F377" s="193">
        <v>6114</v>
      </c>
      <c r="G377" s="193"/>
      <c r="H377" s="193">
        <v>0</v>
      </c>
      <c r="I377" s="193">
        <v>0</v>
      </c>
      <c r="J377" s="193">
        <v>0</v>
      </c>
      <c r="K377" s="193">
        <v>0</v>
      </c>
      <c r="L377" s="195">
        <v>44197</v>
      </c>
      <c r="M377" s="195">
        <v>43100</v>
      </c>
      <c r="N377" s="196" t="s">
        <v>1324</v>
      </c>
      <c r="O377" s="195">
        <v>43281</v>
      </c>
      <c r="P377" s="66"/>
      <c r="Q377" s="213">
        <v>0.14274229014793832</v>
      </c>
      <c r="R377" s="193">
        <v>291583.90766999999</v>
      </c>
      <c r="S377" s="193"/>
      <c r="T377" s="193"/>
      <c r="U377" s="193">
        <v>72.669999999983702</v>
      </c>
      <c r="V377" s="193">
        <v>0</v>
      </c>
      <c r="W377" s="193">
        <v>0</v>
      </c>
      <c r="X377" s="193">
        <v>300</v>
      </c>
      <c r="Y377" s="193"/>
      <c r="Z377" s="193">
        <v>-258.82662297823566</v>
      </c>
      <c r="AA377" s="193">
        <v>0</v>
      </c>
      <c r="AB377" s="193">
        <v>-4493.5021576007666</v>
      </c>
      <c r="AC377" s="193"/>
      <c r="AD377" s="197">
        <v>0</v>
      </c>
      <c r="AE377" s="198"/>
    </row>
    <row r="378" spans="1:31" ht="14.25" hidden="1" outlineLevel="1">
      <c r="A378" s="66" t="s">
        <v>134</v>
      </c>
      <c r="B378" s="208" t="s">
        <v>927</v>
      </c>
      <c r="C378" s="172"/>
      <c r="D378" s="66"/>
      <c r="E378" s="66">
        <v>0.8788014774845242</v>
      </c>
      <c r="F378" s="193">
        <v>8500</v>
      </c>
      <c r="G378" s="193"/>
      <c r="H378" s="193">
        <v>0</v>
      </c>
      <c r="I378" s="193">
        <v>0</v>
      </c>
      <c r="J378" s="193">
        <v>0</v>
      </c>
      <c r="K378" s="193">
        <v>0</v>
      </c>
      <c r="L378" s="194"/>
      <c r="M378" s="195">
        <v>43100</v>
      </c>
      <c r="N378" s="196" t="s">
        <v>1324</v>
      </c>
      <c r="O378" s="195">
        <v>46022</v>
      </c>
      <c r="P378" s="66"/>
      <c r="Q378" s="213">
        <v>0.17014229014793827</v>
      </c>
      <c r="R378" s="193">
        <v>427499.99999999994</v>
      </c>
      <c r="S378" s="193"/>
      <c r="T378" s="193"/>
      <c r="U378" s="193">
        <v>427499.99999999994</v>
      </c>
      <c r="V378" s="193">
        <v>0</v>
      </c>
      <c r="W378" s="193">
        <v>0</v>
      </c>
      <c r="X378" s="193" t="s">
        <v>607</v>
      </c>
      <c r="Y378" s="193"/>
      <c r="Z378" s="193">
        <v>-196638.74661155284</v>
      </c>
      <c r="AA378" s="193">
        <v>0</v>
      </c>
      <c r="AB378" s="193">
        <v>-3413855.275008643</v>
      </c>
      <c r="AC378" s="193"/>
      <c r="AD378" s="197">
        <v>0</v>
      </c>
      <c r="AE378" s="198"/>
    </row>
    <row r="379" spans="1:31" ht="14.25" hidden="1" outlineLevel="1">
      <c r="A379" s="66" t="s">
        <v>134</v>
      </c>
      <c r="B379" s="208" t="s">
        <v>560</v>
      </c>
      <c r="C379" s="172"/>
      <c r="D379" s="66"/>
      <c r="E379" s="66">
        <v>0.27811482052157299</v>
      </c>
      <c r="F379" s="193">
        <v>2690</v>
      </c>
      <c r="G379" s="193"/>
      <c r="H379" s="193">
        <v>0</v>
      </c>
      <c r="I379" s="193">
        <v>0</v>
      </c>
      <c r="J379" s="193">
        <v>0</v>
      </c>
      <c r="K379" s="193">
        <v>0</v>
      </c>
      <c r="L379" s="194"/>
      <c r="M379" s="195">
        <v>43100</v>
      </c>
      <c r="N379" s="196">
        <v>43101</v>
      </c>
      <c r="O379" s="195">
        <v>43190</v>
      </c>
      <c r="P379" s="66"/>
      <c r="Q379" s="213">
        <v>0.1227422901479383</v>
      </c>
      <c r="R379" s="193">
        <v>270972.10608</v>
      </c>
      <c r="S379" s="193"/>
      <c r="T379" s="193"/>
      <c r="U379" s="193">
        <v>71658.66</v>
      </c>
      <c r="V379" s="193">
        <v>0</v>
      </c>
      <c r="W379" s="193">
        <v>0</v>
      </c>
      <c r="X379" s="193" t="s">
        <v>607</v>
      </c>
      <c r="Y379" s="193"/>
      <c r="Z379" s="193">
        <v>-53654.315999111655</v>
      </c>
      <c r="AA379" s="193">
        <v>0</v>
      </c>
      <c r="AB379" s="193">
        <v>-931495.30729253811</v>
      </c>
      <c r="AC379" s="193"/>
      <c r="AD379" s="197">
        <v>0</v>
      </c>
      <c r="AE379" s="198"/>
    </row>
    <row r="380" spans="1:31" ht="14.25" hidden="1" outlineLevel="1">
      <c r="A380" s="66" t="s">
        <v>134</v>
      </c>
      <c r="B380" s="208" t="s">
        <v>928</v>
      </c>
      <c r="C380" s="172"/>
      <c r="D380" s="66"/>
      <c r="E380" s="66">
        <v>2.2409437675855366</v>
      </c>
      <c r="F380" s="193">
        <v>21675</v>
      </c>
      <c r="G380" s="193"/>
      <c r="H380" s="193">
        <v>0</v>
      </c>
      <c r="I380" s="193">
        <v>0</v>
      </c>
      <c r="J380" s="193">
        <v>0</v>
      </c>
      <c r="K380" s="193">
        <v>0</v>
      </c>
      <c r="L380" s="194"/>
      <c r="M380" s="195">
        <v>43100</v>
      </c>
      <c r="N380" s="196" t="s">
        <v>1324</v>
      </c>
      <c r="O380" s="195">
        <v>46022</v>
      </c>
      <c r="P380" s="66"/>
      <c r="Q380" s="213">
        <v>0.17014229014793827</v>
      </c>
      <c r="R380" s="193">
        <v>825000.00000000012</v>
      </c>
      <c r="S380" s="193"/>
      <c r="T380" s="193"/>
      <c r="U380" s="193">
        <v>825000.00000000012</v>
      </c>
      <c r="V380" s="193">
        <v>0</v>
      </c>
      <c r="W380" s="193">
        <v>0</v>
      </c>
      <c r="X380" s="193" t="s">
        <v>607</v>
      </c>
      <c r="Y380" s="193"/>
      <c r="Z380" s="193">
        <v>-380747.97087878006</v>
      </c>
      <c r="AA380" s="193">
        <v>0</v>
      </c>
      <c r="AB380" s="193">
        <v>-6610184.8757257797</v>
      </c>
      <c r="AC380" s="193"/>
      <c r="AD380" s="197">
        <v>0</v>
      </c>
      <c r="AE380" s="198"/>
    </row>
    <row r="381" spans="1:31" ht="14.25" hidden="1" outlineLevel="1">
      <c r="A381" s="66" t="s">
        <v>134</v>
      </c>
      <c r="B381" s="208" t="s">
        <v>929</v>
      </c>
      <c r="C381" s="172"/>
      <c r="D381" s="66"/>
      <c r="E381" s="66">
        <v>0.58902444441468604</v>
      </c>
      <c r="F381" s="193">
        <v>5697.2</v>
      </c>
      <c r="G381" s="193"/>
      <c r="H381" s="193">
        <v>0</v>
      </c>
      <c r="I381" s="193">
        <v>0</v>
      </c>
      <c r="J381" s="193">
        <v>0</v>
      </c>
      <c r="K381" s="193">
        <v>0</v>
      </c>
      <c r="L381" s="194"/>
      <c r="M381" s="195">
        <v>43100</v>
      </c>
      <c r="N381" s="196">
        <v>43101</v>
      </c>
      <c r="O381" s="195">
        <v>45291</v>
      </c>
      <c r="P381" s="66"/>
      <c r="Q381" s="213">
        <v>0.16834229014793828</v>
      </c>
      <c r="R381" s="193">
        <v>247500</v>
      </c>
      <c r="S381" s="193"/>
      <c r="T381" s="193"/>
      <c r="U381" s="193">
        <v>247500</v>
      </c>
      <c r="V381" s="193">
        <v>0</v>
      </c>
      <c r="W381" s="193">
        <v>0</v>
      </c>
      <c r="X381" s="193" t="s">
        <v>607</v>
      </c>
      <c r="Y381" s="193"/>
      <c r="Z381" s="193">
        <v>-154588.66582983252</v>
      </c>
      <c r="AA381" s="193">
        <v>0</v>
      </c>
      <c r="AB381" s="193">
        <v>-2683821.6851648521</v>
      </c>
      <c r="AC381" s="193"/>
      <c r="AD381" s="197">
        <v>0</v>
      </c>
      <c r="AE381" s="198"/>
    </row>
    <row r="382" spans="1:31" ht="14.25" hidden="1" outlineLevel="1">
      <c r="A382" s="66" t="s">
        <v>134</v>
      </c>
      <c r="B382" s="208" t="s">
        <v>930</v>
      </c>
      <c r="C382" s="172"/>
      <c r="D382" s="66"/>
      <c r="E382" s="66">
        <v>0.58902444441468604</v>
      </c>
      <c r="F382" s="193">
        <v>5697.2</v>
      </c>
      <c r="G382" s="193"/>
      <c r="H382" s="193">
        <v>0</v>
      </c>
      <c r="I382" s="193">
        <v>0</v>
      </c>
      <c r="J382" s="193">
        <v>0</v>
      </c>
      <c r="K382" s="193">
        <v>0</v>
      </c>
      <c r="L382" s="194"/>
      <c r="M382" s="195">
        <v>43100</v>
      </c>
      <c r="N382" s="196">
        <v>43101</v>
      </c>
      <c r="O382" s="195">
        <v>45291</v>
      </c>
      <c r="P382" s="66"/>
      <c r="Q382" s="213">
        <v>0.16834229014793828</v>
      </c>
      <c r="R382" s="193">
        <v>247500</v>
      </c>
      <c r="S382" s="193"/>
      <c r="T382" s="193"/>
      <c r="U382" s="193">
        <v>247500</v>
      </c>
      <c r="V382" s="193">
        <v>0</v>
      </c>
      <c r="W382" s="193">
        <v>0</v>
      </c>
      <c r="X382" s="193" t="s">
        <v>607</v>
      </c>
      <c r="Y382" s="193"/>
      <c r="Z382" s="193">
        <v>-137026.4818052146</v>
      </c>
      <c r="AA382" s="193">
        <v>0</v>
      </c>
      <c r="AB382" s="193">
        <v>-2378923.7156331851</v>
      </c>
      <c r="AC382" s="193"/>
      <c r="AD382" s="197">
        <v>0</v>
      </c>
      <c r="AE382" s="198"/>
    </row>
    <row r="383" spans="1:31" ht="14.25" hidden="1" outlineLevel="1">
      <c r="A383" s="66" t="s">
        <v>134</v>
      </c>
      <c r="B383" s="208" t="s">
        <v>931</v>
      </c>
      <c r="C383" s="172"/>
      <c r="D383" s="66"/>
      <c r="E383" s="66">
        <v>0.30215262564100259</v>
      </c>
      <c r="F383" s="193">
        <v>2922.5</v>
      </c>
      <c r="G383" s="193"/>
      <c r="H383" s="193">
        <v>0</v>
      </c>
      <c r="I383" s="193">
        <v>0</v>
      </c>
      <c r="J383" s="193">
        <v>0</v>
      </c>
      <c r="K383" s="193">
        <v>0</v>
      </c>
      <c r="L383" s="194"/>
      <c r="M383" s="195">
        <v>43100</v>
      </c>
      <c r="N383" s="196">
        <v>43101</v>
      </c>
      <c r="O383" s="195">
        <v>43373</v>
      </c>
      <c r="P383" s="66"/>
      <c r="Q383" s="213">
        <v>0.14274229014793832</v>
      </c>
      <c r="R383" s="193">
        <v>239850.20838</v>
      </c>
      <c r="S383" s="193"/>
      <c r="T383" s="193"/>
      <c r="U383" s="193">
        <v>106977.91999999998</v>
      </c>
      <c r="V383" s="193">
        <v>0</v>
      </c>
      <c r="W383" s="193">
        <v>0</v>
      </c>
      <c r="X383" s="193" t="s">
        <v>607</v>
      </c>
      <c r="Y383" s="193"/>
      <c r="Z383" s="193">
        <v>-92326.403812079705</v>
      </c>
      <c r="AA383" s="193">
        <v>0</v>
      </c>
      <c r="AB383" s="193">
        <v>-1602883.3895035037</v>
      </c>
      <c r="AC383" s="193"/>
      <c r="AD383" s="197">
        <v>0</v>
      </c>
      <c r="AE383" s="198"/>
    </row>
    <row r="384" spans="1:31" ht="14.25" hidden="1" outlineLevel="1">
      <c r="A384" s="66" t="s">
        <v>134</v>
      </c>
      <c r="B384" s="208" t="s">
        <v>562</v>
      </c>
      <c r="C384" s="172"/>
      <c r="D384" s="66"/>
      <c r="E384" s="66">
        <v>0.58902444441468604</v>
      </c>
      <c r="F384" s="193">
        <v>5697.2</v>
      </c>
      <c r="G384" s="193"/>
      <c r="H384" s="193">
        <v>0</v>
      </c>
      <c r="I384" s="193">
        <v>0</v>
      </c>
      <c r="J384" s="193">
        <v>0</v>
      </c>
      <c r="K384" s="193">
        <v>0</v>
      </c>
      <c r="L384" s="194"/>
      <c r="M384" s="195">
        <v>43100</v>
      </c>
      <c r="N384" s="196" t="s">
        <v>1324</v>
      </c>
      <c r="O384" s="195">
        <v>43465</v>
      </c>
      <c r="P384" s="66"/>
      <c r="Q384" s="213">
        <v>0.14274229014793832</v>
      </c>
      <c r="R384" s="193">
        <v>251625.08932999996</v>
      </c>
      <c r="S384" s="193"/>
      <c r="T384" s="193"/>
      <c r="U384" s="193">
        <v>247189.38999999996</v>
      </c>
      <c r="V384" s="193">
        <v>0</v>
      </c>
      <c r="W384" s="193">
        <v>0</v>
      </c>
      <c r="X384" s="193" t="s">
        <v>607</v>
      </c>
      <c r="Y384" s="193"/>
      <c r="Z384" s="193">
        <v>-235705.96729615401</v>
      </c>
      <c r="AA384" s="193">
        <v>0</v>
      </c>
      <c r="AB384" s="193">
        <v>-4092103.2790885102</v>
      </c>
      <c r="AC384" s="193"/>
      <c r="AD384" s="197">
        <v>0</v>
      </c>
      <c r="AE384" s="198"/>
    </row>
    <row r="385" spans="1:31" ht="14.25" hidden="1" outlineLevel="1">
      <c r="A385" s="66" t="s">
        <v>134</v>
      </c>
      <c r="B385" s="208" t="s">
        <v>932</v>
      </c>
      <c r="C385" s="172"/>
      <c r="D385" s="66"/>
      <c r="E385" s="66">
        <v>2.2410368171537414</v>
      </c>
      <c r="F385" s="193">
        <v>21675.9</v>
      </c>
      <c r="G385" s="193"/>
      <c r="H385" s="193">
        <v>0</v>
      </c>
      <c r="I385" s="193">
        <v>0</v>
      </c>
      <c r="J385" s="193">
        <v>0</v>
      </c>
      <c r="K385" s="193">
        <v>0</v>
      </c>
      <c r="L385" s="194"/>
      <c r="M385" s="195">
        <v>43100</v>
      </c>
      <c r="N385" s="196" t="s">
        <v>1324</v>
      </c>
      <c r="O385" s="195">
        <v>43465</v>
      </c>
      <c r="P385" s="66"/>
      <c r="Q385" s="213">
        <v>0.14274229014793832</v>
      </c>
      <c r="R385" s="193">
        <v>845362.57666999998</v>
      </c>
      <c r="S385" s="193"/>
      <c r="T385" s="193"/>
      <c r="U385" s="193">
        <v>583478.96</v>
      </c>
      <c r="V385" s="193">
        <v>0</v>
      </c>
      <c r="W385" s="193">
        <v>0</v>
      </c>
      <c r="X385" s="193" t="s">
        <v>607</v>
      </c>
      <c r="Y385" s="193"/>
      <c r="Z385" s="193">
        <v>-562359.47880990896</v>
      </c>
      <c r="AA385" s="193">
        <v>0</v>
      </c>
      <c r="AB385" s="193">
        <v>-9763151.4961737785</v>
      </c>
      <c r="AC385" s="193"/>
      <c r="AD385" s="197">
        <v>0</v>
      </c>
      <c r="AE385" s="198"/>
    </row>
    <row r="386" spans="1:31" ht="14.25" hidden="1" outlineLevel="1">
      <c r="A386" s="66" t="s">
        <v>134</v>
      </c>
      <c r="B386" s="208" t="s">
        <v>561</v>
      </c>
      <c r="C386" s="172"/>
      <c r="D386" s="66"/>
      <c r="E386" s="66">
        <v>0.53761972740229713</v>
      </c>
      <c r="F386" s="193">
        <v>5200</v>
      </c>
      <c r="G386" s="193"/>
      <c r="H386" s="193">
        <v>0</v>
      </c>
      <c r="I386" s="193">
        <v>0</v>
      </c>
      <c r="J386" s="193">
        <v>0</v>
      </c>
      <c r="K386" s="193">
        <v>0</v>
      </c>
      <c r="L386" s="194"/>
      <c r="M386" s="195">
        <v>43100</v>
      </c>
      <c r="N386" s="196" t="s">
        <v>1324</v>
      </c>
      <c r="O386" s="195">
        <v>46022</v>
      </c>
      <c r="P386" s="66"/>
      <c r="Q386" s="213">
        <v>0.17014229014793827</v>
      </c>
      <c r="R386" s="193">
        <v>221999.99999999997</v>
      </c>
      <c r="S386" s="193"/>
      <c r="T386" s="193"/>
      <c r="U386" s="193">
        <v>221999.99999999997</v>
      </c>
      <c r="V386" s="193">
        <v>0</v>
      </c>
      <c r="W386" s="193">
        <v>0</v>
      </c>
      <c r="X386" s="193" t="s">
        <v>607</v>
      </c>
      <c r="Y386" s="193"/>
      <c r="Z386" s="193">
        <v>-97673.748395396033</v>
      </c>
      <c r="AA386" s="193">
        <v>0</v>
      </c>
      <c r="AB386" s="193">
        <v>-1695718.9106182971</v>
      </c>
      <c r="AC386" s="193"/>
      <c r="AD386" s="197">
        <v>0</v>
      </c>
      <c r="AE386" s="198"/>
    </row>
    <row r="387" spans="1:31" ht="14.25" hidden="1" outlineLevel="1">
      <c r="A387" s="66" t="s">
        <v>134</v>
      </c>
      <c r="B387" s="208" t="s">
        <v>558</v>
      </c>
      <c r="C387" s="172"/>
      <c r="D387" s="66"/>
      <c r="E387" s="66">
        <v>0.46524784102121869</v>
      </c>
      <c r="F387" s="193">
        <v>4500</v>
      </c>
      <c r="G387" s="193"/>
      <c r="H387" s="193">
        <v>0</v>
      </c>
      <c r="I387" s="193">
        <v>0</v>
      </c>
      <c r="J387" s="193">
        <v>0</v>
      </c>
      <c r="K387" s="193">
        <v>0</v>
      </c>
      <c r="L387" s="194"/>
      <c r="M387" s="195">
        <v>43100</v>
      </c>
      <c r="N387" s="196">
        <v>45292</v>
      </c>
      <c r="O387" s="195">
        <v>45657</v>
      </c>
      <c r="P387" s="66"/>
      <c r="Q387" s="213">
        <v>0.17014229014793827</v>
      </c>
      <c r="R387" s="193">
        <v>185000</v>
      </c>
      <c r="S387" s="193"/>
      <c r="T387" s="193"/>
      <c r="U387" s="193">
        <v>185000</v>
      </c>
      <c r="V387" s="193">
        <v>0</v>
      </c>
      <c r="W387" s="193">
        <v>0</v>
      </c>
      <c r="X387" s="193" t="s">
        <v>607</v>
      </c>
      <c r="Y387" s="193"/>
      <c r="Z387" s="193">
        <v>-91099.301213448955</v>
      </c>
      <c r="AA387" s="193">
        <v>0</v>
      </c>
      <c r="AB387" s="193">
        <v>-1581579.598915437</v>
      </c>
      <c r="AC387" s="193"/>
      <c r="AD387" s="197">
        <v>0</v>
      </c>
      <c r="AE387" s="198"/>
    </row>
    <row r="388" spans="1:31" ht="14.25" hidden="1" outlineLevel="1">
      <c r="A388" s="66" t="s">
        <v>134</v>
      </c>
      <c r="B388" s="208" t="s">
        <v>559</v>
      </c>
      <c r="C388" s="172"/>
      <c r="D388" s="66"/>
      <c r="E388" s="66">
        <v>2.4813218187798332</v>
      </c>
      <c r="F388" s="193">
        <v>24000</v>
      </c>
      <c r="G388" s="193"/>
      <c r="H388" s="193">
        <v>0</v>
      </c>
      <c r="I388" s="193">
        <v>0</v>
      </c>
      <c r="J388" s="193">
        <v>0</v>
      </c>
      <c r="K388" s="193">
        <v>0</v>
      </c>
      <c r="L388" s="194"/>
      <c r="M388" s="195">
        <v>43100</v>
      </c>
      <c r="N388" s="196">
        <v>44927</v>
      </c>
      <c r="O388" s="195">
        <v>45291</v>
      </c>
      <c r="P388" s="66"/>
      <c r="Q388" s="213">
        <v>0.16834229014793828</v>
      </c>
      <c r="R388" s="193">
        <v>750000</v>
      </c>
      <c r="S388" s="193"/>
      <c r="T388" s="193"/>
      <c r="U388" s="193">
        <v>750000</v>
      </c>
      <c r="V388" s="193">
        <v>0</v>
      </c>
      <c r="W388" s="193">
        <v>0</v>
      </c>
      <c r="X388" s="193" t="s">
        <v>607</v>
      </c>
      <c r="Y388" s="193"/>
      <c r="Z388" s="193">
        <v>-421630.21065016219</v>
      </c>
      <c r="AA388" s="193">
        <v>0</v>
      </c>
      <c r="AB388" s="193">
        <v>-7319943.5184280993</v>
      </c>
      <c r="AC388" s="193"/>
      <c r="AD388" s="197">
        <v>0</v>
      </c>
      <c r="AE388" s="198"/>
    </row>
    <row r="389" spans="1:31" ht="14.25" hidden="1" outlineLevel="1">
      <c r="A389" s="66" t="s">
        <v>134</v>
      </c>
      <c r="B389" s="208" t="s">
        <v>522</v>
      </c>
      <c r="C389" s="172"/>
      <c r="D389" s="66"/>
      <c r="E389" s="66">
        <v>2.4497573374767718</v>
      </c>
      <c r="F389" s="193">
        <v>23694.7</v>
      </c>
      <c r="G389" s="193"/>
      <c r="H389" s="193">
        <v>0</v>
      </c>
      <c r="I389" s="193">
        <v>0</v>
      </c>
      <c r="J389" s="193">
        <v>0</v>
      </c>
      <c r="K389" s="193">
        <v>0</v>
      </c>
      <c r="L389" s="194"/>
      <c r="M389" s="195">
        <v>43100</v>
      </c>
      <c r="N389" s="196">
        <v>44562</v>
      </c>
      <c r="O389" s="195">
        <v>43281</v>
      </c>
      <c r="P389" s="66"/>
      <c r="Q389" s="213">
        <v>0.14274229014793832</v>
      </c>
      <c r="R389" s="193">
        <v>952481.61444000003</v>
      </c>
      <c r="S389" s="193"/>
      <c r="T389" s="193"/>
      <c r="U389" s="193">
        <v>364.84999999997672</v>
      </c>
      <c r="V389" s="193">
        <v>0</v>
      </c>
      <c r="W389" s="193">
        <v>0</v>
      </c>
      <c r="X389" s="193" t="s">
        <v>607</v>
      </c>
      <c r="Y389" s="193"/>
      <c r="Z389" s="193">
        <v>-567.82989243536599</v>
      </c>
      <c r="AA389" s="193">
        <v>0</v>
      </c>
      <c r="AB389" s="193">
        <v>-9858.1236251847386</v>
      </c>
      <c r="AC389" s="193"/>
      <c r="AD389" s="197">
        <v>0</v>
      </c>
      <c r="AE389" s="198"/>
    </row>
    <row r="390" spans="1:31" ht="14.25" collapsed="1">
      <c r="A390" s="66"/>
      <c r="B390" s="66" t="s">
        <v>1326</v>
      </c>
      <c r="C390" s="172"/>
      <c r="D390" s="66">
        <v>7</v>
      </c>
      <c r="E390" s="66">
        <v>3</v>
      </c>
      <c r="F390" s="193">
        <v>127992.6</v>
      </c>
      <c r="G390" s="193">
        <v>2584</v>
      </c>
      <c r="H390" s="193">
        <v>51411.039999999994</v>
      </c>
      <c r="I390" s="193">
        <v>2012</v>
      </c>
      <c r="J390" s="193">
        <v>30351.3</v>
      </c>
      <c r="K390" s="193">
        <v>1139</v>
      </c>
      <c r="L390" s="194" t="s">
        <v>1324</v>
      </c>
      <c r="M390" s="195">
        <v>44196</v>
      </c>
      <c r="N390" s="195" t="s">
        <v>1324</v>
      </c>
      <c r="O390" s="196">
        <v>44561</v>
      </c>
      <c r="P390" s="66"/>
      <c r="Q390" s="213">
        <v>0.15600459588113585</v>
      </c>
      <c r="R390" s="193">
        <v>2405414.7699999996</v>
      </c>
      <c r="S390" s="193"/>
      <c r="T390" s="193"/>
      <c r="U390" s="193">
        <v>1418728.1999999997</v>
      </c>
      <c r="V390" s="193">
        <v>46743.572762945892</v>
      </c>
      <c r="W390" s="193">
        <v>94267.105527605047</v>
      </c>
      <c r="X390" s="193">
        <v>146.1324934152766</v>
      </c>
      <c r="Y390" s="193">
        <v>0</v>
      </c>
      <c r="Z390" s="193">
        <v>1368014.3467576478</v>
      </c>
      <c r="AA390" s="193">
        <v>45072.677175529476</v>
      </c>
      <c r="AB390" s="193">
        <v>23750000</v>
      </c>
      <c r="AC390" s="193"/>
      <c r="AD390" s="197">
        <v>782.50355009505358</v>
      </c>
      <c r="AE390" s="198"/>
    </row>
    <row r="391" spans="1:31" ht="14.25" hidden="1" outlineLevel="1">
      <c r="A391" s="66" t="s">
        <v>134</v>
      </c>
      <c r="B391" s="208" t="s">
        <v>818</v>
      </c>
      <c r="C391" s="172"/>
      <c r="D391" s="66"/>
      <c r="E391" s="66">
        <v>0.84955770880504033</v>
      </c>
      <c r="F391" s="193">
        <v>36245.700000000004</v>
      </c>
      <c r="G391" s="193">
        <v>206</v>
      </c>
      <c r="H391" s="193">
        <v>2047.14</v>
      </c>
      <c r="I391" s="193">
        <v>98</v>
      </c>
      <c r="J391" s="193">
        <v>0</v>
      </c>
      <c r="K391" s="193">
        <v>78</v>
      </c>
      <c r="L391" s="194" t="s">
        <v>1324</v>
      </c>
      <c r="M391" s="195">
        <v>43830</v>
      </c>
      <c r="N391" s="196" t="s">
        <v>1324</v>
      </c>
      <c r="O391" s="195">
        <v>43373</v>
      </c>
      <c r="P391" s="66"/>
      <c r="Q391" s="213">
        <v>0.1227422901479383</v>
      </c>
      <c r="R391" s="193">
        <v>490101.4</v>
      </c>
      <c r="S391" s="193"/>
      <c r="T391" s="193"/>
      <c r="U391" s="193">
        <v>68836.160000000033</v>
      </c>
      <c r="V391" s="193">
        <v>0</v>
      </c>
      <c r="W391" s="193">
        <v>0</v>
      </c>
      <c r="X391" s="193">
        <v>503.31217948717949</v>
      </c>
      <c r="Y391" s="193"/>
      <c r="Z391" s="193">
        <v>-29756.104262480392</v>
      </c>
      <c r="AA391" s="193">
        <v>0</v>
      </c>
      <c r="AB391" s="193">
        <v>-516597.23859431723</v>
      </c>
      <c r="AC391" s="193"/>
      <c r="AD391" s="197">
        <v>0</v>
      </c>
      <c r="AE391" s="198"/>
    </row>
    <row r="392" spans="1:31" ht="14.25" hidden="1" outlineLevel="1">
      <c r="A392" s="66" t="s">
        <v>134</v>
      </c>
      <c r="B392" s="208" t="s">
        <v>819</v>
      </c>
      <c r="C392" s="172"/>
      <c r="D392" s="66"/>
      <c r="E392" s="66">
        <v>0.39240159196703556</v>
      </c>
      <c r="F392" s="193">
        <v>16741.5</v>
      </c>
      <c r="G392" s="193"/>
      <c r="H392" s="193">
        <v>16741.499999999996</v>
      </c>
      <c r="I392" s="193">
        <v>0</v>
      </c>
      <c r="J392" s="193">
        <v>16002.599999999997</v>
      </c>
      <c r="K392" s="193">
        <v>0</v>
      </c>
      <c r="L392" s="195">
        <v>43282</v>
      </c>
      <c r="M392" s="195">
        <v>44196</v>
      </c>
      <c r="N392" s="196" t="s">
        <v>1324</v>
      </c>
      <c r="O392" s="195">
        <v>44196</v>
      </c>
      <c r="P392" s="66"/>
      <c r="Q392" s="213">
        <v>0.1563422901479383</v>
      </c>
      <c r="R392" s="193">
        <v>644963.54</v>
      </c>
      <c r="S392" s="193"/>
      <c r="T392" s="193"/>
      <c r="U392" s="193">
        <v>642302.08000000007</v>
      </c>
      <c r="V392" s="193">
        <v>40137.357679377114</v>
      </c>
      <c r="W392" s="193">
        <v>93560.383937610153</v>
      </c>
      <c r="X392" s="193" t="s">
        <v>607</v>
      </c>
      <c r="Y392" s="193"/>
      <c r="Z392" s="193">
        <v>640053.03519103955</v>
      </c>
      <c r="AA392" s="193">
        <v>39996.815216967218</v>
      </c>
      <c r="AB392" s="193">
        <v>11111993.277645554</v>
      </c>
      <c r="AC392" s="193"/>
      <c r="AD392" s="197">
        <v>694.3867420072711</v>
      </c>
      <c r="AE392" s="198"/>
    </row>
    <row r="393" spans="1:31" ht="14.25" hidden="1" outlineLevel="1">
      <c r="A393" s="66" t="s">
        <v>134</v>
      </c>
      <c r="B393" s="208" t="s">
        <v>820</v>
      </c>
      <c r="C393" s="172"/>
      <c r="D393" s="66"/>
      <c r="E393" s="66">
        <v>0.35304541043779092</v>
      </c>
      <c r="F393" s="193">
        <v>15062.4</v>
      </c>
      <c r="G393" s="193"/>
      <c r="H393" s="193">
        <v>15062.4</v>
      </c>
      <c r="I393" s="193">
        <v>0</v>
      </c>
      <c r="J393" s="193">
        <v>14246</v>
      </c>
      <c r="K393" s="193">
        <v>0</v>
      </c>
      <c r="L393" s="194" t="s">
        <v>1324</v>
      </c>
      <c r="M393" s="195">
        <v>44196</v>
      </c>
      <c r="N393" s="196" t="s">
        <v>1324</v>
      </c>
      <c r="O393" s="195">
        <v>44196</v>
      </c>
      <c r="P393" s="66"/>
      <c r="Q393" s="213">
        <v>0.1563422901479383</v>
      </c>
      <c r="R393" s="193">
        <v>580802.98999999987</v>
      </c>
      <c r="S393" s="193"/>
      <c r="T393" s="193"/>
      <c r="U393" s="193">
        <v>559529.95999999985</v>
      </c>
      <c r="V393" s="193">
        <v>39276.285273059097</v>
      </c>
      <c r="W393" s="193">
        <v>94947.550189526868</v>
      </c>
      <c r="X393" s="193" t="s">
        <v>607</v>
      </c>
      <c r="Y393" s="193"/>
      <c r="Z393" s="193">
        <v>677211.61358331388</v>
      </c>
      <c r="AA393" s="193">
        <v>47536.965715521117</v>
      </c>
      <c r="AB393" s="193">
        <v>11757105.245872652</v>
      </c>
      <c r="AC393" s="193"/>
      <c r="AD393" s="197">
        <v>825.29167807613726</v>
      </c>
      <c r="AE393" s="198"/>
    </row>
    <row r="394" spans="1:31" ht="14.25" hidden="1" outlineLevel="1">
      <c r="A394" s="66" t="s">
        <v>134</v>
      </c>
      <c r="B394" s="208" t="s">
        <v>821</v>
      </c>
      <c r="C394" s="172"/>
      <c r="D394" s="66"/>
      <c r="E394" s="66">
        <v>1.0041111751773151</v>
      </c>
      <c r="F394" s="193">
        <v>42839.600000000006</v>
      </c>
      <c r="G394" s="193"/>
      <c r="H394" s="193">
        <v>456.59999999999997</v>
      </c>
      <c r="I394" s="193">
        <v>0</v>
      </c>
      <c r="J394" s="193">
        <v>102.69999999999999</v>
      </c>
      <c r="K394" s="193">
        <v>0</v>
      </c>
      <c r="L394" s="194" t="s">
        <v>1324</v>
      </c>
      <c r="M394" s="195">
        <v>43190</v>
      </c>
      <c r="N394" s="196" t="s">
        <v>1324</v>
      </c>
      <c r="O394" s="195">
        <v>43100</v>
      </c>
      <c r="P394" s="66"/>
      <c r="Q394" s="213">
        <v>5.6542290147938302E-2</v>
      </c>
      <c r="R394" s="193">
        <v>4407.1899999999996</v>
      </c>
      <c r="S394" s="193"/>
      <c r="T394" s="193"/>
      <c r="U394" s="193">
        <v>0</v>
      </c>
      <c r="V394" s="193">
        <v>0</v>
      </c>
      <c r="W394" s="193">
        <v>110000.00000000001</v>
      </c>
      <c r="X394" s="193" t="s">
        <v>607</v>
      </c>
      <c r="Y394" s="193"/>
      <c r="Z394" s="193">
        <v>10066.745797860338</v>
      </c>
      <c r="AA394" s="193">
        <v>98020.893844793958</v>
      </c>
      <c r="AB394" s="193">
        <v>174769.28548616738</v>
      </c>
      <c r="AC394" s="193"/>
      <c r="AD394" s="197">
        <v>1701.7457204105881</v>
      </c>
      <c r="AE394" s="198"/>
    </row>
    <row r="395" spans="1:31" ht="14.25" hidden="1" outlineLevel="1">
      <c r="A395" s="66" t="s">
        <v>134</v>
      </c>
      <c r="B395" s="208" t="s">
        <v>822</v>
      </c>
      <c r="C395" s="172"/>
      <c r="D395" s="66"/>
      <c r="E395" s="66">
        <v>0.40088411361281828</v>
      </c>
      <c r="F395" s="193">
        <v>17103.400000000001</v>
      </c>
      <c r="G395" s="193">
        <v>2378</v>
      </c>
      <c r="H395" s="193">
        <v>17103.400000000001</v>
      </c>
      <c r="I395" s="193">
        <v>1914</v>
      </c>
      <c r="J395" s="193">
        <v>0</v>
      </c>
      <c r="K395" s="193">
        <v>1061</v>
      </c>
      <c r="L395" s="194" t="s">
        <v>1324</v>
      </c>
      <c r="M395" s="195">
        <v>44196</v>
      </c>
      <c r="N395" s="196" t="s">
        <v>1324</v>
      </c>
      <c r="O395" s="195">
        <v>43465</v>
      </c>
      <c r="P395" s="66"/>
      <c r="Q395" s="213">
        <v>0.13274229014793829</v>
      </c>
      <c r="R395" s="193">
        <v>81971.02</v>
      </c>
      <c r="S395" s="193"/>
      <c r="T395" s="193"/>
      <c r="U395" s="193">
        <v>4527.1399999999994</v>
      </c>
      <c r="V395" s="193">
        <v>0</v>
      </c>
      <c r="W395" s="193">
        <v>0</v>
      </c>
      <c r="X395" s="193">
        <v>119.87423185673893</v>
      </c>
      <c r="Y395" s="193"/>
      <c r="Z395" s="193">
        <v>125611.79769928443</v>
      </c>
      <c r="AA395" s="193">
        <v>0</v>
      </c>
      <c r="AB395" s="193">
        <v>2180752.8046653382</v>
      </c>
      <c r="AC395" s="193"/>
      <c r="AD395" s="197">
        <v>0</v>
      </c>
      <c r="AE395" s="198"/>
    </row>
    <row r="396" spans="1:31" ht="14.25" hidden="1" outlineLevel="1">
      <c r="A396" s="66" t="s">
        <v>134</v>
      </c>
      <c r="B396" s="208" t="s">
        <v>823</v>
      </c>
      <c r="C396" s="172"/>
      <c r="D396" s="66"/>
      <c r="E396" s="66">
        <v>0</v>
      </c>
      <c r="F396" s="193">
        <v>0</v>
      </c>
      <c r="G396" s="193"/>
      <c r="H396" s="193">
        <v>0</v>
      </c>
      <c r="I396" s="193">
        <v>0</v>
      </c>
      <c r="J396" s="193">
        <v>0</v>
      </c>
      <c r="K396" s="193">
        <v>0</v>
      </c>
      <c r="L396" s="194"/>
      <c r="M396" s="195">
        <v>43100</v>
      </c>
      <c r="N396" s="196" t="s">
        <v>1324</v>
      </c>
      <c r="O396" s="195">
        <v>43281</v>
      </c>
      <c r="P396" s="66"/>
      <c r="Q396" s="213">
        <v>0.14274229014793832</v>
      </c>
      <c r="R396" s="193">
        <v>392679.94</v>
      </c>
      <c r="S396" s="193"/>
      <c r="T396" s="193"/>
      <c r="U396" s="193">
        <v>87516.109999999986</v>
      </c>
      <c r="V396" s="193">
        <v>0</v>
      </c>
      <c r="W396" s="193">
        <v>0</v>
      </c>
      <c r="X396" s="193" t="s">
        <v>607</v>
      </c>
      <c r="Y396" s="193"/>
      <c r="Z396" s="193">
        <v>-54914.572413799477</v>
      </c>
      <c r="AA396" s="193">
        <v>0</v>
      </c>
      <c r="AB396" s="193">
        <v>-953374.68296636955</v>
      </c>
      <c r="AC396" s="193"/>
      <c r="AD396" s="197">
        <v>0</v>
      </c>
      <c r="AE396" s="198"/>
    </row>
    <row r="397" spans="1:31" ht="14.25" hidden="1" outlineLevel="1">
      <c r="A397" s="66" t="s">
        <v>134</v>
      </c>
      <c r="B397" s="208" t="s">
        <v>824</v>
      </c>
      <c r="C397" s="172"/>
      <c r="D397" s="66"/>
      <c r="E397" s="66">
        <v>0</v>
      </c>
      <c r="F397" s="193">
        <v>0</v>
      </c>
      <c r="G397" s="193"/>
      <c r="H397" s="193">
        <v>0</v>
      </c>
      <c r="I397" s="193">
        <v>0</v>
      </c>
      <c r="J397" s="193">
        <v>0</v>
      </c>
      <c r="K397" s="193">
        <v>0</v>
      </c>
      <c r="L397" s="194"/>
      <c r="M397" s="195">
        <v>43100</v>
      </c>
      <c r="N397" s="196" t="s">
        <v>1324</v>
      </c>
      <c r="O397" s="195">
        <v>43100</v>
      </c>
      <c r="P397" s="66"/>
      <c r="Q397" s="213">
        <v>9.6542290147938303E-2</v>
      </c>
      <c r="R397" s="193">
        <v>6069.51</v>
      </c>
      <c r="S397" s="193"/>
      <c r="T397" s="193"/>
      <c r="U397" s="193">
        <v>0</v>
      </c>
      <c r="V397" s="193">
        <v>0</v>
      </c>
      <c r="W397" s="193">
        <v>0</v>
      </c>
      <c r="X397" s="193" t="s">
        <v>607</v>
      </c>
      <c r="Y397" s="193"/>
      <c r="Z397" s="193">
        <v>-258.16883757052921</v>
      </c>
      <c r="AA397" s="193">
        <v>0</v>
      </c>
      <c r="AB397" s="193">
        <v>-4482.0823117025502</v>
      </c>
      <c r="AC397" s="193"/>
      <c r="AD397" s="197">
        <v>0</v>
      </c>
      <c r="AE397" s="198"/>
    </row>
    <row r="398" spans="1:31" ht="14.25" collapsed="1">
      <c r="A398" s="66"/>
      <c r="B398" s="66" t="s">
        <v>1325</v>
      </c>
      <c r="C398" s="172"/>
      <c r="D398" s="66">
        <v>2</v>
      </c>
      <c r="E398" s="66">
        <v>85.021999999999991</v>
      </c>
      <c r="F398" s="193">
        <v>350422</v>
      </c>
      <c r="G398" s="193">
        <v>300</v>
      </c>
      <c r="H398" s="193">
        <v>350421.99999999988</v>
      </c>
      <c r="I398" s="193">
        <v>300</v>
      </c>
      <c r="J398" s="193">
        <v>350421.99999999988</v>
      </c>
      <c r="K398" s="193">
        <v>300</v>
      </c>
      <c r="L398" s="194" t="s">
        <v>790</v>
      </c>
      <c r="M398" s="195">
        <v>45473</v>
      </c>
      <c r="N398" s="195" t="s">
        <v>1324</v>
      </c>
      <c r="O398" s="196">
        <v>45473</v>
      </c>
      <c r="P398" s="66"/>
      <c r="Q398" s="213">
        <v>0.20970442129243938</v>
      </c>
      <c r="R398" s="193">
        <v>19670642.182950001</v>
      </c>
      <c r="S398" s="193"/>
      <c r="T398" s="193"/>
      <c r="U398" s="193">
        <v>19544716.56295</v>
      </c>
      <c r="V398" s="193">
        <v>55774.79885095686</v>
      </c>
      <c r="W398" s="193">
        <v>85361.278686840451</v>
      </c>
      <c r="X398" s="193">
        <v>300</v>
      </c>
      <c r="Y398" s="193">
        <v>0</v>
      </c>
      <c r="Z398" s="193">
        <v>5654469.2072446411</v>
      </c>
      <c r="AA398" s="193">
        <v>16136.170694889714</v>
      </c>
      <c r="AB398" s="193">
        <v>98170000</v>
      </c>
      <c r="AC398" s="193"/>
      <c r="AD398" s="197">
        <v>280.14793591726556</v>
      </c>
      <c r="AE398" s="198"/>
    </row>
    <row r="399" spans="1:31" ht="14.25" hidden="1" outlineLevel="1">
      <c r="A399" s="66" t="s">
        <v>134</v>
      </c>
      <c r="B399" s="208" t="s">
        <v>825</v>
      </c>
      <c r="C399" s="172"/>
      <c r="D399" s="66"/>
      <c r="E399" s="66">
        <v>46.537402708734035</v>
      </c>
      <c r="F399" s="193">
        <v>191806</v>
      </c>
      <c r="G399" s="193"/>
      <c r="H399" s="193">
        <v>191805.99999999997</v>
      </c>
      <c r="I399" s="193">
        <v>0</v>
      </c>
      <c r="J399" s="193">
        <v>191805.99999999997</v>
      </c>
      <c r="K399" s="193">
        <v>0</v>
      </c>
      <c r="L399" s="195">
        <v>43282</v>
      </c>
      <c r="M399" s="195">
        <v>44926</v>
      </c>
      <c r="N399" s="196" t="s">
        <v>1324</v>
      </c>
      <c r="O399" s="195">
        <v>44926</v>
      </c>
      <c r="P399" s="66"/>
      <c r="Q399" s="213">
        <v>0.20888966422809982</v>
      </c>
      <c r="R399" s="193">
        <v>9936832.1345000025</v>
      </c>
      <c r="S399" s="193"/>
      <c r="T399" s="193"/>
      <c r="U399" s="193">
        <v>9870190.574500002</v>
      </c>
      <c r="V399" s="193">
        <v>51459.237847095523</v>
      </c>
      <c r="W399" s="193">
        <v>85249.314411436571</v>
      </c>
      <c r="X399" s="193" t="s">
        <v>607</v>
      </c>
      <c r="Y399" s="193"/>
      <c r="Z399" s="193">
        <v>4090940.3563206047</v>
      </c>
      <c r="AA399" s="193">
        <v>21328.531726435071</v>
      </c>
      <c r="AB399" s="193">
        <v>71023023.467290133</v>
      </c>
      <c r="AC399" s="193"/>
      <c r="AD399" s="197">
        <v>370.28572342518038</v>
      </c>
      <c r="AE399" s="198"/>
    </row>
    <row r="400" spans="1:31" ht="14.25" hidden="1" outlineLevel="1">
      <c r="A400" s="66" t="s">
        <v>134</v>
      </c>
      <c r="B400" s="208" t="s">
        <v>826</v>
      </c>
      <c r="C400" s="172"/>
      <c r="D400" s="66"/>
      <c r="E400" s="66">
        <v>38.484597291265956</v>
      </c>
      <c r="F400" s="193">
        <v>158616</v>
      </c>
      <c r="G400" s="193">
        <v>300</v>
      </c>
      <c r="H400" s="193">
        <v>158615.99999999994</v>
      </c>
      <c r="I400" s="193">
        <v>300</v>
      </c>
      <c r="J400" s="193">
        <v>158615.99999999994</v>
      </c>
      <c r="K400" s="193">
        <v>300</v>
      </c>
      <c r="L400" s="195">
        <v>43647</v>
      </c>
      <c r="M400" s="195">
        <v>45473</v>
      </c>
      <c r="N400" s="196" t="s">
        <v>1324</v>
      </c>
      <c r="O400" s="195">
        <v>45473</v>
      </c>
      <c r="P400" s="66"/>
      <c r="Q400" s="213">
        <v>0.21068966422809982</v>
      </c>
      <c r="R400" s="193">
        <v>9124241.0679099988</v>
      </c>
      <c r="S400" s="193"/>
      <c r="T400" s="193"/>
      <c r="U400" s="193">
        <v>9102731.5679099988</v>
      </c>
      <c r="V400" s="193">
        <v>57388.482674572566</v>
      </c>
      <c r="W400" s="193">
        <v>85496.671205931314</v>
      </c>
      <c r="X400" s="193">
        <v>300</v>
      </c>
      <c r="Y400" s="193"/>
      <c r="Z400" s="193">
        <v>1563528.8509240362</v>
      </c>
      <c r="AA400" s="193">
        <v>9857.3211461897718</v>
      </c>
      <c r="AB400" s="193">
        <v>27144503.854570579</v>
      </c>
      <c r="AC400" s="193"/>
      <c r="AD400" s="197">
        <v>171.13345346352568</v>
      </c>
      <c r="AE400" s="198"/>
    </row>
    <row r="401" spans="1:31" ht="14.25" hidden="1">
      <c r="A401" s="66"/>
      <c r="B401" s="66"/>
      <c r="C401" s="172"/>
      <c r="D401" s="66"/>
      <c r="E401" s="66"/>
      <c r="F401" s="193"/>
      <c r="G401" s="193"/>
      <c r="H401" s="193"/>
      <c r="I401" s="193"/>
      <c r="J401" s="193"/>
      <c r="K401" s="193"/>
      <c r="L401" s="194"/>
      <c r="M401" s="195"/>
      <c r="N401" s="195"/>
      <c r="O401" s="195"/>
      <c r="P401" s="66"/>
      <c r="Q401" s="213"/>
      <c r="R401" s="193"/>
      <c r="S401" s="193"/>
      <c r="T401" s="193"/>
      <c r="U401" s="193"/>
      <c r="V401" s="193"/>
      <c r="W401" s="193"/>
      <c r="X401" s="193"/>
      <c r="Y401" s="193"/>
      <c r="Z401" s="193"/>
      <c r="AA401" s="193"/>
      <c r="AB401" s="193"/>
      <c r="AC401" s="193"/>
      <c r="AD401" s="197"/>
      <c r="AE401" s="198"/>
    </row>
    <row r="402" spans="1:31" ht="14.25" hidden="1">
      <c r="A402" s="66"/>
      <c r="B402" s="66"/>
      <c r="C402" s="172"/>
      <c r="D402" s="66"/>
      <c r="E402" s="66"/>
      <c r="F402" s="193"/>
      <c r="G402" s="193"/>
      <c r="H402" s="193"/>
      <c r="I402" s="193"/>
      <c r="J402" s="193"/>
      <c r="K402" s="193"/>
      <c r="L402" s="194"/>
      <c r="M402" s="195"/>
      <c r="N402" s="195"/>
      <c r="O402" s="195"/>
      <c r="P402" s="66"/>
      <c r="Q402" s="213"/>
      <c r="R402" s="193"/>
      <c r="S402" s="193"/>
      <c r="T402" s="193"/>
      <c r="U402" s="193"/>
      <c r="V402" s="193"/>
      <c r="W402" s="193"/>
      <c r="X402" s="193"/>
      <c r="Y402" s="193"/>
      <c r="Z402" s="193"/>
      <c r="AA402" s="193"/>
      <c r="AB402" s="193"/>
      <c r="AC402" s="193"/>
      <c r="AD402" s="197"/>
      <c r="AE402" s="198"/>
    </row>
    <row r="403" spans="1:31" ht="14.25" hidden="1">
      <c r="A403" s="66"/>
      <c r="B403" s="66"/>
      <c r="C403" s="172"/>
      <c r="D403" s="66"/>
      <c r="E403" s="66"/>
      <c r="F403" s="193"/>
      <c r="G403" s="193"/>
      <c r="H403" s="193"/>
      <c r="I403" s="193"/>
      <c r="J403" s="193"/>
      <c r="K403" s="193"/>
      <c r="L403" s="194"/>
      <c r="M403" s="195"/>
      <c r="N403" s="195"/>
      <c r="O403" s="195"/>
      <c r="P403" s="66"/>
      <c r="Q403" s="213"/>
      <c r="R403" s="193"/>
      <c r="S403" s="193"/>
      <c r="T403" s="193"/>
      <c r="U403" s="193"/>
      <c r="V403" s="193"/>
      <c r="W403" s="193"/>
      <c r="X403" s="193"/>
      <c r="Y403" s="193"/>
      <c r="Z403" s="193"/>
      <c r="AA403" s="193"/>
      <c r="AB403" s="193"/>
      <c r="AC403" s="193"/>
      <c r="AD403" s="197"/>
      <c r="AE403" s="198"/>
    </row>
    <row r="404" spans="1:31" ht="14.25" hidden="1">
      <c r="A404" s="66"/>
      <c r="B404" s="66"/>
      <c r="C404" s="172"/>
      <c r="D404" s="66"/>
      <c r="E404" s="66"/>
      <c r="F404" s="193"/>
      <c r="G404" s="193"/>
      <c r="H404" s="193"/>
      <c r="I404" s="193"/>
      <c r="J404" s="193"/>
      <c r="K404" s="193"/>
      <c r="L404" s="194"/>
      <c r="M404" s="195"/>
      <c r="N404" s="195"/>
      <c r="O404" s="195"/>
      <c r="P404" s="66"/>
      <c r="Q404" s="213"/>
      <c r="R404" s="193"/>
      <c r="S404" s="193"/>
      <c r="T404" s="193"/>
      <c r="U404" s="193"/>
      <c r="V404" s="193"/>
      <c r="W404" s="193"/>
      <c r="X404" s="193"/>
      <c r="Y404" s="193"/>
      <c r="Z404" s="193"/>
      <c r="AA404" s="193"/>
      <c r="AB404" s="193"/>
      <c r="AC404" s="193"/>
      <c r="AD404" s="197"/>
      <c r="AE404" s="198"/>
    </row>
    <row r="405" spans="1:31" ht="14.25" hidden="1">
      <c r="A405" s="66"/>
      <c r="B405" s="66"/>
      <c r="C405" s="172"/>
      <c r="D405" s="66"/>
      <c r="E405" s="66"/>
      <c r="F405" s="193"/>
      <c r="G405" s="193"/>
      <c r="H405" s="193"/>
      <c r="I405" s="193"/>
      <c r="J405" s="193"/>
      <c r="K405" s="193"/>
      <c r="L405" s="194"/>
      <c r="M405" s="195"/>
      <c r="N405" s="195"/>
      <c r="O405" s="195"/>
      <c r="P405" s="66"/>
      <c r="Q405" s="213"/>
      <c r="R405" s="193"/>
      <c r="S405" s="193"/>
      <c r="T405" s="193"/>
      <c r="U405" s="193"/>
      <c r="V405" s="193"/>
      <c r="W405" s="193"/>
      <c r="X405" s="193"/>
      <c r="Y405" s="193"/>
      <c r="Z405" s="193"/>
      <c r="AA405" s="193"/>
      <c r="AB405" s="193"/>
      <c r="AC405" s="193"/>
      <c r="AD405" s="197"/>
      <c r="AE405" s="198"/>
    </row>
    <row r="406" spans="1:31" ht="14.25" hidden="1">
      <c r="A406" s="66"/>
      <c r="B406" s="66"/>
      <c r="C406" s="172"/>
      <c r="D406" s="66"/>
      <c r="E406" s="66"/>
      <c r="F406" s="193"/>
      <c r="G406" s="193"/>
      <c r="H406" s="193"/>
      <c r="I406" s="193"/>
      <c r="J406" s="193"/>
      <c r="K406" s="193"/>
      <c r="L406" s="194"/>
      <c r="M406" s="195"/>
      <c r="N406" s="195"/>
      <c r="O406" s="195"/>
      <c r="P406" s="66"/>
      <c r="Q406" s="213"/>
      <c r="R406" s="193"/>
      <c r="S406" s="193"/>
      <c r="T406" s="193"/>
      <c r="U406" s="193"/>
      <c r="V406" s="193"/>
      <c r="W406" s="193"/>
      <c r="X406" s="193"/>
      <c r="Y406" s="193"/>
      <c r="Z406" s="193"/>
      <c r="AA406" s="193"/>
      <c r="AB406" s="193"/>
      <c r="AC406" s="193"/>
      <c r="AD406" s="197"/>
      <c r="AE406" s="198"/>
    </row>
    <row r="407" spans="1:31" ht="14.25" hidden="1">
      <c r="A407" s="66"/>
      <c r="B407" s="66"/>
      <c r="C407" s="172"/>
      <c r="D407" s="66"/>
      <c r="E407" s="66"/>
      <c r="F407" s="193"/>
      <c r="G407" s="193"/>
      <c r="H407" s="193"/>
      <c r="I407" s="193"/>
      <c r="J407" s="193"/>
      <c r="K407" s="193"/>
      <c r="L407" s="194"/>
      <c r="M407" s="195"/>
      <c r="N407" s="195"/>
      <c r="O407" s="195"/>
      <c r="P407" s="66"/>
      <c r="Q407" s="213"/>
      <c r="R407" s="193"/>
      <c r="S407" s="193"/>
      <c r="T407" s="193"/>
      <c r="U407" s="193"/>
      <c r="V407" s="193"/>
      <c r="W407" s="193"/>
      <c r="X407" s="193"/>
      <c r="Y407" s="193"/>
      <c r="Z407" s="193"/>
      <c r="AA407" s="193"/>
      <c r="AB407" s="193"/>
      <c r="AC407" s="193"/>
      <c r="AD407" s="197"/>
      <c r="AE407" s="198"/>
    </row>
    <row r="408" spans="1:31" ht="14.25" hidden="1">
      <c r="A408" s="66"/>
      <c r="B408" s="66"/>
      <c r="C408" s="172"/>
      <c r="D408" s="66"/>
      <c r="E408" s="66"/>
      <c r="F408" s="193"/>
      <c r="G408" s="193"/>
      <c r="H408" s="193"/>
      <c r="I408" s="193"/>
      <c r="J408" s="193"/>
      <c r="K408" s="193"/>
      <c r="L408" s="194"/>
      <c r="M408" s="195"/>
      <c r="N408" s="195"/>
      <c r="O408" s="195"/>
      <c r="P408" s="66"/>
      <c r="Q408" s="213"/>
      <c r="R408" s="193"/>
      <c r="S408" s="193"/>
      <c r="T408" s="193"/>
      <c r="U408" s="193"/>
      <c r="V408" s="193"/>
      <c r="W408" s="193"/>
      <c r="X408" s="193"/>
      <c r="Y408" s="193"/>
      <c r="Z408" s="193"/>
      <c r="AA408" s="193"/>
      <c r="AB408" s="193"/>
      <c r="AC408" s="193"/>
      <c r="AD408" s="197"/>
      <c r="AE408" s="198"/>
    </row>
    <row r="409" spans="1:31" ht="14.25" hidden="1">
      <c r="A409" s="66"/>
      <c r="B409" s="66"/>
      <c r="C409" s="172"/>
      <c r="D409" s="66"/>
      <c r="E409" s="66"/>
      <c r="F409" s="193"/>
      <c r="G409" s="193"/>
      <c r="H409" s="193"/>
      <c r="I409" s="193"/>
      <c r="J409" s="193"/>
      <c r="K409" s="193"/>
      <c r="L409" s="194"/>
      <c r="M409" s="195"/>
      <c r="N409" s="195"/>
      <c r="O409" s="195"/>
      <c r="P409" s="66"/>
      <c r="Q409" s="213"/>
      <c r="R409" s="193"/>
      <c r="S409" s="193"/>
      <c r="T409" s="193"/>
      <c r="U409" s="193"/>
      <c r="V409" s="193"/>
      <c r="W409" s="193"/>
      <c r="X409" s="193"/>
      <c r="Y409" s="193"/>
      <c r="Z409" s="193"/>
      <c r="AA409" s="193"/>
      <c r="AB409" s="193"/>
      <c r="AC409" s="193"/>
      <c r="AD409" s="197"/>
      <c r="AE409" s="198"/>
    </row>
    <row r="410" spans="1:31" ht="14.25" hidden="1">
      <c r="A410" s="66"/>
      <c r="B410" s="66"/>
      <c r="C410" s="172"/>
      <c r="D410" s="66"/>
      <c r="E410" s="66"/>
      <c r="F410" s="193"/>
      <c r="G410" s="193"/>
      <c r="H410" s="193"/>
      <c r="I410" s="193"/>
      <c r="J410" s="193"/>
      <c r="K410" s="193"/>
      <c r="L410" s="194"/>
      <c r="M410" s="195"/>
      <c r="N410" s="195"/>
      <c r="O410" s="195"/>
      <c r="P410" s="66"/>
      <c r="Q410" s="213"/>
      <c r="R410" s="193"/>
      <c r="S410" s="193"/>
      <c r="T410" s="193"/>
      <c r="U410" s="193"/>
      <c r="V410" s="193"/>
      <c r="W410" s="193"/>
      <c r="X410" s="193"/>
      <c r="Y410" s="193"/>
      <c r="Z410" s="193"/>
      <c r="AA410" s="193"/>
      <c r="AB410" s="193"/>
      <c r="AC410" s="193"/>
      <c r="AD410" s="197"/>
      <c r="AE410" s="198"/>
    </row>
    <row r="411" spans="1:31" ht="14.25" hidden="1">
      <c r="A411" s="66"/>
      <c r="B411" s="66"/>
      <c r="C411" s="172"/>
      <c r="D411" s="66"/>
      <c r="E411" s="66"/>
      <c r="F411" s="193"/>
      <c r="G411" s="193"/>
      <c r="H411" s="193"/>
      <c r="I411" s="193"/>
      <c r="J411" s="193"/>
      <c r="K411" s="193"/>
      <c r="L411" s="194"/>
      <c r="M411" s="195"/>
      <c r="N411" s="195"/>
      <c r="O411" s="195"/>
      <c r="P411" s="66"/>
      <c r="Q411" s="213"/>
      <c r="R411" s="193"/>
      <c r="S411" s="193"/>
      <c r="T411" s="193"/>
      <c r="U411" s="193"/>
      <c r="V411" s="193"/>
      <c r="W411" s="193"/>
      <c r="X411" s="193"/>
      <c r="Y411" s="193"/>
      <c r="Z411" s="193"/>
      <c r="AA411" s="193"/>
      <c r="AB411" s="193"/>
      <c r="AC411" s="193"/>
      <c r="AD411" s="197"/>
      <c r="AE411" s="198"/>
    </row>
    <row r="412" spans="1:31" ht="14.25" hidden="1">
      <c r="A412" s="66"/>
      <c r="B412" s="66"/>
      <c r="C412" s="172"/>
      <c r="D412" s="66"/>
      <c r="E412" s="66"/>
      <c r="F412" s="193"/>
      <c r="G412" s="193"/>
      <c r="H412" s="193"/>
      <c r="I412" s="193"/>
      <c r="J412" s="193"/>
      <c r="K412" s="193"/>
      <c r="L412" s="194"/>
      <c r="M412" s="195"/>
      <c r="N412" s="195"/>
      <c r="O412" s="195"/>
      <c r="P412" s="66"/>
      <c r="Q412" s="213"/>
      <c r="R412" s="193"/>
      <c r="S412" s="193"/>
      <c r="T412" s="193"/>
      <c r="U412" s="193"/>
      <c r="V412" s="193"/>
      <c r="W412" s="193"/>
      <c r="X412" s="193"/>
      <c r="Y412" s="193"/>
      <c r="Z412" s="193"/>
      <c r="AA412" s="193"/>
      <c r="AB412" s="193"/>
      <c r="AC412" s="193"/>
      <c r="AD412" s="197"/>
      <c r="AE412" s="198"/>
    </row>
    <row r="413" spans="1:31" ht="14.25" hidden="1">
      <c r="A413" s="66"/>
      <c r="B413" s="66"/>
      <c r="C413" s="172"/>
      <c r="D413" s="66"/>
      <c r="E413" s="66"/>
      <c r="F413" s="193"/>
      <c r="G413" s="193"/>
      <c r="H413" s="193"/>
      <c r="I413" s="193"/>
      <c r="J413" s="193"/>
      <c r="K413" s="193"/>
      <c r="L413" s="194"/>
      <c r="M413" s="195"/>
      <c r="N413" s="195"/>
      <c r="O413" s="195"/>
      <c r="P413" s="66"/>
      <c r="Q413" s="213"/>
      <c r="R413" s="193"/>
      <c r="S413" s="193"/>
      <c r="T413" s="193"/>
      <c r="U413" s="193"/>
      <c r="V413" s="193"/>
      <c r="W413" s="193"/>
      <c r="X413" s="193"/>
      <c r="Y413" s="193"/>
      <c r="Z413" s="193"/>
      <c r="AA413" s="193"/>
      <c r="AB413" s="193"/>
      <c r="AC413" s="193"/>
      <c r="AD413" s="197"/>
      <c r="AE413" s="198"/>
    </row>
    <row r="414" spans="1:31" ht="14.25" hidden="1">
      <c r="A414" s="66"/>
      <c r="B414" s="66"/>
      <c r="C414" s="172"/>
      <c r="D414" s="66"/>
      <c r="E414" s="66"/>
      <c r="F414" s="193"/>
      <c r="G414" s="193"/>
      <c r="H414" s="193"/>
      <c r="I414" s="193"/>
      <c r="J414" s="193"/>
      <c r="K414" s="193"/>
      <c r="L414" s="194"/>
      <c r="M414" s="195"/>
      <c r="N414" s="195"/>
      <c r="O414" s="195"/>
      <c r="P414" s="66"/>
      <c r="Q414" s="213"/>
      <c r="R414" s="193"/>
      <c r="S414" s="193"/>
      <c r="T414" s="193"/>
      <c r="U414" s="193"/>
      <c r="V414" s="193"/>
      <c r="W414" s="193"/>
      <c r="X414" s="193"/>
      <c r="Y414" s="193"/>
      <c r="Z414" s="193"/>
      <c r="AA414" s="193"/>
      <c r="AB414" s="193"/>
      <c r="AC414" s="193"/>
      <c r="AD414" s="197"/>
      <c r="AE414" s="198"/>
    </row>
    <row r="415" spans="1:31" ht="14.25" hidden="1">
      <c r="A415" s="66"/>
      <c r="B415" s="66"/>
      <c r="C415" s="172"/>
      <c r="D415" s="66"/>
      <c r="E415" s="66"/>
      <c r="F415" s="193"/>
      <c r="G415" s="193"/>
      <c r="H415" s="193"/>
      <c r="I415" s="193"/>
      <c r="J415" s="193"/>
      <c r="K415" s="193"/>
      <c r="L415" s="194"/>
      <c r="M415" s="195"/>
      <c r="N415" s="195"/>
      <c r="O415" s="195"/>
      <c r="P415" s="66"/>
      <c r="Q415" s="213"/>
      <c r="R415" s="193"/>
      <c r="S415" s="193"/>
      <c r="T415" s="193"/>
      <c r="U415" s="193"/>
      <c r="V415" s="193"/>
      <c r="W415" s="193"/>
      <c r="X415" s="193"/>
      <c r="Y415" s="193"/>
      <c r="Z415" s="193"/>
      <c r="AA415" s="193"/>
      <c r="AB415" s="193"/>
      <c r="AC415" s="193"/>
      <c r="AD415" s="197"/>
      <c r="AE415" s="198"/>
    </row>
    <row r="416" spans="1:31" ht="14.25" hidden="1">
      <c r="A416" s="66"/>
      <c r="B416" s="66"/>
      <c r="C416" s="172"/>
      <c r="D416" s="66"/>
      <c r="E416" s="66"/>
      <c r="F416" s="193"/>
      <c r="G416" s="193"/>
      <c r="H416" s="193"/>
      <c r="I416" s="193"/>
      <c r="J416" s="193"/>
      <c r="K416" s="193"/>
      <c r="L416" s="194"/>
      <c r="M416" s="195"/>
      <c r="N416" s="195"/>
      <c r="O416" s="195"/>
      <c r="P416" s="66"/>
      <c r="Q416" s="213"/>
      <c r="R416" s="193"/>
      <c r="S416" s="193"/>
      <c r="T416" s="193"/>
      <c r="U416" s="193"/>
      <c r="V416" s="193"/>
      <c r="W416" s="193"/>
      <c r="X416" s="193"/>
      <c r="Y416" s="193"/>
      <c r="Z416" s="193"/>
      <c r="AA416" s="193"/>
      <c r="AB416" s="193"/>
      <c r="AC416" s="193"/>
      <c r="AD416" s="197"/>
      <c r="AE416" s="198"/>
    </row>
    <row r="417" spans="1:31" ht="14.25" hidden="1">
      <c r="A417" s="66"/>
      <c r="B417" s="66"/>
      <c r="C417" s="172"/>
      <c r="D417" s="66"/>
      <c r="E417" s="66"/>
      <c r="F417" s="193"/>
      <c r="G417" s="193"/>
      <c r="H417" s="193"/>
      <c r="I417" s="193"/>
      <c r="J417" s="193"/>
      <c r="K417" s="193"/>
      <c r="L417" s="194"/>
      <c r="M417" s="195"/>
      <c r="N417" s="195"/>
      <c r="O417" s="195"/>
      <c r="P417" s="66"/>
      <c r="Q417" s="213"/>
      <c r="R417" s="193"/>
      <c r="S417" s="193"/>
      <c r="T417" s="193"/>
      <c r="U417" s="193"/>
      <c r="V417" s="193"/>
      <c r="W417" s="193"/>
      <c r="X417" s="193"/>
      <c r="Y417" s="193"/>
      <c r="Z417" s="193"/>
      <c r="AA417" s="193"/>
      <c r="AB417" s="193"/>
      <c r="AC417" s="193"/>
      <c r="AD417" s="197"/>
      <c r="AE417" s="198"/>
    </row>
    <row r="418" spans="1:31" ht="14.25" hidden="1">
      <c r="A418" s="66"/>
      <c r="B418" s="66"/>
      <c r="C418" s="172"/>
      <c r="D418" s="66"/>
      <c r="E418" s="66"/>
      <c r="F418" s="193"/>
      <c r="G418" s="193"/>
      <c r="H418" s="193"/>
      <c r="I418" s="193"/>
      <c r="J418" s="193"/>
      <c r="K418" s="193"/>
      <c r="L418" s="194"/>
      <c r="M418" s="195"/>
      <c r="N418" s="195"/>
      <c r="O418" s="195"/>
      <c r="P418" s="66"/>
      <c r="Q418" s="213"/>
      <c r="R418" s="193"/>
      <c r="S418" s="193"/>
      <c r="T418" s="193"/>
      <c r="U418" s="193"/>
      <c r="V418" s="193"/>
      <c r="W418" s="193"/>
      <c r="X418" s="193"/>
      <c r="Y418" s="193"/>
      <c r="Z418" s="193"/>
      <c r="AA418" s="193"/>
      <c r="AB418" s="193"/>
      <c r="AC418" s="193"/>
      <c r="AD418" s="197"/>
      <c r="AE418" s="198"/>
    </row>
    <row r="419" spans="1:31" ht="14.25" hidden="1">
      <c r="A419" s="66"/>
      <c r="B419" s="66"/>
      <c r="C419" s="172"/>
      <c r="D419" s="66"/>
      <c r="E419" s="66"/>
      <c r="F419" s="193"/>
      <c r="G419" s="193"/>
      <c r="H419" s="193"/>
      <c r="I419" s="193"/>
      <c r="J419" s="193"/>
      <c r="K419" s="193"/>
      <c r="L419" s="194"/>
      <c r="M419" s="195"/>
      <c r="N419" s="195"/>
      <c r="O419" s="195"/>
      <c r="P419" s="66"/>
      <c r="Q419" s="213"/>
      <c r="R419" s="193"/>
      <c r="S419" s="193"/>
      <c r="T419" s="193"/>
      <c r="U419" s="193"/>
      <c r="V419" s="193"/>
      <c r="W419" s="193"/>
      <c r="X419" s="193"/>
      <c r="Y419" s="193"/>
      <c r="Z419" s="193"/>
      <c r="AA419" s="193"/>
      <c r="AB419" s="193"/>
      <c r="AC419" s="193"/>
      <c r="AD419" s="197"/>
      <c r="AE419" s="198"/>
    </row>
    <row r="420" spans="1:31" ht="14.25" hidden="1">
      <c r="A420" s="66"/>
      <c r="B420" s="66"/>
      <c r="C420" s="172"/>
      <c r="D420" s="66"/>
      <c r="E420" s="66"/>
      <c r="F420" s="193"/>
      <c r="G420" s="193"/>
      <c r="H420" s="193"/>
      <c r="I420" s="193"/>
      <c r="J420" s="193"/>
      <c r="K420" s="193"/>
      <c r="L420" s="194"/>
      <c r="M420" s="195"/>
      <c r="N420" s="195"/>
      <c r="O420" s="195"/>
      <c r="P420" s="66"/>
      <c r="Q420" s="213"/>
      <c r="R420" s="193"/>
      <c r="S420" s="193"/>
      <c r="T420" s="193"/>
      <c r="U420" s="193"/>
      <c r="V420" s="193"/>
      <c r="W420" s="193"/>
      <c r="X420" s="193"/>
      <c r="Y420" s="193"/>
      <c r="Z420" s="193"/>
      <c r="AA420" s="193"/>
      <c r="AB420" s="193"/>
      <c r="AC420" s="193"/>
      <c r="AD420" s="197"/>
      <c r="AE420" s="198"/>
    </row>
    <row r="421" spans="1:31" ht="14.25" hidden="1">
      <c r="A421" s="66"/>
      <c r="B421" s="66"/>
      <c r="C421" s="172"/>
      <c r="D421" s="66"/>
      <c r="E421" s="66"/>
      <c r="F421" s="193"/>
      <c r="G421" s="193"/>
      <c r="H421" s="193"/>
      <c r="I421" s="193"/>
      <c r="J421" s="193"/>
      <c r="K421" s="193"/>
      <c r="L421" s="194"/>
      <c r="M421" s="195"/>
      <c r="N421" s="195"/>
      <c r="O421" s="195"/>
      <c r="P421" s="66"/>
      <c r="Q421" s="213"/>
      <c r="R421" s="193"/>
      <c r="S421" s="193"/>
      <c r="T421" s="193"/>
      <c r="U421" s="193"/>
      <c r="V421" s="193"/>
      <c r="W421" s="193"/>
      <c r="X421" s="193"/>
      <c r="Y421" s="193"/>
      <c r="Z421" s="193"/>
      <c r="AA421" s="193"/>
      <c r="AB421" s="193"/>
      <c r="AC421" s="193"/>
      <c r="AD421" s="197"/>
      <c r="AE421" s="198"/>
    </row>
    <row r="422" spans="1:31" ht="14.25" hidden="1">
      <c r="A422" s="66"/>
      <c r="B422" s="66"/>
      <c r="C422" s="172"/>
      <c r="D422" s="66"/>
      <c r="E422" s="66"/>
      <c r="F422" s="193"/>
      <c r="G422" s="193"/>
      <c r="H422" s="193"/>
      <c r="I422" s="193"/>
      <c r="J422" s="193"/>
      <c r="K422" s="193"/>
      <c r="L422" s="194"/>
      <c r="M422" s="195"/>
      <c r="N422" s="195"/>
      <c r="O422" s="195"/>
      <c r="P422" s="66"/>
      <c r="Q422" s="213"/>
      <c r="R422" s="193"/>
      <c r="S422" s="193"/>
      <c r="T422" s="193"/>
      <c r="U422" s="193"/>
      <c r="V422" s="193"/>
      <c r="W422" s="193"/>
      <c r="X422" s="193"/>
      <c r="Y422" s="193"/>
      <c r="Z422" s="193"/>
      <c r="AA422" s="193"/>
      <c r="AB422" s="193"/>
      <c r="AC422" s="193"/>
      <c r="AD422" s="197"/>
      <c r="AE422" s="198"/>
    </row>
    <row r="423" spans="1:31" ht="14.25" hidden="1">
      <c r="A423" s="66"/>
      <c r="B423" s="66"/>
      <c r="C423" s="172"/>
      <c r="D423" s="66"/>
      <c r="E423" s="66"/>
      <c r="F423" s="193"/>
      <c r="G423" s="193"/>
      <c r="H423" s="193"/>
      <c r="I423" s="193"/>
      <c r="J423" s="193"/>
      <c r="K423" s="193"/>
      <c r="L423" s="194"/>
      <c r="M423" s="195"/>
      <c r="N423" s="195"/>
      <c r="O423" s="195"/>
      <c r="P423" s="66"/>
      <c r="Q423" s="213"/>
      <c r="R423" s="193"/>
      <c r="S423" s="193"/>
      <c r="T423" s="193"/>
      <c r="U423" s="193"/>
      <c r="V423" s="193"/>
      <c r="W423" s="193"/>
      <c r="X423" s="193"/>
      <c r="Y423" s="193"/>
      <c r="Z423" s="193"/>
      <c r="AA423" s="193"/>
      <c r="AB423" s="193"/>
      <c r="AC423" s="193"/>
      <c r="AD423" s="197"/>
      <c r="AE423" s="198"/>
    </row>
    <row r="424" spans="1:31" ht="14.25" hidden="1">
      <c r="A424" s="66"/>
      <c r="B424" s="66"/>
      <c r="C424" s="172"/>
      <c r="D424" s="66"/>
      <c r="E424" s="66"/>
      <c r="F424" s="193"/>
      <c r="G424" s="193"/>
      <c r="H424" s="193"/>
      <c r="I424" s="193"/>
      <c r="J424" s="193"/>
      <c r="K424" s="193"/>
      <c r="L424" s="194"/>
      <c r="M424" s="195"/>
      <c r="N424" s="195"/>
      <c r="O424" s="195"/>
      <c r="P424" s="66"/>
      <c r="Q424" s="213"/>
      <c r="R424" s="193"/>
      <c r="S424" s="193"/>
      <c r="T424" s="193"/>
      <c r="U424" s="193"/>
      <c r="V424" s="193"/>
      <c r="W424" s="193"/>
      <c r="X424" s="193"/>
      <c r="Y424" s="193"/>
      <c r="Z424" s="193"/>
      <c r="AA424" s="193"/>
      <c r="AB424" s="193"/>
      <c r="AC424" s="193"/>
      <c r="AD424" s="197"/>
      <c r="AE424" s="198"/>
    </row>
    <row r="425" spans="1:31" ht="14.25" hidden="1">
      <c r="A425" s="66"/>
      <c r="B425" s="66"/>
      <c r="C425" s="172"/>
      <c r="D425" s="66"/>
      <c r="E425" s="66"/>
      <c r="F425" s="193"/>
      <c r="G425" s="193"/>
      <c r="H425" s="193"/>
      <c r="I425" s="193"/>
      <c r="J425" s="193"/>
      <c r="K425" s="193"/>
      <c r="L425" s="194"/>
      <c r="M425" s="195"/>
      <c r="N425" s="195"/>
      <c r="O425" s="195"/>
      <c r="P425" s="66"/>
      <c r="Q425" s="213"/>
      <c r="R425" s="193"/>
      <c r="S425" s="193"/>
      <c r="T425" s="193"/>
      <c r="U425" s="193"/>
      <c r="V425" s="193"/>
      <c r="W425" s="193"/>
      <c r="X425" s="193"/>
      <c r="Y425" s="193"/>
      <c r="Z425" s="193"/>
      <c r="AA425" s="193"/>
      <c r="AB425" s="193"/>
      <c r="AC425" s="193"/>
      <c r="AD425" s="197"/>
      <c r="AE425" s="198"/>
    </row>
    <row r="426" spans="1:31" ht="14.25" hidden="1">
      <c r="A426" s="66"/>
      <c r="B426" s="66"/>
      <c r="C426" s="172"/>
      <c r="D426" s="66"/>
      <c r="E426" s="66"/>
      <c r="F426" s="193"/>
      <c r="G426" s="193"/>
      <c r="H426" s="193"/>
      <c r="I426" s="193"/>
      <c r="J426" s="193"/>
      <c r="K426" s="193"/>
      <c r="L426" s="194"/>
      <c r="M426" s="195"/>
      <c r="N426" s="195"/>
      <c r="O426" s="195"/>
      <c r="P426" s="66"/>
      <c r="Q426" s="213"/>
      <c r="R426" s="193"/>
      <c r="S426" s="193"/>
      <c r="T426" s="193"/>
      <c r="U426" s="193"/>
      <c r="V426" s="193"/>
      <c r="W426" s="193"/>
      <c r="X426" s="193"/>
      <c r="Y426" s="193"/>
      <c r="Z426" s="193"/>
      <c r="AA426" s="193"/>
      <c r="AB426" s="193"/>
      <c r="AC426" s="193"/>
      <c r="AD426" s="197"/>
      <c r="AE426" s="198"/>
    </row>
    <row r="427" spans="1:31" ht="14.25" hidden="1">
      <c r="A427" s="66"/>
      <c r="B427" s="66"/>
      <c r="C427" s="172"/>
      <c r="D427" s="66"/>
      <c r="E427" s="66"/>
      <c r="F427" s="193"/>
      <c r="G427" s="193"/>
      <c r="H427" s="193"/>
      <c r="I427" s="193"/>
      <c r="J427" s="193"/>
      <c r="K427" s="193"/>
      <c r="L427" s="194"/>
      <c r="M427" s="195"/>
      <c r="N427" s="195"/>
      <c r="O427" s="195"/>
      <c r="P427" s="66"/>
      <c r="Q427" s="213"/>
      <c r="R427" s="193"/>
      <c r="S427" s="193"/>
      <c r="T427" s="193"/>
      <c r="U427" s="193"/>
      <c r="V427" s="193"/>
      <c r="W427" s="193"/>
      <c r="X427" s="193"/>
      <c r="Y427" s="193"/>
      <c r="Z427" s="193"/>
      <c r="AA427" s="193"/>
      <c r="AB427" s="193"/>
      <c r="AC427" s="193"/>
      <c r="AD427" s="197"/>
      <c r="AE427" s="198"/>
    </row>
    <row r="428" spans="1:31" ht="14.25" hidden="1">
      <c r="A428" s="66"/>
      <c r="B428" s="66"/>
      <c r="C428" s="172"/>
      <c r="D428" s="66"/>
      <c r="E428" s="66"/>
      <c r="F428" s="193"/>
      <c r="G428" s="193"/>
      <c r="H428" s="193"/>
      <c r="I428" s="193"/>
      <c r="J428" s="193"/>
      <c r="K428" s="193"/>
      <c r="L428" s="194"/>
      <c r="M428" s="195"/>
      <c r="N428" s="195"/>
      <c r="O428" s="195"/>
      <c r="P428" s="66"/>
      <c r="Q428" s="213"/>
      <c r="R428" s="193"/>
      <c r="S428" s="193"/>
      <c r="T428" s="193"/>
      <c r="U428" s="193"/>
      <c r="V428" s="193"/>
      <c r="W428" s="193"/>
      <c r="X428" s="193"/>
      <c r="Y428" s="193"/>
      <c r="Z428" s="193"/>
      <c r="AA428" s="193"/>
      <c r="AB428" s="193"/>
      <c r="AC428" s="193"/>
      <c r="AD428" s="197"/>
      <c r="AE428" s="198"/>
    </row>
    <row r="429" spans="1:31" ht="14.25" hidden="1">
      <c r="A429" s="66"/>
      <c r="B429" s="66"/>
      <c r="C429" s="172"/>
      <c r="D429" s="66"/>
      <c r="E429" s="66"/>
      <c r="F429" s="193"/>
      <c r="G429" s="193"/>
      <c r="H429" s="193"/>
      <c r="I429" s="193"/>
      <c r="J429" s="193"/>
      <c r="K429" s="193"/>
      <c r="L429" s="194"/>
      <c r="M429" s="195"/>
      <c r="N429" s="195"/>
      <c r="O429" s="195"/>
      <c r="P429" s="66"/>
      <c r="Q429" s="213"/>
      <c r="R429" s="193"/>
      <c r="S429" s="193"/>
      <c r="T429" s="193"/>
      <c r="U429" s="193"/>
      <c r="V429" s="193"/>
      <c r="W429" s="193"/>
      <c r="X429" s="193"/>
      <c r="Y429" s="193"/>
      <c r="Z429" s="193"/>
      <c r="AA429" s="193"/>
      <c r="AB429" s="193"/>
      <c r="AC429" s="193"/>
      <c r="AD429" s="197"/>
      <c r="AE429" s="198"/>
    </row>
    <row r="430" spans="1:31" ht="14.25" hidden="1">
      <c r="A430" s="66"/>
      <c r="B430" s="66"/>
      <c r="C430" s="172"/>
      <c r="D430" s="66"/>
      <c r="E430" s="66"/>
      <c r="F430" s="193"/>
      <c r="G430" s="193"/>
      <c r="H430" s="193"/>
      <c r="I430" s="193"/>
      <c r="J430" s="193"/>
      <c r="K430" s="193"/>
      <c r="L430" s="194"/>
      <c r="M430" s="195"/>
      <c r="N430" s="195"/>
      <c r="O430" s="195"/>
      <c r="P430" s="66"/>
      <c r="Q430" s="213"/>
      <c r="R430" s="193"/>
      <c r="S430" s="193"/>
      <c r="T430" s="193"/>
      <c r="U430" s="193"/>
      <c r="V430" s="193"/>
      <c r="W430" s="193"/>
      <c r="X430" s="193"/>
      <c r="Y430" s="193"/>
      <c r="Z430" s="193"/>
      <c r="AA430" s="193"/>
      <c r="AB430" s="193"/>
      <c r="AC430" s="193"/>
      <c r="AD430" s="197"/>
      <c r="AE430" s="198"/>
    </row>
    <row r="431" spans="1:31" ht="14.25" hidden="1">
      <c r="A431" s="66"/>
      <c r="B431" s="66"/>
      <c r="C431" s="172"/>
      <c r="D431" s="66"/>
      <c r="E431" s="66"/>
      <c r="F431" s="193"/>
      <c r="G431" s="193"/>
      <c r="H431" s="193"/>
      <c r="I431" s="193"/>
      <c r="J431" s="193"/>
      <c r="K431" s="193"/>
      <c r="L431" s="194"/>
      <c r="M431" s="195"/>
      <c r="N431" s="195"/>
      <c r="O431" s="195"/>
      <c r="P431" s="66"/>
      <c r="Q431" s="213"/>
      <c r="R431" s="193"/>
      <c r="S431" s="193"/>
      <c r="T431" s="193"/>
      <c r="U431" s="193"/>
      <c r="V431" s="193"/>
      <c r="W431" s="193"/>
      <c r="X431" s="193"/>
      <c r="Y431" s="193"/>
      <c r="Z431" s="193"/>
      <c r="AA431" s="193"/>
      <c r="AB431" s="193"/>
      <c r="AC431" s="193"/>
      <c r="AD431" s="197"/>
      <c r="AE431" s="198"/>
    </row>
    <row r="432" spans="1:31" ht="14.25" hidden="1">
      <c r="A432" s="66"/>
      <c r="B432" s="66"/>
      <c r="C432" s="172"/>
      <c r="D432" s="66"/>
      <c r="E432" s="66"/>
      <c r="F432" s="193"/>
      <c r="G432" s="193"/>
      <c r="H432" s="193"/>
      <c r="I432" s="193"/>
      <c r="J432" s="193"/>
      <c r="K432" s="193"/>
      <c r="L432" s="194"/>
      <c r="M432" s="195"/>
      <c r="N432" s="195"/>
      <c r="O432" s="195"/>
      <c r="P432" s="66"/>
      <c r="Q432" s="213"/>
      <c r="R432" s="193"/>
      <c r="S432" s="193"/>
      <c r="T432" s="193"/>
      <c r="U432" s="193"/>
      <c r="V432" s="193"/>
      <c r="W432" s="193"/>
      <c r="X432" s="193"/>
      <c r="Y432" s="193"/>
      <c r="Z432" s="193"/>
      <c r="AA432" s="193"/>
      <c r="AB432" s="193"/>
      <c r="AC432" s="193"/>
      <c r="AD432" s="197"/>
      <c r="AE432" s="198"/>
    </row>
    <row r="433" spans="1:31" ht="14.25" hidden="1">
      <c r="A433" s="66"/>
      <c r="B433" s="66"/>
      <c r="C433" s="172"/>
      <c r="D433" s="66"/>
      <c r="E433" s="66"/>
      <c r="F433" s="193"/>
      <c r="G433" s="193"/>
      <c r="H433" s="193"/>
      <c r="I433" s="193"/>
      <c r="J433" s="193"/>
      <c r="K433" s="193"/>
      <c r="L433" s="194"/>
      <c r="M433" s="195"/>
      <c r="N433" s="195"/>
      <c r="O433" s="195"/>
      <c r="P433" s="66"/>
      <c r="Q433" s="213"/>
      <c r="R433" s="193"/>
      <c r="S433" s="193"/>
      <c r="T433" s="193"/>
      <c r="U433" s="193"/>
      <c r="V433" s="193"/>
      <c r="W433" s="193"/>
      <c r="X433" s="193"/>
      <c r="Y433" s="193"/>
      <c r="Z433" s="193"/>
      <c r="AA433" s="193"/>
      <c r="AB433" s="193"/>
      <c r="AC433" s="193"/>
      <c r="AD433" s="197"/>
      <c r="AE433" s="198"/>
    </row>
    <row r="434" spans="1:31" ht="14.25" hidden="1">
      <c r="A434" s="66"/>
      <c r="B434" s="66"/>
      <c r="C434" s="172"/>
      <c r="D434" s="66"/>
      <c r="E434" s="66"/>
      <c r="F434" s="193"/>
      <c r="G434" s="193"/>
      <c r="H434" s="193"/>
      <c r="I434" s="193"/>
      <c r="J434" s="193"/>
      <c r="K434" s="193"/>
      <c r="L434" s="194"/>
      <c r="M434" s="195"/>
      <c r="N434" s="195"/>
      <c r="O434" s="195"/>
      <c r="P434" s="66"/>
      <c r="Q434" s="213"/>
      <c r="R434" s="193"/>
      <c r="S434" s="193"/>
      <c r="T434" s="193"/>
      <c r="U434" s="193"/>
      <c r="V434" s="193"/>
      <c r="W434" s="193"/>
      <c r="X434" s="193"/>
      <c r="Y434" s="193"/>
      <c r="Z434" s="193"/>
      <c r="AA434" s="193"/>
      <c r="AB434" s="193"/>
      <c r="AC434" s="193"/>
      <c r="AD434" s="197"/>
      <c r="AE434" s="198"/>
    </row>
    <row r="435" spans="1:31" ht="14.25" hidden="1">
      <c r="A435" s="66"/>
      <c r="B435" s="66"/>
      <c r="C435" s="172"/>
      <c r="D435" s="66"/>
      <c r="E435" s="66"/>
      <c r="F435" s="193"/>
      <c r="G435" s="193"/>
      <c r="H435" s="193"/>
      <c r="I435" s="193"/>
      <c r="J435" s="193"/>
      <c r="K435" s="193"/>
      <c r="L435" s="194"/>
      <c r="M435" s="195"/>
      <c r="N435" s="195"/>
      <c r="O435" s="195"/>
      <c r="P435" s="66"/>
      <c r="Q435" s="213"/>
      <c r="R435" s="193"/>
      <c r="S435" s="193"/>
      <c r="T435" s="193"/>
      <c r="U435" s="193"/>
      <c r="V435" s="193"/>
      <c r="W435" s="193"/>
      <c r="X435" s="193"/>
      <c r="Y435" s="193"/>
      <c r="Z435" s="193"/>
      <c r="AA435" s="193"/>
      <c r="AB435" s="193"/>
      <c r="AC435" s="193"/>
      <c r="AD435" s="197"/>
      <c r="AE435" s="198"/>
    </row>
    <row r="436" spans="1:31" ht="14.25" hidden="1">
      <c r="A436" s="66"/>
      <c r="B436" s="66"/>
      <c r="C436" s="172"/>
      <c r="D436" s="66"/>
      <c r="E436" s="66"/>
      <c r="F436" s="193"/>
      <c r="G436" s="193"/>
      <c r="H436" s="193"/>
      <c r="I436" s="193"/>
      <c r="J436" s="193"/>
      <c r="K436" s="193"/>
      <c r="L436" s="194"/>
      <c r="M436" s="195"/>
      <c r="N436" s="195"/>
      <c r="O436" s="195"/>
      <c r="P436" s="66"/>
      <c r="Q436" s="213"/>
      <c r="R436" s="193"/>
      <c r="S436" s="193"/>
      <c r="T436" s="193"/>
      <c r="U436" s="193"/>
      <c r="V436" s="193"/>
      <c r="W436" s="193"/>
      <c r="X436" s="193"/>
      <c r="Y436" s="193"/>
      <c r="Z436" s="193"/>
      <c r="AA436" s="193"/>
      <c r="AB436" s="193"/>
      <c r="AC436" s="193"/>
      <c r="AD436" s="197"/>
      <c r="AE436" s="198"/>
    </row>
    <row r="437" spans="1:31" ht="14.25" hidden="1">
      <c r="A437" s="66"/>
      <c r="B437" s="66"/>
      <c r="C437" s="172"/>
      <c r="D437" s="66"/>
      <c r="E437" s="66"/>
      <c r="F437" s="193"/>
      <c r="G437" s="193"/>
      <c r="H437" s="193"/>
      <c r="I437" s="193"/>
      <c r="J437" s="193"/>
      <c r="K437" s="193"/>
      <c r="L437" s="194"/>
      <c r="M437" s="195"/>
      <c r="N437" s="195"/>
      <c r="O437" s="195"/>
      <c r="P437" s="66"/>
      <c r="Q437" s="213"/>
      <c r="R437" s="193"/>
      <c r="S437" s="193"/>
      <c r="T437" s="193"/>
      <c r="U437" s="193"/>
      <c r="V437" s="193"/>
      <c r="W437" s="193"/>
      <c r="X437" s="193"/>
      <c r="Y437" s="193"/>
      <c r="Z437" s="193"/>
      <c r="AA437" s="193"/>
      <c r="AB437" s="193"/>
      <c r="AC437" s="193"/>
      <c r="AD437" s="197"/>
      <c r="AE437" s="198"/>
    </row>
    <row r="438" spans="1:31" ht="14.25" hidden="1">
      <c r="A438" s="66"/>
      <c r="B438" s="66"/>
      <c r="C438" s="172"/>
      <c r="D438" s="66"/>
      <c r="E438" s="66"/>
      <c r="F438" s="193"/>
      <c r="G438" s="193"/>
      <c r="H438" s="193"/>
      <c r="I438" s="193"/>
      <c r="J438" s="193"/>
      <c r="K438" s="193"/>
      <c r="L438" s="194"/>
      <c r="M438" s="195"/>
      <c r="N438" s="195"/>
      <c r="O438" s="195"/>
      <c r="P438" s="66"/>
      <c r="Q438" s="213"/>
      <c r="R438" s="193"/>
      <c r="S438" s="193"/>
      <c r="T438" s="193"/>
      <c r="U438" s="193"/>
      <c r="V438" s="193"/>
      <c r="W438" s="193"/>
      <c r="X438" s="193"/>
      <c r="Y438" s="193"/>
      <c r="Z438" s="193"/>
      <c r="AA438" s="193"/>
      <c r="AB438" s="193"/>
      <c r="AC438" s="193"/>
      <c r="AD438" s="197"/>
      <c r="AE438" s="198"/>
    </row>
    <row r="439" spans="1:31" ht="14.25" hidden="1">
      <c r="A439" s="66"/>
      <c r="B439" s="66"/>
      <c r="C439" s="172"/>
      <c r="D439" s="66"/>
      <c r="E439" s="66"/>
      <c r="F439" s="193"/>
      <c r="G439" s="193"/>
      <c r="H439" s="193"/>
      <c r="I439" s="193"/>
      <c r="J439" s="193"/>
      <c r="K439" s="193"/>
      <c r="L439" s="194"/>
      <c r="M439" s="195"/>
      <c r="N439" s="195"/>
      <c r="O439" s="195"/>
      <c r="P439" s="66"/>
      <c r="Q439" s="213"/>
      <c r="R439" s="193"/>
      <c r="S439" s="193"/>
      <c r="T439" s="193"/>
      <c r="U439" s="193"/>
      <c r="V439" s="193"/>
      <c r="W439" s="193"/>
      <c r="X439" s="193"/>
      <c r="Y439" s="193"/>
      <c r="Z439" s="193"/>
      <c r="AA439" s="193"/>
      <c r="AB439" s="193"/>
      <c r="AC439" s="193"/>
      <c r="AD439" s="197"/>
      <c r="AE439" s="198"/>
    </row>
    <row r="440" spans="1:31" ht="14.25" hidden="1">
      <c r="A440" s="66"/>
      <c r="B440" s="66"/>
      <c r="C440" s="172"/>
      <c r="D440" s="66"/>
      <c r="E440" s="66"/>
      <c r="F440" s="193"/>
      <c r="G440" s="193"/>
      <c r="H440" s="193"/>
      <c r="I440" s="193"/>
      <c r="J440" s="193"/>
      <c r="K440" s="193"/>
      <c r="L440" s="194"/>
      <c r="M440" s="195"/>
      <c r="N440" s="195"/>
      <c r="O440" s="195"/>
      <c r="P440" s="66"/>
      <c r="Q440" s="213"/>
      <c r="R440" s="193"/>
      <c r="S440" s="193"/>
      <c r="T440" s="193"/>
      <c r="U440" s="193"/>
      <c r="V440" s="193"/>
      <c r="W440" s="193"/>
      <c r="X440" s="193"/>
      <c r="Y440" s="193"/>
      <c r="Z440" s="193"/>
      <c r="AA440" s="193"/>
      <c r="AB440" s="193"/>
      <c r="AC440" s="193"/>
      <c r="AD440" s="197"/>
      <c r="AE440" s="198"/>
    </row>
    <row r="441" spans="1:31" ht="14.25" hidden="1">
      <c r="A441" s="66"/>
      <c r="B441" s="66"/>
      <c r="C441" s="172"/>
      <c r="D441" s="66"/>
      <c r="E441" s="66"/>
      <c r="F441" s="193"/>
      <c r="G441" s="193"/>
      <c r="H441" s="193"/>
      <c r="I441" s="193"/>
      <c r="J441" s="193"/>
      <c r="K441" s="193"/>
      <c r="L441" s="194"/>
      <c r="M441" s="195"/>
      <c r="N441" s="195"/>
      <c r="O441" s="195"/>
      <c r="P441" s="66"/>
      <c r="Q441" s="213"/>
      <c r="R441" s="193"/>
      <c r="S441" s="193"/>
      <c r="T441" s="193"/>
      <c r="U441" s="193"/>
      <c r="V441" s="193"/>
      <c r="W441" s="193"/>
      <c r="X441" s="193"/>
      <c r="Y441" s="193"/>
      <c r="Z441" s="193"/>
      <c r="AA441" s="193"/>
      <c r="AB441" s="193"/>
      <c r="AC441" s="193"/>
      <c r="AD441" s="197"/>
      <c r="AE441" s="198"/>
    </row>
    <row r="442" spans="1:31" ht="14.25" hidden="1">
      <c r="A442" s="66"/>
      <c r="B442" s="66"/>
      <c r="C442" s="172"/>
      <c r="D442" s="66"/>
      <c r="E442" s="66"/>
      <c r="F442" s="193"/>
      <c r="G442" s="193"/>
      <c r="H442" s="193"/>
      <c r="I442" s="193"/>
      <c r="J442" s="193"/>
      <c r="K442" s="193"/>
      <c r="L442" s="194"/>
      <c r="M442" s="195"/>
      <c r="N442" s="195"/>
      <c r="O442" s="195"/>
      <c r="P442" s="66"/>
      <c r="Q442" s="213"/>
      <c r="R442" s="193"/>
      <c r="S442" s="193"/>
      <c r="T442" s="193"/>
      <c r="U442" s="193"/>
      <c r="V442" s="193"/>
      <c r="W442" s="193"/>
      <c r="X442" s="193"/>
      <c r="Y442" s="193"/>
      <c r="Z442" s="193"/>
      <c r="AA442" s="193"/>
      <c r="AB442" s="193"/>
      <c r="AC442" s="193"/>
      <c r="AD442" s="197"/>
      <c r="AE442" s="198"/>
    </row>
    <row r="443" spans="1:31" ht="14.25" hidden="1">
      <c r="A443" s="66"/>
      <c r="B443" s="66"/>
      <c r="C443" s="172"/>
      <c r="D443" s="66"/>
      <c r="E443" s="66"/>
      <c r="F443" s="193"/>
      <c r="G443" s="193"/>
      <c r="H443" s="193"/>
      <c r="I443" s="193"/>
      <c r="J443" s="193"/>
      <c r="K443" s="193"/>
      <c r="L443" s="194"/>
      <c r="M443" s="195"/>
      <c r="N443" s="195"/>
      <c r="O443" s="195"/>
      <c r="P443" s="66"/>
      <c r="Q443" s="213"/>
      <c r="R443" s="193"/>
      <c r="S443" s="193"/>
      <c r="T443" s="193"/>
      <c r="U443" s="193"/>
      <c r="V443" s="193"/>
      <c r="W443" s="193"/>
      <c r="X443" s="193"/>
      <c r="Y443" s="193"/>
      <c r="Z443" s="193"/>
      <c r="AA443" s="193"/>
      <c r="AB443" s="193"/>
      <c r="AC443" s="193"/>
      <c r="AD443" s="197"/>
      <c r="AE443" s="198"/>
    </row>
    <row r="444" spans="1:31" ht="14.25" hidden="1">
      <c r="A444" s="66"/>
      <c r="B444" s="66"/>
      <c r="C444" s="172"/>
      <c r="D444" s="66"/>
      <c r="E444" s="66"/>
      <c r="F444" s="193"/>
      <c r="G444" s="193"/>
      <c r="H444" s="193"/>
      <c r="I444" s="193"/>
      <c r="J444" s="193"/>
      <c r="K444" s="193"/>
      <c r="L444" s="194"/>
      <c r="M444" s="195"/>
      <c r="N444" s="195"/>
      <c r="O444" s="195"/>
      <c r="P444" s="66"/>
      <c r="Q444" s="213"/>
      <c r="R444" s="193"/>
      <c r="S444" s="193"/>
      <c r="T444" s="193"/>
      <c r="U444" s="193"/>
      <c r="V444" s="193"/>
      <c r="W444" s="193"/>
      <c r="X444" s="193"/>
      <c r="Y444" s="193"/>
      <c r="Z444" s="193"/>
      <c r="AA444" s="193"/>
      <c r="AB444" s="193"/>
      <c r="AC444" s="193"/>
      <c r="AD444" s="197"/>
      <c r="AE444" s="198"/>
    </row>
    <row r="445" spans="1:31" ht="14.25" hidden="1">
      <c r="A445" s="66"/>
      <c r="B445" s="66"/>
      <c r="C445" s="172"/>
      <c r="D445" s="66"/>
      <c r="E445" s="66"/>
      <c r="F445" s="193"/>
      <c r="G445" s="193"/>
      <c r="H445" s="193"/>
      <c r="I445" s="193"/>
      <c r="J445" s="193"/>
      <c r="K445" s="193"/>
      <c r="L445" s="194"/>
      <c r="M445" s="195"/>
      <c r="N445" s="195"/>
      <c r="O445" s="195"/>
      <c r="P445" s="66"/>
      <c r="Q445" s="213"/>
      <c r="R445" s="193"/>
      <c r="S445" s="193"/>
      <c r="T445" s="193"/>
      <c r="U445" s="193"/>
      <c r="V445" s="193"/>
      <c r="W445" s="193"/>
      <c r="X445" s="193"/>
      <c r="Y445" s="193"/>
      <c r="Z445" s="193"/>
      <c r="AA445" s="193"/>
      <c r="AB445" s="193"/>
      <c r="AC445" s="193"/>
      <c r="AD445" s="197"/>
      <c r="AE445" s="198"/>
    </row>
    <row r="446" spans="1:31" ht="14.25" hidden="1">
      <c r="A446" s="66"/>
      <c r="B446" s="66"/>
      <c r="C446" s="172"/>
      <c r="D446" s="66"/>
      <c r="E446" s="66"/>
      <c r="F446" s="193"/>
      <c r="G446" s="193"/>
      <c r="H446" s="193"/>
      <c r="I446" s="193"/>
      <c r="J446" s="193"/>
      <c r="K446" s="193"/>
      <c r="L446" s="194"/>
      <c r="M446" s="195"/>
      <c r="N446" s="195"/>
      <c r="O446" s="195"/>
      <c r="P446" s="66"/>
      <c r="Q446" s="213"/>
      <c r="R446" s="193"/>
      <c r="S446" s="193"/>
      <c r="T446" s="193"/>
      <c r="U446" s="193"/>
      <c r="V446" s="193"/>
      <c r="W446" s="193"/>
      <c r="X446" s="193"/>
      <c r="Y446" s="193"/>
      <c r="Z446" s="193"/>
      <c r="AA446" s="193"/>
      <c r="AB446" s="193"/>
      <c r="AC446" s="193"/>
      <c r="AD446" s="197"/>
      <c r="AE446" s="198"/>
    </row>
    <row r="447" spans="1:31" ht="14.25" hidden="1">
      <c r="A447" s="66"/>
      <c r="B447" s="66"/>
      <c r="C447" s="172"/>
      <c r="D447" s="66"/>
      <c r="E447" s="66"/>
      <c r="F447" s="193"/>
      <c r="G447" s="193"/>
      <c r="H447" s="193"/>
      <c r="I447" s="193"/>
      <c r="J447" s="193"/>
      <c r="K447" s="193"/>
      <c r="L447" s="194"/>
      <c r="M447" s="195"/>
      <c r="N447" s="195"/>
      <c r="O447" s="195"/>
      <c r="P447" s="66"/>
      <c r="Q447" s="213"/>
      <c r="R447" s="193"/>
      <c r="S447" s="193"/>
      <c r="T447" s="193"/>
      <c r="U447" s="193"/>
      <c r="V447" s="193"/>
      <c r="W447" s="193"/>
      <c r="X447" s="193"/>
      <c r="Y447" s="193"/>
      <c r="Z447" s="193"/>
      <c r="AA447" s="193"/>
      <c r="AB447" s="193"/>
      <c r="AC447" s="193"/>
      <c r="AD447" s="197"/>
      <c r="AE447" s="198"/>
    </row>
    <row r="448" spans="1:31" ht="14.25" hidden="1">
      <c r="A448" s="66"/>
      <c r="B448" s="66"/>
      <c r="C448" s="172"/>
      <c r="D448" s="66"/>
      <c r="E448" s="66"/>
      <c r="F448" s="193"/>
      <c r="G448" s="193"/>
      <c r="H448" s="193"/>
      <c r="I448" s="193"/>
      <c r="J448" s="193"/>
      <c r="K448" s="193"/>
      <c r="L448" s="194"/>
      <c r="M448" s="195"/>
      <c r="N448" s="195"/>
      <c r="O448" s="195"/>
      <c r="P448" s="66"/>
      <c r="Q448" s="213"/>
      <c r="R448" s="193"/>
      <c r="S448" s="193"/>
      <c r="T448" s="193"/>
      <c r="U448" s="193"/>
      <c r="V448" s="193"/>
      <c r="W448" s="193"/>
      <c r="X448" s="193"/>
      <c r="Y448" s="193"/>
      <c r="Z448" s="193"/>
      <c r="AA448" s="193"/>
      <c r="AB448" s="193"/>
      <c r="AC448" s="193"/>
      <c r="AD448" s="197"/>
      <c r="AE448" s="198"/>
    </row>
    <row r="449" spans="1:31" ht="14.25" hidden="1">
      <c r="A449" s="66"/>
      <c r="B449" s="66"/>
      <c r="C449" s="172"/>
      <c r="D449" s="66"/>
      <c r="E449" s="66"/>
      <c r="F449" s="193"/>
      <c r="G449" s="193"/>
      <c r="H449" s="193"/>
      <c r="I449" s="193"/>
      <c r="J449" s="193"/>
      <c r="K449" s="193"/>
      <c r="L449" s="194"/>
      <c r="M449" s="195"/>
      <c r="N449" s="195"/>
      <c r="O449" s="195"/>
      <c r="P449" s="66"/>
      <c r="Q449" s="213"/>
      <c r="R449" s="193"/>
      <c r="S449" s="193"/>
      <c r="T449" s="193"/>
      <c r="U449" s="193"/>
      <c r="V449" s="193"/>
      <c r="W449" s="193"/>
      <c r="X449" s="193"/>
      <c r="Y449" s="193"/>
      <c r="Z449" s="193"/>
      <c r="AA449" s="193"/>
      <c r="AB449" s="193"/>
      <c r="AC449" s="193"/>
      <c r="AD449" s="197"/>
      <c r="AE449" s="198"/>
    </row>
    <row r="450" spans="1:31" ht="14.25" hidden="1">
      <c r="A450" s="66"/>
      <c r="B450" s="66"/>
      <c r="C450" s="172"/>
      <c r="D450" s="66"/>
      <c r="E450" s="66"/>
      <c r="F450" s="193"/>
      <c r="G450" s="193"/>
      <c r="H450" s="193"/>
      <c r="I450" s="193"/>
      <c r="J450" s="193"/>
      <c r="K450" s="193"/>
      <c r="L450" s="194"/>
      <c r="M450" s="195"/>
      <c r="N450" s="195"/>
      <c r="O450" s="195"/>
      <c r="P450" s="66"/>
      <c r="Q450" s="213"/>
      <c r="R450" s="193"/>
      <c r="S450" s="193"/>
      <c r="T450" s="193"/>
      <c r="U450" s="193"/>
      <c r="V450" s="193"/>
      <c r="W450" s="193"/>
      <c r="X450" s="193"/>
      <c r="Y450" s="193"/>
      <c r="Z450" s="193"/>
      <c r="AA450" s="193"/>
      <c r="AB450" s="193"/>
      <c r="AC450" s="193"/>
      <c r="AD450" s="197"/>
      <c r="AE450" s="198"/>
    </row>
    <row r="451" spans="1:31" ht="14.25" hidden="1">
      <c r="A451" s="66"/>
      <c r="B451" s="66"/>
      <c r="C451" s="172"/>
      <c r="D451" s="66"/>
      <c r="E451" s="66"/>
      <c r="F451" s="193"/>
      <c r="G451" s="193"/>
      <c r="H451" s="193"/>
      <c r="I451" s="193"/>
      <c r="J451" s="193"/>
      <c r="K451" s="193"/>
      <c r="L451" s="194"/>
      <c r="M451" s="195"/>
      <c r="N451" s="195"/>
      <c r="O451" s="195"/>
      <c r="P451" s="66"/>
      <c r="Q451" s="213"/>
      <c r="R451" s="193"/>
      <c r="S451" s="193"/>
      <c r="T451" s="193"/>
      <c r="U451" s="193"/>
      <c r="V451" s="193"/>
      <c r="W451" s="193"/>
      <c r="X451" s="193"/>
      <c r="Y451" s="193"/>
      <c r="Z451" s="193"/>
      <c r="AA451" s="193"/>
      <c r="AB451" s="193"/>
      <c r="AC451" s="193"/>
      <c r="AD451" s="197"/>
      <c r="AE451" s="198"/>
    </row>
    <row r="452" spans="1:31" ht="14.25" hidden="1">
      <c r="A452" s="66"/>
      <c r="B452" s="66"/>
      <c r="C452" s="172"/>
      <c r="D452" s="66"/>
      <c r="E452" s="66"/>
      <c r="F452" s="193"/>
      <c r="G452" s="193"/>
      <c r="H452" s="193"/>
      <c r="I452" s="193"/>
      <c r="J452" s="193"/>
      <c r="K452" s="193"/>
      <c r="L452" s="194"/>
      <c r="M452" s="195"/>
      <c r="N452" s="195"/>
      <c r="O452" s="195"/>
      <c r="P452" s="66"/>
      <c r="Q452" s="213"/>
      <c r="R452" s="193"/>
      <c r="S452" s="193"/>
      <c r="T452" s="193"/>
      <c r="U452" s="193"/>
      <c r="V452" s="193"/>
      <c r="W452" s="193"/>
      <c r="X452" s="193"/>
      <c r="Y452" s="193"/>
      <c r="Z452" s="193"/>
      <c r="AA452" s="193"/>
      <c r="AB452" s="193"/>
      <c r="AC452" s="193"/>
      <c r="AD452" s="197"/>
      <c r="AE452" s="198"/>
    </row>
    <row r="453" spans="1:31" ht="14.25" hidden="1">
      <c r="A453" s="66"/>
      <c r="B453" s="66"/>
      <c r="C453" s="172"/>
      <c r="D453" s="66"/>
      <c r="E453" s="66"/>
      <c r="F453" s="193"/>
      <c r="G453" s="193"/>
      <c r="H453" s="193"/>
      <c r="I453" s="193"/>
      <c r="J453" s="193"/>
      <c r="K453" s="193"/>
      <c r="L453" s="194"/>
      <c r="M453" s="195"/>
      <c r="N453" s="195"/>
      <c r="O453" s="195"/>
      <c r="P453" s="66"/>
      <c r="Q453" s="213"/>
      <c r="R453" s="193"/>
      <c r="S453" s="193"/>
      <c r="T453" s="193"/>
      <c r="U453" s="193"/>
      <c r="V453" s="193"/>
      <c r="W453" s="193"/>
      <c r="X453" s="193"/>
      <c r="Y453" s="193"/>
      <c r="Z453" s="193"/>
      <c r="AA453" s="193"/>
      <c r="AB453" s="193"/>
      <c r="AC453" s="193"/>
      <c r="AD453" s="197"/>
      <c r="AE453" s="198"/>
    </row>
    <row r="454" spans="1:31" ht="14.25" hidden="1">
      <c r="A454" s="66"/>
      <c r="B454" s="66"/>
      <c r="C454" s="172"/>
      <c r="D454" s="66"/>
      <c r="E454" s="66"/>
      <c r="F454" s="193"/>
      <c r="G454" s="193"/>
      <c r="H454" s="193"/>
      <c r="I454" s="193"/>
      <c r="J454" s="193"/>
      <c r="K454" s="193"/>
      <c r="L454" s="194"/>
      <c r="M454" s="195"/>
      <c r="N454" s="195"/>
      <c r="O454" s="195"/>
      <c r="P454" s="66"/>
      <c r="Q454" s="213"/>
      <c r="R454" s="193"/>
      <c r="S454" s="193"/>
      <c r="T454" s="193"/>
      <c r="U454" s="193"/>
      <c r="V454" s="193"/>
      <c r="W454" s="193"/>
      <c r="X454" s="193"/>
      <c r="Y454" s="193"/>
      <c r="Z454" s="193"/>
      <c r="AA454" s="193"/>
      <c r="AB454" s="193"/>
      <c r="AC454" s="193"/>
      <c r="AD454" s="197"/>
      <c r="AE454" s="198"/>
    </row>
    <row r="455" spans="1:31" ht="14.25" hidden="1">
      <c r="A455" s="66"/>
      <c r="B455" s="66"/>
      <c r="C455" s="172"/>
      <c r="D455" s="66"/>
      <c r="E455" s="66"/>
      <c r="F455" s="193"/>
      <c r="G455" s="193"/>
      <c r="H455" s="193"/>
      <c r="I455" s="193"/>
      <c r="J455" s="193"/>
      <c r="K455" s="193"/>
      <c r="L455" s="194"/>
      <c r="M455" s="195"/>
      <c r="N455" s="195"/>
      <c r="O455" s="195"/>
      <c r="P455" s="66"/>
      <c r="Q455" s="213"/>
      <c r="R455" s="193"/>
      <c r="S455" s="193"/>
      <c r="T455" s="193"/>
      <c r="U455" s="193"/>
      <c r="V455" s="193"/>
      <c r="W455" s="193"/>
      <c r="X455" s="193"/>
      <c r="Y455" s="193"/>
      <c r="Z455" s="193"/>
      <c r="AA455" s="193"/>
      <c r="AB455" s="193"/>
      <c r="AC455" s="193"/>
      <c r="AD455" s="197"/>
      <c r="AE455" s="198"/>
    </row>
    <row r="456" spans="1:31" ht="14.25" hidden="1">
      <c r="A456" s="66"/>
      <c r="B456" s="66"/>
      <c r="C456" s="172"/>
      <c r="D456" s="66"/>
      <c r="E456" s="66"/>
      <c r="F456" s="193"/>
      <c r="G456" s="193"/>
      <c r="H456" s="193"/>
      <c r="I456" s="193"/>
      <c r="J456" s="193"/>
      <c r="K456" s="193"/>
      <c r="L456" s="194"/>
      <c r="M456" s="195"/>
      <c r="N456" s="195"/>
      <c r="O456" s="195"/>
      <c r="P456" s="66"/>
      <c r="Q456" s="213"/>
      <c r="R456" s="193"/>
      <c r="S456" s="193"/>
      <c r="T456" s="193"/>
      <c r="U456" s="193"/>
      <c r="V456" s="193"/>
      <c r="W456" s="193"/>
      <c r="X456" s="193"/>
      <c r="Y456" s="193"/>
      <c r="Z456" s="193"/>
      <c r="AA456" s="193"/>
      <c r="AB456" s="193"/>
      <c r="AC456" s="193"/>
      <c r="AD456" s="197"/>
      <c r="AE456" s="198"/>
    </row>
    <row r="457" spans="1:31" ht="14.25" hidden="1">
      <c r="A457" s="66"/>
      <c r="B457" s="66"/>
      <c r="C457" s="172"/>
      <c r="D457" s="66"/>
      <c r="E457" s="66"/>
      <c r="F457" s="193"/>
      <c r="G457" s="193"/>
      <c r="H457" s="193"/>
      <c r="I457" s="193"/>
      <c r="J457" s="193"/>
      <c r="K457" s="193"/>
      <c r="L457" s="194"/>
      <c r="M457" s="195"/>
      <c r="N457" s="195"/>
      <c r="O457" s="195"/>
      <c r="P457" s="66"/>
      <c r="Q457" s="213"/>
      <c r="R457" s="193"/>
      <c r="S457" s="193"/>
      <c r="T457" s="193"/>
      <c r="U457" s="193"/>
      <c r="V457" s="193"/>
      <c r="W457" s="193"/>
      <c r="X457" s="193"/>
      <c r="Y457" s="193"/>
      <c r="Z457" s="193"/>
      <c r="AA457" s="193"/>
      <c r="AB457" s="193"/>
      <c r="AC457" s="193"/>
      <c r="AD457" s="197"/>
      <c r="AE457" s="198"/>
    </row>
    <row r="458" spans="1:31" ht="14.25" hidden="1">
      <c r="A458" s="66"/>
      <c r="B458" s="66"/>
      <c r="C458" s="172"/>
      <c r="D458" s="66"/>
      <c r="E458" s="66"/>
      <c r="F458" s="193"/>
      <c r="G458" s="193"/>
      <c r="H458" s="193"/>
      <c r="I458" s="193"/>
      <c r="J458" s="193"/>
      <c r="K458" s="193"/>
      <c r="L458" s="194"/>
      <c r="M458" s="195"/>
      <c r="N458" s="195"/>
      <c r="O458" s="195"/>
      <c r="P458" s="66"/>
      <c r="Q458" s="213"/>
      <c r="R458" s="193"/>
      <c r="S458" s="193"/>
      <c r="T458" s="193"/>
      <c r="U458" s="193"/>
      <c r="V458" s="193"/>
      <c r="W458" s="193"/>
      <c r="X458" s="193"/>
      <c r="Y458" s="193"/>
      <c r="Z458" s="193"/>
      <c r="AA458" s="193"/>
      <c r="AB458" s="193"/>
      <c r="AC458" s="193"/>
      <c r="AD458" s="197"/>
      <c r="AE458" s="198"/>
    </row>
    <row r="459" spans="1:31" ht="14.25" hidden="1">
      <c r="A459" s="66"/>
      <c r="B459" s="66"/>
      <c r="C459" s="172"/>
      <c r="D459" s="66"/>
      <c r="E459" s="66"/>
      <c r="F459" s="193"/>
      <c r="G459" s="193"/>
      <c r="H459" s="193"/>
      <c r="I459" s="193"/>
      <c r="J459" s="193"/>
      <c r="K459" s="193"/>
      <c r="L459" s="194"/>
      <c r="M459" s="195"/>
      <c r="N459" s="195"/>
      <c r="O459" s="195"/>
      <c r="P459" s="66"/>
      <c r="Q459" s="213"/>
      <c r="R459" s="193"/>
      <c r="S459" s="193"/>
      <c r="T459" s="193"/>
      <c r="U459" s="193"/>
      <c r="V459" s="193"/>
      <c r="W459" s="193"/>
      <c r="X459" s="193"/>
      <c r="Y459" s="193"/>
      <c r="Z459" s="193"/>
      <c r="AA459" s="193"/>
      <c r="AB459" s="193"/>
      <c r="AC459" s="193"/>
      <c r="AD459" s="197"/>
      <c r="AE459" s="198"/>
    </row>
    <row r="460" spans="1:31" ht="14.25" hidden="1">
      <c r="A460" s="66"/>
      <c r="B460" s="66"/>
      <c r="C460" s="172"/>
      <c r="D460" s="66"/>
      <c r="E460" s="66"/>
      <c r="F460" s="193"/>
      <c r="G460" s="193"/>
      <c r="H460" s="193"/>
      <c r="I460" s="193"/>
      <c r="J460" s="193"/>
      <c r="K460" s="193"/>
      <c r="L460" s="194"/>
      <c r="M460" s="195"/>
      <c r="N460" s="195"/>
      <c r="O460" s="195"/>
      <c r="P460" s="66"/>
      <c r="Q460" s="213"/>
      <c r="R460" s="193"/>
      <c r="S460" s="193"/>
      <c r="T460" s="193"/>
      <c r="U460" s="193"/>
      <c r="V460" s="193"/>
      <c r="W460" s="193"/>
      <c r="X460" s="193"/>
      <c r="Y460" s="193"/>
      <c r="Z460" s="193"/>
      <c r="AA460" s="193"/>
      <c r="AB460" s="193"/>
      <c r="AC460" s="193"/>
      <c r="AD460" s="197"/>
      <c r="AE460" s="198"/>
    </row>
    <row r="461" spans="1:31" ht="14.25" hidden="1">
      <c r="A461" s="66"/>
      <c r="B461" s="66"/>
      <c r="C461" s="172"/>
      <c r="D461" s="66"/>
      <c r="E461" s="66"/>
      <c r="F461" s="193"/>
      <c r="G461" s="193"/>
      <c r="H461" s="193"/>
      <c r="I461" s="193"/>
      <c r="J461" s="193"/>
      <c r="K461" s="193"/>
      <c r="L461" s="194"/>
      <c r="M461" s="195"/>
      <c r="N461" s="195"/>
      <c r="O461" s="195"/>
      <c r="P461" s="66"/>
      <c r="Q461" s="213"/>
      <c r="R461" s="193"/>
      <c r="S461" s="193"/>
      <c r="T461" s="193"/>
      <c r="U461" s="193"/>
      <c r="V461" s="193"/>
      <c r="W461" s="193"/>
      <c r="X461" s="193"/>
      <c r="Y461" s="193"/>
      <c r="Z461" s="193"/>
      <c r="AA461" s="193"/>
      <c r="AB461" s="193"/>
      <c r="AC461" s="193"/>
      <c r="AD461" s="197"/>
      <c r="AE461" s="198"/>
    </row>
    <row r="462" spans="1:31" ht="14.25" hidden="1">
      <c r="A462" s="66"/>
      <c r="B462" s="66"/>
      <c r="C462" s="172"/>
      <c r="D462" s="66"/>
      <c r="E462" s="66"/>
      <c r="F462" s="193"/>
      <c r="G462" s="193"/>
      <c r="H462" s="193"/>
      <c r="I462" s="193"/>
      <c r="J462" s="193"/>
      <c r="K462" s="193"/>
      <c r="L462" s="194"/>
      <c r="M462" s="195"/>
      <c r="N462" s="195"/>
      <c r="O462" s="195"/>
      <c r="P462" s="66"/>
      <c r="Q462" s="213"/>
      <c r="R462" s="193"/>
      <c r="S462" s="193"/>
      <c r="T462" s="193"/>
      <c r="U462" s="193"/>
      <c r="V462" s="193"/>
      <c r="W462" s="193"/>
      <c r="X462" s="193"/>
      <c r="Y462" s="193"/>
      <c r="Z462" s="193"/>
      <c r="AA462" s="193"/>
      <c r="AB462" s="193"/>
      <c r="AC462" s="193"/>
      <c r="AD462" s="197"/>
      <c r="AE462" s="198"/>
    </row>
    <row r="463" spans="1:31" ht="14.25" hidden="1">
      <c r="A463" s="66"/>
      <c r="B463" s="66"/>
      <c r="C463" s="172"/>
      <c r="D463" s="66"/>
      <c r="E463" s="66"/>
      <c r="F463" s="193"/>
      <c r="G463" s="193"/>
      <c r="H463" s="193"/>
      <c r="I463" s="193"/>
      <c r="J463" s="193"/>
      <c r="K463" s="193"/>
      <c r="L463" s="194"/>
      <c r="M463" s="195"/>
      <c r="N463" s="195"/>
      <c r="O463" s="195"/>
      <c r="P463" s="66"/>
      <c r="Q463" s="213"/>
      <c r="R463" s="193"/>
      <c r="S463" s="193"/>
      <c r="T463" s="193"/>
      <c r="U463" s="193"/>
      <c r="V463" s="193"/>
      <c r="W463" s="193"/>
      <c r="X463" s="193"/>
      <c r="Y463" s="193"/>
      <c r="Z463" s="193"/>
      <c r="AA463" s="193"/>
      <c r="AB463" s="193"/>
      <c r="AC463" s="193"/>
      <c r="AD463" s="197"/>
      <c r="AE463" s="198"/>
    </row>
    <row r="464" spans="1:31" ht="14.25" hidden="1">
      <c r="A464" s="66"/>
      <c r="B464" s="66"/>
      <c r="C464" s="172"/>
      <c r="D464" s="66"/>
      <c r="E464" s="66"/>
      <c r="F464" s="193"/>
      <c r="G464" s="193"/>
      <c r="H464" s="193"/>
      <c r="I464" s="193"/>
      <c r="J464" s="193"/>
      <c r="K464" s="193"/>
      <c r="L464" s="194"/>
      <c r="M464" s="195"/>
      <c r="N464" s="195"/>
      <c r="O464" s="195"/>
      <c r="P464" s="66"/>
      <c r="Q464" s="213"/>
      <c r="R464" s="193"/>
      <c r="S464" s="193"/>
      <c r="T464" s="193"/>
      <c r="U464" s="193"/>
      <c r="V464" s="193"/>
      <c r="W464" s="193"/>
      <c r="X464" s="193"/>
      <c r="Y464" s="193"/>
      <c r="Z464" s="193"/>
      <c r="AA464" s="193"/>
      <c r="AB464" s="193"/>
      <c r="AC464" s="193"/>
      <c r="AD464" s="197"/>
      <c r="AE464" s="198"/>
    </row>
    <row r="465" spans="1:31" ht="14.25" hidden="1">
      <c r="A465" s="66"/>
      <c r="B465" s="66"/>
      <c r="C465" s="172"/>
      <c r="D465" s="66"/>
      <c r="E465" s="66"/>
      <c r="F465" s="193"/>
      <c r="G465" s="193"/>
      <c r="H465" s="193"/>
      <c r="I465" s="193"/>
      <c r="J465" s="193"/>
      <c r="K465" s="193"/>
      <c r="L465" s="194"/>
      <c r="M465" s="195"/>
      <c r="N465" s="195"/>
      <c r="O465" s="195"/>
      <c r="P465" s="66"/>
      <c r="Q465" s="213"/>
      <c r="R465" s="193"/>
      <c r="S465" s="193"/>
      <c r="T465" s="193"/>
      <c r="U465" s="193"/>
      <c r="V465" s="193"/>
      <c r="W465" s="193"/>
      <c r="X465" s="193"/>
      <c r="Y465" s="193"/>
      <c r="Z465" s="193"/>
      <c r="AA465" s="193"/>
      <c r="AB465" s="193"/>
      <c r="AC465" s="193"/>
      <c r="AD465" s="197"/>
      <c r="AE465" s="198"/>
    </row>
    <row r="466" spans="1:31" ht="14.25" hidden="1">
      <c r="A466" s="66"/>
      <c r="B466" s="66"/>
      <c r="C466" s="172"/>
      <c r="D466" s="66"/>
      <c r="E466" s="66"/>
      <c r="F466" s="193"/>
      <c r="G466" s="193"/>
      <c r="H466" s="193"/>
      <c r="I466" s="193"/>
      <c r="J466" s="193"/>
      <c r="K466" s="193"/>
      <c r="L466" s="194"/>
      <c r="M466" s="195"/>
      <c r="N466" s="195"/>
      <c r="O466" s="195"/>
      <c r="P466" s="66"/>
      <c r="Q466" s="213"/>
      <c r="R466" s="193"/>
      <c r="S466" s="193"/>
      <c r="T466" s="193"/>
      <c r="U466" s="193"/>
      <c r="V466" s="193"/>
      <c r="W466" s="193"/>
      <c r="X466" s="193"/>
      <c r="Y466" s="193"/>
      <c r="Z466" s="193"/>
      <c r="AA466" s="193"/>
      <c r="AB466" s="193"/>
      <c r="AC466" s="193"/>
      <c r="AD466" s="197"/>
      <c r="AE466" s="198"/>
    </row>
    <row r="467" spans="1:31" ht="14.25" hidden="1">
      <c r="A467" s="66"/>
      <c r="B467" s="66"/>
      <c r="C467" s="172"/>
      <c r="D467" s="66"/>
      <c r="E467" s="66"/>
      <c r="F467" s="193"/>
      <c r="G467" s="193"/>
      <c r="H467" s="193"/>
      <c r="I467" s="193"/>
      <c r="J467" s="193"/>
      <c r="K467" s="193"/>
      <c r="L467" s="194"/>
      <c r="M467" s="195"/>
      <c r="N467" s="195"/>
      <c r="O467" s="195"/>
      <c r="P467" s="66"/>
      <c r="Q467" s="213"/>
      <c r="R467" s="193"/>
      <c r="S467" s="193"/>
      <c r="T467" s="193"/>
      <c r="U467" s="193"/>
      <c r="V467" s="193"/>
      <c r="W467" s="193"/>
      <c r="X467" s="193"/>
      <c r="Y467" s="193"/>
      <c r="Z467" s="193"/>
      <c r="AA467" s="193"/>
      <c r="AB467" s="193"/>
      <c r="AC467" s="193"/>
      <c r="AD467" s="197"/>
      <c r="AE467" s="198"/>
    </row>
    <row r="468" spans="1:31" ht="14.25" hidden="1">
      <c r="A468" s="66"/>
      <c r="B468" s="66"/>
      <c r="C468" s="172"/>
      <c r="D468" s="66"/>
      <c r="E468" s="66"/>
      <c r="F468" s="193"/>
      <c r="G468" s="193"/>
      <c r="H468" s="193"/>
      <c r="I468" s="193"/>
      <c r="J468" s="193"/>
      <c r="K468" s="193"/>
      <c r="L468" s="194"/>
      <c r="M468" s="195"/>
      <c r="N468" s="195"/>
      <c r="O468" s="195"/>
      <c r="P468" s="66"/>
      <c r="Q468" s="213"/>
      <c r="R468" s="193"/>
      <c r="S468" s="193"/>
      <c r="T468" s="193"/>
      <c r="U468" s="193"/>
      <c r="V468" s="193"/>
      <c r="W468" s="193"/>
      <c r="X468" s="193"/>
      <c r="Y468" s="193"/>
      <c r="Z468" s="193"/>
      <c r="AA468" s="193"/>
      <c r="AB468" s="193"/>
      <c r="AC468" s="193"/>
      <c r="AD468" s="197"/>
      <c r="AE468" s="198"/>
    </row>
    <row r="469" spans="1:31" ht="14.25" hidden="1">
      <c r="A469" s="66"/>
      <c r="B469" s="66"/>
      <c r="C469" s="172"/>
      <c r="D469" s="66"/>
      <c r="E469" s="66"/>
      <c r="F469" s="193"/>
      <c r="G469" s="193"/>
      <c r="H469" s="193"/>
      <c r="I469" s="193"/>
      <c r="J469" s="193"/>
      <c r="K469" s="193"/>
      <c r="L469" s="194"/>
      <c r="M469" s="195"/>
      <c r="N469" s="195"/>
      <c r="O469" s="195"/>
      <c r="P469" s="66"/>
      <c r="Q469" s="213"/>
      <c r="R469" s="193"/>
      <c r="S469" s="193"/>
      <c r="T469" s="193"/>
      <c r="U469" s="193"/>
      <c r="V469" s="193"/>
      <c r="W469" s="193"/>
      <c r="X469" s="193"/>
      <c r="Y469" s="193"/>
      <c r="Z469" s="193"/>
      <c r="AA469" s="193"/>
      <c r="AB469" s="193"/>
      <c r="AC469" s="193"/>
      <c r="AD469" s="197"/>
      <c r="AE469" s="198"/>
    </row>
    <row r="470" spans="1:31" ht="14.25" hidden="1">
      <c r="A470" s="66"/>
      <c r="B470" s="66"/>
      <c r="C470" s="172"/>
      <c r="D470" s="66"/>
      <c r="E470" s="66"/>
      <c r="F470" s="193"/>
      <c r="G470" s="193"/>
      <c r="H470" s="193"/>
      <c r="I470" s="193"/>
      <c r="J470" s="193"/>
      <c r="K470" s="193"/>
      <c r="L470" s="194"/>
      <c r="M470" s="195"/>
      <c r="N470" s="195"/>
      <c r="O470" s="195"/>
      <c r="P470" s="66"/>
      <c r="Q470" s="213"/>
      <c r="R470" s="193"/>
      <c r="S470" s="193"/>
      <c r="T470" s="193"/>
      <c r="U470" s="193"/>
      <c r="V470" s="193"/>
      <c r="W470" s="193"/>
      <c r="X470" s="193"/>
      <c r="Y470" s="193"/>
      <c r="Z470" s="193"/>
      <c r="AA470" s="193"/>
      <c r="AB470" s="193"/>
      <c r="AC470" s="193"/>
      <c r="AD470" s="197"/>
      <c r="AE470" s="198"/>
    </row>
    <row r="471" spans="1:31" ht="14.25" hidden="1">
      <c r="A471" s="66"/>
      <c r="B471" s="66"/>
      <c r="C471" s="172"/>
      <c r="D471" s="66"/>
      <c r="E471" s="66"/>
      <c r="F471" s="193"/>
      <c r="G471" s="193"/>
      <c r="H471" s="193"/>
      <c r="I471" s="193"/>
      <c r="J471" s="193"/>
      <c r="K471" s="193"/>
      <c r="L471" s="194"/>
      <c r="M471" s="195"/>
      <c r="N471" s="195"/>
      <c r="O471" s="195"/>
      <c r="P471" s="66"/>
      <c r="Q471" s="213"/>
      <c r="R471" s="193"/>
      <c r="S471" s="193"/>
      <c r="T471" s="193"/>
      <c r="U471" s="193"/>
      <c r="V471" s="193"/>
      <c r="W471" s="193"/>
      <c r="X471" s="193"/>
      <c r="Y471" s="193"/>
      <c r="Z471" s="193"/>
      <c r="AA471" s="193"/>
      <c r="AB471" s="193"/>
      <c r="AC471" s="193"/>
      <c r="AD471" s="197"/>
      <c r="AE471" s="198"/>
    </row>
    <row r="472" spans="1:31" ht="14.25" hidden="1">
      <c r="A472" s="66"/>
      <c r="B472" s="66"/>
      <c r="C472" s="172"/>
      <c r="D472" s="66"/>
      <c r="E472" s="66"/>
      <c r="F472" s="193"/>
      <c r="G472" s="193"/>
      <c r="H472" s="193"/>
      <c r="I472" s="193"/>
      <c r="J472" s="193"/>
      <c r="K472" s="193"/>
      <c r="L472" s="194"/>
      <c r="M472" s="195"/>
      <c r="N472" s="195"/>
      <c r="O472" s="195"/>
      <c r="P472" s="66"/>
      <c r="Q472" s="213"/>
      <c r="R472" s="193"/>
      <c r="S472" s="193"/>
      <c r="T472" s="193"/>
      <c r="U472" s="193"/>
      <c r="V472" s="193"/>
      <c r="W472" s="193"/>
      <c r="X472" s="193"/>
      <c r="Y472" s="193"/>
      <c r="Z472" s="193"/>
      <c r="AA472" s="193"/>
      <c r="AB472" s="193"/>
      <c r="AC472" s="193"/>
      <c r="AD472" s="197"/>
      <c r="AE472" s="198"/>
    </row>
    <row r="473" spans="1:31" ht="14.25" hidden="1">
      <c r="A473" s="66"/>
      <c r="B473" s="66"/>
      <c r="C473" s="172"/>
      <c r="D473" s="66"/>
      <c r="E473" s="66"/>
      <c r="F473" s="193"/>
      <c r="G473" s="193"/>
      <c r="H473" s="193"/>
      <c r="I473" s="193"/>
      <c r="J473" s="193"/>
      <c r="K473" s="193"/>
      <c r="L473" s="194"/>
      <c r="M473" s="195"/>
      <c r="N473" s="195"/>
      <c r="O473" s="195"/>
      <c r="P473" s="66"/>
      <c r="Q473" s="213"/>
      <c r="R473" s="193"/>
      <c r="S473" s="193"/>
      <c r="T473" s="193"/>
      <c r="U473" s="193"/>
      <c r="V473" s="193"/>
      <c r="W473" s="193"/>
      <c r="X473" s="193"/>
      <c r="Y473" s="193"/>
      <c r="Z473" s="193"/>
      <c r="AA473" s="193"/>
      <c r="AB473" s="193"/>
      <c r="AC473" s="193"/>
      <c r="AD473" s="197"/>
      <c r="AE473" s="198"/>
    </row>
    <row r="474" spans="1:31" ht="14.25" hidden="1">
      <c r="A474" s="66"/>
      <c r="B474" s="66"/>
      <c r="C474" s="172"/>
      <c r="D474" s="66"/>
      <c r="E474" s="66"/>
      <c r="F474" s="193"/>
      <c r="G474" s="193"/>
      <c r="H474" s="193"/>
      <c r="I474" s="193"/>
      <c r="J474" s="193"/>
      <c r="K474" s="193"/>
      <c r="L474" s="194"/>
      <c r="M474" s="195"/>
      <c r="N474" s="195"/>
      <c r="O474" s="195"/>
      <c r="P474" s="66"/>
      <c r="Q474" s="213"/>
      <c r="R474" s="193"/>
      <c r="S474" s="193"/>
      <c r="T474" s="193"/>
      <c r="U474" s="193"/>
      <c r="V474" s="193"/>
      <c r="W474" s="193"/>
      <c r="X474" s="193"/>
      <c r="Y474" s="193"/>
      <c r="Z474" s="193"/>
      <c r="AA474" s="193"/>
      <c r="AB474" s="193"/>
      <c r="AC474" s="193"/>
      <c r="AD474" s="197"/>
      <c r="AE474" s="198"/>
    </row>
    <row r="475" spans="1:31" ht="14.25" hidden="1">
      <c r="A475" s="66"/>
      <c r="B475" s="66"/>
      <c r="C475" s="172"/>
      <c r="D475" s="66"/>
      <c r="E475" s="66"/>
      <c r="F475" s="193"/>
      <c r="G475" s="193"/>
      <c r="H475" s="193"/>
      <c r="I475" s="193"/>
      <c r="J475" s="193"/>
      <c r="K475" s="193"/>
      <c r="L475" s="194"/>
      <c r="M475" s="195"/>
      <c r="N475" s="195"/>
      <c r="O475" s="195"/>
      <c r="P475" s="66"/>
      <c r="Q475" s="213"/>
      <c r="R475" s="193"/>
      <c r="S475" s="193"/>
      <c r="T475" s="193"/>
      <c r="U475" s="193"/>
      <c r="V475" s="193"/>
      <c r="W475" s="193"/>
      <c r="X475" s="193"/>
      <c r="Y475" s="193"/>
      <c r="Z475" s="193"/>
      <c r="AA475" s="193"/>
      <c r="AB475" s="193"/>
      <c r="AC475" s="193"/>
      <c r="AD475" s="197"/>
      <c r="AE475" s="198"/>
    </row>
    <row r="476" spans="1:31" ht="14.25" hidden="1">
      <c r="A476" s="66"/>
      <c r="B476" s="66"/>
      <c r="C476" s="172"/>
      <c r="D476" s="66"/>
      <c r="E476" s="66"/>
      <c r="F476" s="193"/>
      <c r="G476" s="193"/>
      <c r="H476" s="193"/>
      <c r="I476" s="193"/>
      <c r="J476" s="193"/>
      <c r="K476" s="193"/>
      <c r="L476" s="194"/>
      <c r="M476" s="195"/>
      <c r="N476" s="195"/>
      <c r="O476" s="195"/>
      <c r="P476" s="66"/>
      <c r="Q476" s="213"/>
      <c r="R476" s="193"/>
      <c r="S476" s="193"/>
      <c r="T476" s="193"/>
      <c r="U476" s="193"/>
      <c r="V476" s="193"/>
      <c r="W476" s="193"/>
      <c r="X476" s="193"/>
      <c r="Y476" s="193"/>
      <c r="Z476" s="193"/>
      <c r="AA476" s="193"/>
      <c r="AB476" s="193"/>
      <c r="AC476" s="193"/>
      <c r="AD476" s="197"/>
      <c r="AE476" s="198"/>
    </row>
    <row r="477" spans="1:31" ht="14.25" hidden="1">
      <c r="A477" s="66"/>
      <c r="B477" s="66"/>
      <c r="C477" s="172"/>
      <c r="D477" s="66"/>
      <c r="E477" s="66"/>
      <c r="F477" s="193"/>
      <c r="G477" s="193"/>
      <c r="H477" s="193"/>
      <c r="I477" s="193"/>
      <c r="J477" s="193"/>
      <c r="K477" s="193"/>
      <c r="L477" s="194"/>
      <c r="M477" s="195"/>
      <c r="N477" s="195"/>
      <c r="O477" s="195"/>
      <c r="P477" s="66"/>
      <c r="Q477" s="213"/>
      <c r="R477" s="193"/>
      <c r="S477" s="193"/>
      <c r="T477" s="193"/>
      <c r="U477" s="193"/>
      <c r="V477" s="193"/>
      <c r="W477" s="193"/>
      <c r="X477" s="193"/>
      <c r="Y477" s="193"/>
      <c r="Z477" s="193"/>
      <c r="AA477" s="193"/>
      <c r="AB477" s="193"/>
      <c r="AC477" s="193"/>
      <c r="AD477" s="197"/>
      <c r="AE477" s="198"/>
    </row>
    <row r="478" spans="1:31" ht="14.25" hidden="1">
      <c r="A478" s="66"/>
      <c r="B478" s="66"/>
      <c r="C478" s="172"/>
      <c r="D478" s="66"/>
      <c r="E478" s="66"/>
      <c r="F478" s="193"/>
      <c r="G478" s="193"/>
      <c r="H478" s="193"/>
      <c r="I478" s="193"/>
      <c r="J478" s="193"/>
      <c r="K478" s="193"/>
      <c r="L478" s="194"/>
      <c r="M478" s="195"/>
      <c r="N478" s="195"/>
      <c r="O478" s="195"/>
      <c r="P478" s="66"/>
      <c r="Q478" s="213"/>
      <c r="R478" s="193"/>
      <c r="S478" s="193"/>
      <c r="T478" s="193"/>
      <c r="U478" s="193"/>
      <c r="V478" s="193"/>
      <c r="W478" s="193"/>
      <c r="X478" s="193"/>
      <c r="Y478" s="193"/>
      <c r="Z478" s="193"/>
      <c r="AA478" s="193"/>
      <c r="AB478" s="193"/>
      <c r="AC478" s="193"/>
      <c r="AD478" s="197"/>
      <c r="AE478" s="198"/>
    </row>
    <row r="479" spans="1:31" ht="14.25" hidden="1">
      <c r="A479" s="66"/>
      <c r="B479" s="66"/>
      <c r="C479" s="172"/>
      <c r="D479" s="66"/>
      <c r="E479" s="66"/>
      <c r="F479" s="193"/>
      <c r="G479" s="193"/>
      <c r="H479" s="193"/>
      <c r="I479" s="193"/>
      <c r="J479" s="193"/>
      <c r="K479" s="193"/>
      <c r="L479" s="194"/>
      <c r="M479" s="195"/>
      <c r="N479" s="195"/>
      <c r="O479" s="195"/>
      <c r="P479" s="66"/>
      <c r="Q479" s="213"/>
      <c r="R479" s="193"/>
      <c r="S479" s="193"/>
      <c r="T479" s="193"/>
      <c r="U479" s="193"/>
      <c r="V479" s="193"/>
      <c r="W479" s="193"/>
      <c r="X479" s="193"/>
      <c r="Y479" s="193"/>
      <c r="Z479" s="193"/>
      <c r="AA479" s="193"/>
      <c r="AB479" s="193"/>
      <c r="AC479" s="193"/>
      <c r="AD479" s="197"/>
      <c r="AE479" s="198"/>
    </row>
    <row r="480" spans="1:31" ht="14.25" hidden="1">
      <c r="A480" s="66"/>
      <c r="B480" s="66"/>
      <c r="C480" s="172"/>
      <c r="D480" s="66"/>
      <c r="E480" s="66"/>
      <c r="F480" s="193"/>
      <c r="G480" s="193"/>
      <c r="H480" s="193"/>
      <c r="I480" s="193"/>
      <c r="J480" s="193"/>
      <c r="K480" s="193"/>
      <c r="L480" s="194"/>
      <c r="M480" s="195"/>
      <c r="N480" s="195"/>
      <c r="O480" s="195"/>
      <c r="P480" s="66"/>
      <c r="Q480" s="213"/>
      <c r="R480" s="193"/>
      <c r="S480" s="193"/>
      <c r="T480" s="193"/>
      <c r="U480" s="193"/>
      <c r="V480" s="193"/>
      <c r="W480" s="193"/>
      <c r="X480" s="193"/>
      <c r="Y480" s="193"/>
      <c r="Z480" s="193"/>
      <c r="AA480" s="193"/>
      <c r="AB480" s="193"/>
      <c r="AC480" s="193"/>
      <c r="AD480" s="197"/>
      <c r="AE480" s="198"/>
    </row>
    <row r="481" spans="1:31" ht="14.25" hidden="1">
      <c r="A481" s="66"/>
      <c r="B481" s="66"/>
      <c r="C481" s="172"/>
      <c r="D481" s="66"/>
      <c r="E481" s="66"/>
      <c r="F481" s="193"/>
      <c r="G481" s="193"/>
      <c r="H481" s="193"/>
      <c r="I481" s="193"/>
      <c r="J481" s="193"/>
      <c r="K481" s="193"/>
      <c r="L481" s="194"/>
      <c r="M481" s="195"/>
      <c r="N481" s="195"/>
      <c r="O481" s="195"/>
      <c r="P481" s="66"/>
      <c r="Q481" s="213"/>
      <c r="R481" s="193"/>
      <c r="S481" s="193"/>
      <c r="T481" s="193"/>
      <c r="U481" s="193"/>
      <c r="V481" s="193"/>
      <c r="W481" s="193"/>
      <c r="X481" s="193"/>
      <c r="Y481" s="193"/>
      <c r="Z481" s="193"/>
      <c r="AA481" s="193"/>
      <c r="AB481" s="193"/>
      <c r="AC481" s="193"/>
      <c r="AD481" s="197"/>
      <c r="AE481" s="198"/>
    </row>
    <row r="482" spans="1:31" ht="14.25" hidden="1">
      <c r="A482" s="66"/>
      <c r="B482" s="66"/>
      <c r="C482" s="172"/>
      <c r="D482" s="66"/>
      <c r="E482" s="66"/>
      <c r="F482" s="193"/>
      <c r="G482" s="193"/>
      <c r="H482" s="193"/>
      <c r="I482" s="193"/>
      <c r="J482" s="193"/>
      <c r="K482" s="193"/>
      <c r="L482" s="194"/>
      <c r="M482" s="195"/>
      <c r="N482" s="195"/>
      <c r="O482" s="195"/>
      <c r="P482" s="66"/>
      <c r="Q482" s="213"/>
      <c r="R482" s="193"/>
      <c r="S482" s="193"/>
      <c r="T482" s="193"/>
      <c r="U482" s="193"/>
      <c r="V482" s="193"/>
      <c r="W482" s="193"/>
      <c r="X482" s="193"/>
      <c r="Y482" s="193"/>
      <c r="Z482" s="193"/>
      <c r="AA482" s="193"/>
      <c r="AB482" s="193"/>
      <c r="AC482" s="193"/>
      <c r="AD482" s="197"/>
      <c r="AE482" s="198"/>
    </row>
    <row r="483" spans="1:31" ht="14.25" hidden="1">
      <c r="A483" s="66"/>
      <c r="B483" s="66"/>
      <c r="C483" s="172"/>
      <c r="D483" s="66"/>
      <c r="E483" s="66"/>
      <c r="F483" s="193"/>
      <c r="G483" s="193"/>
      <c r="H483" s="193"/>
      <c r="I483" s="193"/>
      <c r="J483" s="193"/>
      <c r="K483" s="193"/>
      <c r="L483" s="194"/>
      <c r="M483" s="195"/>
      <c r="N483" s="195"/>
      <c r="O483" s="195"/>
      <c r="P483" s="66"/>
      <c r="Q483" s="213"/>
      <c r="R483" s="193"/>
      <c r="S483" s="193"/>
      <c r="T483" s="193"/>
      <c r="U483" s="193"/>
      <c r="V483" s="193"/>
      <c r="W483" s="193"/>
      <c r="X483" s="193"/>
      <c r="Y483" s="193"/>
      <c r="Z483" s="193"/>
      <c r="AA483" s="193"/>
      <c r="AB483" s="193"/>
      <c r="AC483" s="193"/>
      <c r="AD483" s="197"/>
      <c r="AE483" s="198"/>
    </row>
    <row r="484" spans="1:31" ht="14.25" hidden="1">
      <c r="A484" s="66"/>
      <c r="B484" s="66"/>
      <c r="C484" s="172"/>
      <c r="D484" s="66"/>
      <c r="E484" s="66"/>
      <c r="F484" s="193"/>
      <c r="G484" s="193"/>
      <c r="H484" s="193"/>
      <c r="I484" s="193"/>
      <c r="J484" s="193"/>
      <c r="K484" s="193"/>
      <c r="L484" s="194"/>
      <c r="M484" s="195"/>
      <c r="N484" s="195"/>
      <c r="O484" s="195"/>
      <c r="P484" s="66"/>
      <c r="Q484" s="213"/>
      <c r="R484" s="193"/>
      <c r="S484" s="193"/>
      <c r="T484" s="193"/>
      <c r="U484" s="193"/>
      <c r="V484" s="193"/>
      <c r="W484" s="193"/>
      <c r="X484" s="193"/>
      <c r="Y484" s="193"/>
      <c r="Z484" s="193"/>
      <c r="AA484" s="193"/>
      <c r="AB484" s="193"/>
      <c r="AC484" s="193"/>
      <c r="AD484" s="197"/>
      <c r="AE484" s="198"/>
    </row>
    <row r="485" spans="1:31" ht="14.25" hidden="1">
      <c r="A485" s="66"/>
      <c r="B485" s="66"/>
      <c r="C485" s="172"/>
      <c r="D485" s="66"/>
      <c r="E485" s="66"/>
      <c r="F485" s="193"/>
      <c r="G485" s="193"/>
      <c r="H485" s="193"/>
      <c r="I485" s="193"/>
      <c r="J485" s="193"/>
      <c r="K485" s="193"/>
      <c r="L485" s="194"/>
      <c r="M485" s="195"/>
      <c r="N485" s="195"/>
      <c r="O485" s="195"/>
      <c r="P485" s="66"/>
      <c r="Q485" s="213"/>
      <c r="R485" s="193"/>
      <c r="S485" s="193"/>
      <c r="T485" s="193"/>
      <c r="U485" s="193"/>
      <c r="V485" s="193"/>
      <c r="W485" s="193"/>
      <c r="X485" s="193"/>
      <c r="Y485" s="193"/>
      <c r="Z485" s="193"/>
      <c r="AA485" s="193"/>
      <c r="AB485" s="193"/>
      <c r="AC485" s="193"/>
      <c r="AD485" s="197"/>
      <c r="AE485" s="198"/>
    </row>
    <row r="486" spans="1:31" ht="14.25" hidden="1">
      <c r="A486" s="66"/>
      <c r="B486" s="66"/>
      <c r="C486" s="172"/>
      <c r="D486" s="66"/>
      <c r="E486" s="66"/>
      <c r="F486" s="193"/>
      <c r="G486" s="193"/>
      <c r="H486" s="193"/>
      <c r="I486" s="193"/>
      <c r="J486" s="193"/>
      <c r="K486" s="193"/>
      <c r="L486" s="194"/>
      <c r="M486" s="195"/>
      <c r="N486" s="195"/>
      <c r="O486" s="195"/>
      <c r="P486" s="66"/>
      <c r="Q486" s="213"/>
      <c r="R486" s="193"/>
      <c r="S486" s="193"/>
      <c r="T486" s="193"/>
      <c r="U486" s="193"/>
      <c r="V486" s="193"/>
      <c r="W486" s="193"/>
      <c r="X486" s="193"/>
      <c r="Y486" s="193"/>
      <c r="Z486" s="193"/>
      <c r="AA486" s="193"/>
      <c r="AB486" s="193"/>
      <c r="AC486" s="193"/>
      <c r="AD486" s="197"/>
      <c r="AE486" s="198"/>
    </row>
    <row r="487" spans="1:31" ht="14.25" hidden="1">
      <c r="A487" s="66"/>
      <c r="B487" s="66"/>
      <c r="C487" s="172"/>
      <c r="D487" s="66"/>
      <c r="E487" s="66"/>
      <c r="F487" s="193"/>
      <c r="G487" s="193"/>
      <c r="H487" s="193"/>
      <c r="I487" s="193"/>
      <c r="J487" s="193"/>
      <c r="K487" s="193"/>
      <c r="L487" s="194"/>
      <c r="M487" s="195"/>
      <c r="N487" s="195"/>
      <c r="O487" s="195"/>
      <c r="P487" s="66"/>
      <c r="Q487" s="213"/>
      <c r="R487" s="193"/>
      <c r="S487" s="193"/>
      <c r="T487" s="193"/>
      <c r="U487" s="193"/>
      <c r="V487" s="193"/>
      <c r="W487" s="193"/>
      <c r="X487" s="193"/>
      <c r="Y487" s="193"/>
      <c r="Z487" s="193"/>
      <c r="AA487" s="193"/>
      <c r="AB487" s="193"/>
      <c r="AC487" s="193"/>
      <c r="AD487" s="197"/>
      <c r="AE487" s="198"/>
    </row>
    <row r="488" spans="1:31" ht="14.25" hidden="1">
      <c r="A488" s="66"/>
      <c r="B488" s="66"/>
      <c r="C488" s="172"/>
      <c r="D488" s="66"/>
      <c r="E488" s="66"/>
      <c r="F488" s="193"/>
      <c r="G488" s="193"/>
      <c r="H488" s="193"/>
      <c r="I488" s="193"/>
      <c r="J488" s="193"/>
      <c r="K488" s="193"/>
      <c r="L488" s="194"/>
      <c r="M488" s="195"/>
      <c r="N488" s="195"/>
      <c r="O488" s="195"/>
      <c r="P488" s="66"/>
      <c r="Q488" s="213"/>
      <c r="R488" s="193"/>
      <c r="S488" s="193"/>
      <c r="T488" s="193"/>
      <c r="U488" s="193"/>
      <c r="V488" s="193"/>
      <c r="W488" s="193"/>
      <c r="X488" s="193"/>
      <c r="Y488" s="193"/>
      <c r="Z488" s="193"/>
      <c r="AA488" s="193"/>
      <c r="AB488" s="193"/>
      <c r="AC488" s="193"/>
      <c r="AD488" s="197"/>
      <c r="AE488" s="198"/>
    </row>
    <row r="489" spans="1:31" ht="14.25" hidden="1">
      <c r="A489" s="66"/>
      <c r="B489" s="66"/>
      <c r="C489" s="172"/>
      <c r="D489" s="66"/>
      <c r="E489" s="66"/>
      <c r="F489" s="193"/>
      <c r="G489" s="193"/>
      <c r="H489" s="193"/>
      <c r="I489" s="193"/>
      <c r="J489" s="193"/>
      <c r="K489" s="193"/>
      <c r="L489" s="194"/>
      <c r="M489" s="195"/>
      <c r="N489" s="195"/>
      <c r="O489" s="195"/>
      <c r="P489" s="66"/>
      <c r="Q489" s="213"/>
      <c r="R489" s="193"/>
      <c r="S489" s="193"/>
      <c r="T489" s="193"/>
      <c r="U489" s="193"/>
      <c r="V489" s="193"/>
      <c r="W489" s="193"/>
      <c r="X489" s="193"/>
      <c r="Y489" s="193"/>
      <c r="Z489" s="193"/>
      <c r="AA489" s="193"/>
      <c r="AB489" s="193"/>
      <c r="AC489" s="193"/>
      <c r="AD489" s="197"/>
      <c r="AE489" s="198"/>
    </row>
    <row r="490" spans="1:31" ht="14.25" hidden="1">
      <c r="A490" s="66"/>
      <c r="B490" s="66"/>
      <c r="C490" s="172"/>
      <c r="D490" s="66"/>
      <c r="E490" s="66"/>
      <c r="F490" s="193"/>
      <c r="G490" s="193"/>
      <c r="H490" s="193"/>
      <c r="I490" s="193"/>
      <c r="J490" s="193"/>
      <c r="K490" s="193"/>
      <c r="L490" s="194"/>
      <c r="M490" s="195"/>
      <c r="N490" s="195"/>
      <c r="O490" s="195"/>
      <c r="P490" s="66"/>
      <c r="Q490" s="213"/>
      <c r="R490" s="193"/>
      <c r="S490" s="193"/>
      <c r="T490" s="193"/>
      <c r="U490" s="193"/>
      <c r="V490" s="193"/>
      <c r="W490" s="193"/>
      <c r="X490" s="193"/>
      <c r="Y490" s="193"/>
      <c r="Z490" s="193"/>
      <c r="AA490" s="193"/>
      <c r="AB490" s="193"/>
      <c r="AC490" s="193"/>
      <c r="AD490" s="197"/>
      <c r="AE490" s="198"/>
    </row>
    <row r="491" spans="1:31" ht="14.25" hidden="1">
      <c r="A491" s="66"/>
      <c r="B491" s="66"/>
      <c r="C491" s="172"/>
      <c r="D491" s="66"/>
      <c r="E491" s="66"/>
      <c r="F491" s="193"/>
      <c r="G491" s="193"/>
      <c r="H491" s="193"/>
      <c r="I491" s="193"/>
      <c r="J491" s="193"/>
      <c r="K491" s="193"/>
      <c r="L491" s="194"/>
      <c r="M491" s="195"/>
      <c r="N491" s="195"/>
      <c r="O491" s="195"/>
      <c r="P491" s="66"/>
      <c r="Q491" s="213"/>
      <c r="R491" s="193"/>
      <c r="S491" s="193"/>
      <c r="T491" s="193"/>
      <c r="U491" s="193"/>
      <c r="V491" s="193"/>
      <c r="W491" s="193"/>
      <c r="X491" s="193"/>
      <c r="Y491" s="193"/>
      <c r="Z491" s="193"/>
      <c r="AA491" s="193"/>
      <c r="AB491" s="193"/>
      <c r="AC491" s="193"/>
      <c r="AD491" s="197"/>
      <c r="AE491" s="198"/>
    </row>
    <row r="492" spans="1:31" ht="14.25" hidden="1">
      <c r="A492" s="66"/>
      <c r="B492" s="66"/>
      <c r="C492" s="172"/>
      <c r="D492" s="66"/>
      <c r="E492" s="66"/>
      <c r="F492" s="193"/>
      <c r="G492" s="193"/>
      <c r="H492" s="193"/>
      <c r="I492" s="193"/>
      <c r="J492" s="193"/>
      <c r="K492" s="193"/>
      <c r="L492" s="194"/>
      <c r="M492" s="195"/>
      <c r="N492" s="195"/>
      <c r="O492" s="195"/>
      <c r="P492" s="66"/>
      <c r="Q492" s="213"/>
      <c r="R492" s="193"/>
      <c r="S492" s="193"/>
      <c r="T492" s="193"/>
      <c r="U492" s="193"/>
      <c r="V492" s="193"/>
      <c r="W492" s="193"/>
      <c r="X492" s="193"/>
      <c r="Y492" s="193"/>
      <c r="Z492" s="193"/>
      <c r="AA492" s="193"/>
      <c r="AB492" s="193"/>
      <c r="AC492" s="193"/>
      <c r="AD492" s="197"/>
      <c r="AE492" s="198"/>
    </row>
    <row r="493" spans="1:31" ht="14.25" hidden="1">
      <c r="A493" s="66"/>
      <c r="B493" s="66"/>
      <c r="C493" s="172"/>
      <c r="D493" s="66"/>
      <c r="E493" s="66"/>
      <c r="F493" s="193"/>
      <c r="G493" s="193"/>
      <c r="H493" s="193"/>
      <c r="I493" s="193"/>
      <c r="J493" s="193"/>
      <c r="K493" s="193"/>
      <c r="L493" s="194"/>
      <c r="M493" s="195"/>
      <c r="N493" s="195"/>
      <c r="O493" s="195"/>
      <c r="P493" s="66"/>
      <c r="Q493" s="213"/>
      <c r="R493" s="193"/>
      <c r="S493" s="193"/>
      <c r="T493" s="193"/>
      <c r="U493" s="193"/>
      <c r="V493" s="193"/>
      <c r="W493" s="193"/>
      <c r="X493" s="193"/>
      <c r="Y493" s="193"/>
      <c r="Z493" s="193"/>
      <c r="AA493" s="193"/>
      <c r="AB493" s="193"/>
      <c r="AC493" s="193"/>
      <c r="AD493" s="197"/>
      <c r="AE493" s="198"/>
    </row>
    <row r="494" spans="1:31" ht="14.25" hidden="1">
      <c r="A494" s="66"/>
      <c r="B494" s="66"/>
      <c r="C494" s="172"/>
      <c r="D494" s="66"/>
      <c r="E494" s="66"/>
      <c r="F494" s="193"/>
      <c r="G494" s="193"/>
      <c r="H494" s="193"/>
      <c r="I494" s="193"/>
      <c r="J494" s="193"/>
      <c r="K494" s="193"/>
      <c r="L494" s="194"/>
      <c r="M494" s="195"/>
      <c r="N494" s="195"/>
      <c r="O494" s="195"/>
      <c r="P494" s="66"/>
      <c r="Q494" s="213"/>
      <c r="R494" s="193"/>
      <c r="S494" s="193"/>
      <c r="T494" s="193"/>
      <c r="U494" s="193"/>
      <c r="V494" s="193"/>
      <c r="W494" s="193"/>
      <c r="X494" s="193"/>
      <c r="Y494" s="193"/>
      <c r="Z494" s="193"/>
      <c r="AA494" s="193"/>
      <c r="AB494" s="193"/>
      <c r="AC494" s="193"/>
      <c r="AD494" s="197"/>
      <c r="AE494" s="198"/>
    </row>
    <row r="495" spans="1:31" ht="14.25" hidden="1">
      <c r="A495" s="66"/>
      <c r="B495" s="66"/>
      <c r="C495" s="172"/>
      <c r="D495" s="66"/>
      <c r="E495" s="66"/>
      <c r="F495" s="193"/>
      <c r="G495" s="193"/>
      <c r="H495" s="193"/>
      <c r="I495" s="193"/>
      <c r="J495" s="193"/>
      <c r="K495" s="193"/>
      <c r="L495" s="194"/>
      <c r="M495" s="195"/>
      <c r="N495" s="195"/>
      <c r="O495" s="195"/>
      <c r="P495" s="66"/>
      <c r="Q495" s="213"/>
      <c r="R495" s="193"/>
      <c r="S495" s="193"/>
      <c r="T495" s="193"/>
      <c r="U495" s="193"/>
      <c r="V495" s="193"/>
      <c r="W495" s="193"/>
      <c r="X495" s="193"/>
      <c r="Y495" s="193"/>
      <c r="Z495" s="193"/>
      <c r="AA495" s="193"/>
      <c r="AB495" s="193"/>
      <c r="AC495" s="193"/>
      <c r="AD495" s="197"/>
      <c r="AE495" s="198"/>
    </row>
    <row r="496" spans="1:31" ht="14.25" hidden="1">
      <c r="A496" s="66"/>
      <c r="B496" s="66"/>
      <c r="C496" s="172"/>
      <c r="D496" s="66"/>
      <c r="E496" s="66"/>
      <c r="F496" s="193"/>
      <c r="G496" s="193"/>
      <c r="H496" s="193"/>
      <c r="I496" s="193"/>
      <c r="J496" s="193"/>
      <c r="K496" s="193"/>
      <c r="L496" s="194"/>
      <c r="M496" s="195"/>
      <c r="N496" s="195"/>
      <c r="O496" s="195"/>
      <c r="P496" s="66"/>
      <c r="Q496" s="213"/>
      <c r="R496" s="193"/>
      <c r="S496" s="193"/>
      <c r="T496" s="193"/>
      <c r="U496" s="193"/>
      <c r="V496" s="193"/>
      <c r="W496" s="193"/>
      <c r="X496" s="193"/>
      <c r="Y496" s="193"/>
      <c r="Z496" s="193"/>
      <c r="AA496" s="193"/>
      <c r="AB496" s="193"/>
      <c r="AC496" s="193"/>
      <c r="AD496" s="197"/>
      <c r="AE496" s="198"/>
    </row>
    <row r="497" spans="1:31" ht="14.25" hidden="1">
      <c r="A497" s="66"/>
      <c r="B497" s="66"/>
      <c r="C497" s="172"/>
      <c r="D497" s="66"/>
      <c r="E497" s="66"/>
      <c r="F497" s="193"/>
      <c r="G497" s="193"/>
      <c r="H497" s="193"/>
      <c r="I497" s="193"/>
      <c r="J497" s="193"/>
      <c r="K497" s="193"/>
      <c r="L497" s="194"/>
      <c r="M497" s="195"/>
      <c r="N497" s="195"/>
      <c r="O497" s="195"/>
      <c r="P497" s="66"/>
      <c r="Q497" s="213"/>
      <c r="R497" s="193"/>
      <c r="S497" s="193"/>
      <c r="T497" s="193"/>
      <c r="U497" s="193"/>
      <c r="V497" s="193"/>
      <c r="W497" s="193"/>
      <c r="X497" s="193"/>
      <c r="Y497" s="193"/>
      <c r="Z497" s="193"/>
      <c r="AA497" s="193"/>
      <c r="AB497" s="193"/>
      <c r="AC497" s="193"/>
      <c r="AD497" s="197"/>
      <c r="AE497" s="198"/>
    </row>
    <row r="498" spans="1:31" ht="14.25" hidden="1">
      <c r="A498" s="66"/>
      <c r="B498" s="66"/>
      <c r="C498" s="172"/>
      <c r="D498" s="66"/>
      <c r="E498" s="66"/>
      <c r="F498" s="193"/>
      <c r="G498" s="193"/>
      <c r="H498" s="193"/>
      <c r="I498" s="193"/>
      <c r="J498" s="193"/>
      <c r="K498" s="193"/>
      <c r="L498" s="194"/>
      <c r="M498" s="195"/>
      <c r="N498" s="195"/>
      <c r="O498" s="195"/>
      <c r="P498" s="66"/>
      <c r="Q498" s="213"/>
      <c r="R498" s="193"/>
      <c r="S498" s="193"/>
      <c r="T498" s="193"/>
      <c r="U498" s="193"/>
      <c r="V498" s="193"/>
      <c r="W498" s="193"/>
      <c r="X498" s="193"/>
      <c r="Y498" s="193"/>
      <c r="Z498" s="193"/>
      <c r="AA498" s="193"/>
      <c r="AB498" s="193"/>
      <c r="AC498" s="193"/>
      <c r="AD498" s="197"/>
      <c r="AE498" s="198"/>
    </row>
    <row r="499" spans="1:31" ht="14.25" hidden="1">
      <c r="A499" s="66"/>
      <c r="B499" s="66"/>
      <c r="C499" s="172"/>
      <c r="D499" s="66"/>
      <c r="E499" s="66"/>
      <c r="F499" s="193"/>
      <c r="G499" s="193"/>
      <c r="H499" s="193"/>
      <c r="I499" s="193"/>
      <c r="J499" s="193"/>
      <c r="K499" s="193"/>
      <c r="L499" s="194"/>
      <c r="M499" s="195"/>
      <c r="N499" s="195"/>
      <c r="O499" s="195"/>
      <c r="P499" s="66"/>
      <c r="Q499" s="213"/>
      <c r="R499" s="193"/>
      <c r="S499" s="193"/>
      <c r="T499" s="193"/>
      <c r="U499" s="193"/>
      <c r="V499" s="193"/>
      <c r="W499" s="193"/>
      <c r="X499" s="193"/>
      <c r="Y499" s="193"/>
      <c r="Z499" s="193"/>
      <c r="AA499" s="193"/>
      <c r="AB499" s="193"/>
      <c r="AC499" s="193"/>
      <c r="AD499" s="197"/>
      <c r="AE499" s="198"/>
    </row>
    <row r="500" spans="1:31" ht="14.25" hidden="1">
      <c r="A500" s="66"/>
      <c r="B500" s="66"/>
      <c r="C500" s="172"/>
      <c r="D500" s="66"/>
      <c r="E500" s="66"/>
      <c r="F500" s="193"/>
      <c r="G500" s="193"/>
      <c r="H500" s="193"/>
      <c r="I500" s="193"/>
      <c r="J500" s="193"/>
      <c r="K500" s="193"/>
      <c r="L500" s="194"/>
      <c r="M500" s="195"/>
      <c r="N500" s="195"/>
      <c r="O500" s="195"/>
      <c r="P500" s="66"/>
      <c r="Q500" s="213"/>
      <c r="R500" s="193"/>
      <c r="S500" s="193"/>
      <c r="T500" s="193"/>
      <c r="U500" s="193"/>
      <c r="V500" s="193"/>
      <c r="W500" s="193"/>
      <c r="X500" s="193"/>
      <c r="Y500" s="193"/>
      <c r="Z500" s="193"/>
      <c r="AA500" s="193"/>
      <c r="AB500" s="193"/>
      <c r="AC500" s="193"/>
      <c r="AD500" s="197"/>
      <c r="AE500" s="198"/>
    </row>
    <row r="501" spans="1:31" ht="14.25" hidden="1">
      <c r="A501" s="66"/>
      <c r="B501" s="66"/>
      <c r="C501" s="172"/>
      <c r="D501" s="66"/>
      <c r="E501" s="66"/>
      <c r="F501" s="193"/>
      <c r="G501" s="193"/>
      <c r="H501" s="193"/>
      <c r="I501" s="193"/>
      <c r="J501" s="193"/>
      <c r="K501" s="193"/>
      <c r="L501" s="194"/>
      <c r="M501" s="195"/>
      <c r="N501" s="195"/>
      <c r="O501" s="195"/>
      <c r="P501" s="66"/>
      <c r="Q501" s="213"/>
      <c r="R501" s="193"/>
      <c r="S501" s="193"/>
      <c r="T501" s="193"/>
      <c r="U501" s="193"/>
      <c r="V501" s="193"/>
      <c r="W501" s="193"/>
      <c r="X501" s="193"/>
      <c r="Y501" s="193"/>
      <c r="Z501" s="193"/>
      <c r="AA501" s="193"/>
      <c r="AB501" s="193"/>
      <c r="AC501" s="193"/>
      <c r="AD501" s="197"/>
      <c r="AE501" s="198"/>
    </row>
    <row r="502" spans="1:31" ht="14.25" hidden="1">
      <c r="A502" s="66"/>
      <c r="B502" s="66"/>
      <c r="C502" s="172"/>
      <c r="D502" s="66"/>
      <c r="E502" s="66"/>
      <c r="F502" s="193"/>
      <c r="G502" s="193"/>
      <c r="H502" s="193"/>
      <c r="I502" s="193"/>
      <c r="J502" s="193"/>
      <c r="K502" s="193"/>
      <c r="L502" s="194"/>
      <c r="M502" s="195"/>
      <c r="N502" s="195"/>
      <c r="O502" s="195"/>
      <c r="P502" s="66"/>
      <c r="Q502" s="213"/>
      <c r="R502" s="193"/>
      <c r="S502" s="193"/>
      <c r="T502" s="193"/>
      <c r="U502" s="193"/>
      <c r="V502" s="193"/>
      <c r="W502" s="193"/>
      <c r="X502" s="193"/>
      <c r="Y502" s="193"/>
      <c r="Z502" s="193"/>
      <c r="AA502" s="193"/>
      <c r="AB502" s="193"/>
      <c r="AC502" s="193"/>
      <c r="AD502" s="197"/>
      <c r="AE502" s="198"/>
    </row>
    <row r="503" spans="1:31" ht="14.25" hidden="1">
      <c r="A503" s="66"/>
      <c r="B503" s="66"/>
      <c r="C503" s="172"/>
      <c r="D503" s="66"/>
      <c r="E503" s="66"/>
      <c r="F503" s="193"/>
      <c r="G503" s="193"/>
      <c r="H503" s="193"/>
      <c r="I503" s="193"/>
      <c r="J503" s="193"/>
      <c r="K503" s="193"/>
      <c r="L503" s="194"/>
      <c r="M503" s="195"/>
      <c r="N503" s="195"/>
      <c r="O503" s="195"/>
      <c r="P503" s="66"/>
      <c r="Q503" s="213"/>
      <c r="R503" s="193"/>
      <c r="S503" s="193"/>
      <c r="T503" s="193"/>
      <c r="U503" s="193"/>
      <c r="V503" s="193"/>
      <c r="W503" s="193"/>
      <c r="X503" s="193"/>
      <c r="Y503" s="193"/>
      <c r="Z503" s="193"/>
      <c r="AA503" s="193"/>
      <c r="AB503" s="193"/>
      <c r="AC503" s="193"/>
      <c r="AD503" s="197"/>
      <c r="AE503" s="198"/>
    </row>
    <row r="504" spans="1:31" ht="14.25" hidden="1">
      <c r="A504" s="66"/>
      <c r="B504" s="66"/>
      <c r="C504" s="172"/>
      <c r="D504" s="66"/>
      <c r="E504" s="66"/>
      <c r="F504" s="193"/>
      <c r="G504" s="193"/>
      <c r="H504" s="193"/>
      <c r="I504" s="193"/>
      <c r="J504" s="193"/>
      <c r="K504" s="193"/>
      <c r="L504" s="194"/>
      <c r="M504" s="195"/>
      <c r="N504" s="195"/>
      <c r="O504" s="195"/>
      <c r="P504" s="66"/>
      <c r="Q504" s="213"/>
      <c r="R504" s="193"/>
      <c r="S504" s="193"/>
      <c r="T504" s="193"/>
      <c r="U504" s="193"/>
      <c r="V504" s="193"/>
      <c r="W504" s="193"/>
      <c r="X504" s="193"/>
      <c r="Y504" s="193"/>
      <c r="Z504" s="193"/>
      <c r="AA504" s="193"/>
      <c r="AB504" s="193"/>
      <c r="AC504" s="193"/>
      <c r="AD504" s="197"/>
      <c r="AE504" s="198"/>
    </row>
    <row r="505" spans="1:31" ht="14.25" hidden="1">
      <c r="A505" s="66"/>
      <c r="B505" s="66"/>
      <c r="C505" s="172"/>
      <c r="D505" s="66"/>
      <c r="E505" s="66"/>
      <c r="F505" s="193"/>
      <c r="G505" s="193"/>
      <c r="H505" s="193"/>
      <c r="I505" s="193"/>
      <c r="J505" s="193"/>
      <c r="K505" s="193"/>
      <c r="L505" s="194"/>
      <c r="M505" s="195"/>
      <c r="N505" s="195"/>
      <c r="O505" s="195"/>
      <c r="P505" s="66"/>
      <c r="Q505" s="213"/>
      <c r="R505" s="193"/>
      <c r="S505" s="193"/>
      <c r="T505" s="193"/>
      <c r="U505" s="193"/>
      <c r="V505" s="193"/>
      <c r="W505" s="193"/>
      <c r="X505" s="193"/>
      <c r="Y505" s="193"/>
      <c r="Z505" s="193"/>
      <c r="AA505" s="193"/>
      <c r="AB505" s="193"/>
      <c r="AC505" s="193"/>
      <c r="AD505" s="197"/>
      <c r="AE505" s="198"/>
    </row>
    <row r="506" spans="1:31" ht="14.25" hidden="1">
      <c r="A506" s="66"/>
      <c r="B506" s="66"/>
      <c r="C506" s="172"/>
      <c r="D506" s="66"/>
      <c r="E506" s="66"/>
      <c r="F506" s="193"/>
      <c r="G506" s="193"/>
      <c r="H506" s="193"/>
      <c r="I506" s="193"/>
      <c r="J506" s="193"/>
      <c r="K506" s="193"/>
      <c r="L506" s="194"/>
      <c r="M506" s="195"/>
      <c r="N506" s="195"/>
      <c r="O506" s="195"/>
      <c r="P506" s="66"/>
      <c r="Q506" s="213"/>
      <c r="R506" s="193"/>
      <c r="S506" s="193"/>
      <c r="T506" s="193"/>
      <c r="U506" s="193"/>
      <c r="V506" s="193"/>
      <c r="W506" s="193"/>
      <c r="X506" s="193"/>
      <c r="Y506" s="193"/>
      <c r="Z506" s="193"/>
      <c r="AA506" s="193"/>
      <c r="AB506" s="193"/>
      <c r="AC506" s="193"/>
      <c r="AD506" s="197"/>
      <c r="AE506" s="198"/>
    </row>
    <row r="507" spans="1:31" ht="14.25" hidden="1">
      <c r="A507" s="66"/>
      <c r="B507" s="66"/>
      <c r="C507" s="172"/>
      <c r="D507" s="66"/>
      <c r="E507" s="66"/>
      <c r="F507" s="193"/>
      <c r="G507" s="193"/>
      <c r="H507" s="193"/>
      <c r="I507" s="193"/>
      <c r="J507" s="193"/>
      <c r="K507" s="193"/>
      <c r="L507" s="194"/>
      <c r="M507" s="195"/>
      <c r="N507" s="195"/>
      <c r="O507" s="195"/>
      <c r="P507" s="66"/>
      <c r="Q507" s="213"/>
      <c r="R507" s="193"/>
      <c r="S507" s="193"/>
      <c r="T507" s="193"/>
      <c r="U507" s="193"/>
      <c r="V507" s="193"/>
      <c r="W507" s="193"/>
      <c r="X507" s="193"/>
      <c r="Y507" s="193"/>
      <c r="Z507" s="193"/>
      <c r="AA507" s="193"/>
      <c r="AB507" s="193"/>
      <c r="AC507" s="193"/>
      <c r="AD507" s="197"/>
      <c r="AE507" s="198"/>
    </row>
    <row r="508" spans="1:31" ht="14.25" hidden="1">
      <c r="A508" s="66"/>
      <c r="B508" s="66"/>
      <c r="C508" s="172"/>
      <c r="D508" s="66"/>
      <c r="E508" s="66"/>
      <c r="F508" s="193"/>
      <c r="G508" s="193"/>
      <c r="H508" s="193"/>
      <c r="I508" s="193"/>
      <c r="J508" s="193"/>
      <c r="K508" s="193"/>
      <c r="L508" s="194"/>
      <c r="M508" s="195"/>
      <c r="N508" s="195"/>
      <c r="O508" s="195"/>
      <c r="P508" s="66"/>
      <c r="Q508" s="213"/>
      <c r="R508" s="193"/>
      <c r="S508" s="193"/>
      <c r="T508" s="193"/>
      <c r="U508" s="193"/>
      <c r="V508" s="193"/>
      <c r="W508" s="193"/>
      <c r="X508" s="193"/>
      <c r="Y508" s="193"/>
      <c r="Z508" s="193"/>
      <c r="AA508" s="193"/>
      <c r="AB508" s="193"/>
      <c r="AC508" s="193"/>
      <c r="AD508" s="197"/>
      <c r="AE508" s="198"/>
    </row>
    <row r="509" spans="1:31" ht="14.25" hidden="1">
      <c r="A509" s="66"/>
      <c r="B509" s="66"/>
      <c r="C509" s="172"/>
      <c r="D509" s="66"/>
      <c r="E509" s="66"/>
      <c r="F509" s="193"/>
      <c r="G509" s="193"/>
      <c r="H509" s="193"/>
      <c r="I509" s="193"/>
      <c r="J509" s="193"/>
      <c r="K509" s="193"/>
      <c r="L509" s="194"/>
      <c r="M509" s="195"/>
      <c r="N509" s="195"/>
      <c r="O509" s="195"/>
      <c r="P509" s="66"/>
      <c r="Q509" s="213"/>
      <c r="R509" s="193"/>
      <c r="S509" s="193"/>
      <c r="T509" s="193"/>
      <c r="U509" s="193"/>
      <c r="V509" s="193"/>
      <c r="W509" s="193"/>
      <c r="X509" s="193"/>
      <c r="Y509" s="193"/>
      <c r="Z509" s="193"/>
      <c r="AA509" s="193"/>
      <c r="AB509" s="193"/>
      <c r="AC509" s="193"/>
      <c r="AD509" s="197"/>
      <c r="AE509" s="198"/>
    </row>
    <row r="510" spans="1:31" ht="14.25" hidden="1">
      <c r="A510" s="66"/>
      <c r="B510" s="66"/>
      <c r="C510" s="172"/>
      <c r="D510" s="66"/>
      <c r="E510" s="66"/>
      <c r="F510" s="193"/>
      <c r="G510" s="193"/>
      <c r="H510" s="193"/>
      <c r="I510" s="193"/>
      <c r="J510" s="193"/>
      <c r="K510" s="193"/>
      <c r="L510" s="194"/>
      <c r="M510" s="195"/>
      <c r="N510" s="195"/>
      <c r="O510" s="195"/>
      <c r="P510" s="66"/>
      <c r="Q510" s="213"/>
      <c r="R510" s="193"/>
      <c r="S510" s="193"/>
      <c r="T510" s="193"/>
      <c r="U510" s="193"/>
      <c r="V510" s="193"/>
      <c r="W510" s="193"/>
      <c r="X510" s="193"/>
      <c r="Y510" s="193"/>
      <c r="Z510" s="193"/>
      <c r="AA510" s="193"/>
      <c r="AB510" s="193"/>
      <c r="AC510" s="193"/>
      <c r="AD510" s="197"/>
      <c r="AE510" s="198"/>
    </row>
    <row r="511" spans="1:31" ht="14.25" hidden="1">
      <c r="A511" s="66"/>
      <c r="B511" s="66"/>
      <c r="C511" s="172"/>
      <c r="D511" s="66"/>
      <c r="E511" s="66"/>
      <c r="F511" s="193"/>
      <c r="G511" s="193"/>
      <c r="H511" s="193"/>
      <c r="I511" s="193"/>
      <c r="J511" s="193"/>
      <c r="K511" s="193"/>
      <c r="L511" s="194"/>
      <c r="M511" s="195"/>
      <c r="N511" s="195"/>
      <c r="O511" s="195"/>
      <c r="P511" s="66"/>
      <c r="Q511" s="213"/>
      <c r="R511" s="193"/>
      <c r="S511" s="193"/>
      <c r="T511" s="193"/>
      <c r="U511" s="193"/>
      <c r="V511" s="193"/>
      <c r="W511" s="193"/>
      <c r="X511" s="193"/>
      <c r="Y511" s="193"/>
      <c r="Z511" s="193"/>
      <c r="AA511" s="193"/>
      <c r="AB511" s="193"/>
      <c r="AC511" s="193"/>
      <c r="AD511" s="197"/>
      <c r="AE511" s="198"/>
    </row>
    <row r="512" spans="1:31" ht="14.25" hidden="1">
      <c r="A512" s="66"/>
      <c r="B512" s="66"/>
      <c r="C512" s="172"/>
      <c r="D512" s="66"/>
      <c r="E512" s="66"/>
      <c r="F512" s="193"/>
      <c r="G512" s="193"/>
      <c r="H512" s="193"/>
      <c r="I512" s="193"/>
      <c r="J512" s="193"/>
      <c r="K512" s="193"/>
      <c r="L512" s="194"/>
      <c r="M512" s="195"/>
      <c r="N512" s="195"/>
      <c r="O512" s="195"/>
      <c r="P512" s="66"/>
      <c r="Q512" s="213"/>
      <c r="R512" s="193"/>
      <c r="S512" s="193"/>
      <c r="T512" s="193"/>
      <c r="U512" s="193"/>
      <c r="V512" s="193"/>
      <c r="W512" s="193"/>
      <c r="X512" s="193"/>
      <c r="Y512" s="193"/>
      <c r="Z512" s="193"/>
      <c r="AA512" s="193"/>
      <c r="AB512" s="193"/>
      <c r="AC512" s="193"/>
      <c r="AD512" s="197"/>
      <c r="AE512" s="198"/>
    </row>
    <row r="513" spans="1:31" ht="14.25" hidden="1">
      <c r="A513" s="66"/>
      <c r="B513" s="66"/>
      <c r="C513" s="172"/>
      <c r="D513" s="66"/>
      <c r="E513" s="66"/>
      <c r="F513" s="193"/>
      <c r="G513" s="193"/>
      <c r="H513" s="193"/>
      <c r="I513" s="193"/>
      <c r="J513" s="193"/>
      <c r="K513" s="193"/>
      <c r="L513" s="194"/>
      <c r="M513" s="195"/>
      <c r="N513" s="195"/>
      <c r="O513" s="195"/>
      <c r="P513" s="66"/>
      <c r="Q513" s="213"/>
      <c r="R513" s="193"/>
      <c r="S513" s="193"/>
      <c r="T513" s="193"/>
      <c r="U513" s="193"/>
      <c r="V513" s="193"/>
      <c r="W513" s="193"/>
      <c r="X513" s="193"/>
      <c r="Y513" s="193"/>
      <c r="Z513" s="193"/>
      <c r="AA513" s="193"/>
      <c r="AB513" s="193"/>
      <c r="AC513" s="193"/>
      <c r="AD513" s="197"/>
      <c r="AE513" s="198"/>
    </row>
    <row r="514" spans="1:31" ht="14.25" hidden="1">
      <c r="A514" s="66"/>
      <c r="B514" s="66"/>
      <c r="C514" s="172"/>
      <c r="D514" s="66"/>
      <c r="E514" s="66"/>
      <c r="F514" s="193"/>
      <c r="G514" s="193"/>
      <c r="H514" s="193"/>
      <c r="I514" s="193"/>
      <c r="J514" s="193"/>
      <c r="K514" s="193"/>
      <c r="L514" s="194"/>
      <c r="M514" s="195"/>
      <c r="N514" s="195"/>
      <c r="O514" s="195"/>
      <c r="P514" s="66"/>
      <c r="Q514" s="213"/>
      <c r="R514" s="193"/>
      <c r="S514" s="193"/>
      <c r="T514" s="193"/>
      <c r="U514" s="193"/>
      <c r="V514" s="193"/>
      <c r="W514" s="193"/>
      <c r="X514" s="193"/>
      <c r="Y514" s="193"/>
      <c r="Z514" s="193"/>
      <c r="AA514" s="193"/>
      <c r="AB514" s="193"/>
      <c r="AC514" s="193"/>
      <c r="AD514" s="197"/>
      <c r="AE514" s="198"/>
    </row>
    <row r="515" spans="1:31" ht="14.25" hidden="1">
      <c r="A515" s="66"/>
      <c r="B515" s="66"/>
      <c r="C515" s="172"/>
      <c r="D515" s="66"/>
      <c r="E515" s="66"/>
      <c r="F515" s="193"/>
      <c r="G515" s="193"/>
      <c r="H515" s="193"/>
      <c r="I515" s="193"/>
      <c r="J515" s="193"/>
      <c r="K515" s="193"/>
      <c r="L515" s="194"/>
      <c r="M515" s="195"/>
      <c r="N515" s="195"/>
      <c r="O515" s="195"/>
      <c r="P515" s="66"/>
      <c r="Q515" s="213"/>
      <c r="R515" s="193"/>
      <c r="S515" s="193"/>
      <c r="T515" s="193"/>
      <c r="U515" s="193"/>
      <c r="V515" s="193"/>
      <c r="W515" s="193"/>
      <c r="X515" s="193"/>
      <c r="Y515" s="193"/>
      <c r="Z515" s="193"/>
      <c r="AA515" s="193"/>
      <c r="AB515" s="193"/>
      <c r="AC515" s="193"/>
      <c r="AD515" s="197"/>
      <c r="AE515" s="198"/>
    </row>
    <row r="516" spans="1:31" ht="14.25" hidden="1">
      <c r="A516" s="66"/>
      <c r="B516" s="66"/>
      <c r="C516" s="172"/>
      <c r="D516" s="66"/>
      <c r="E516" s="66"/>
      <c r="F516" s="193"/>
      <c r="G516" s="193"/>
      <c r="H516" s="193"/>
      <c r="I516" s="193"/>
      <c r="J516" s="193"/>
      <c r="K516" s="193"/>
      <c r="L516" s="194"/>
      <c r="M516" s="195"/>
      <c r="N516" s="195"/>
      <c r="O516" s="195"/>
      <c r="P516" s="66"/>
      <c r="Q516" s="213"/>
      <c r="R516" s="193"/>
      <c r="S516" s="193"/>
      <c r="T516" s="193"/>
      <c r="U516" s="193"/>
      <c r="V516" s="193"/>
      <c r="W516" s="193"/>
      <c r="X516" s="193"/>
      <c r="Y516" s="193"/>
      <c r="Z516" s="193"/>
      <c r="AA516" s="193"/>
      <c r="AB516" s="193"/>
      <c r="AC516" s="193"/>
      <c r="AD516" s="197"/>
      <c r="AE516" s="198"/>
    </row>
    <row r="517" spans="1:31" ht="14.25" hidden="1">
      <c r="A517" s="66"/>
      <c r="B517" s="66"/>
      <c r="C517" s="172"/>
      <c r="D517" s="66"/>
      <c r="E517" s="66"/>
      <c r="F517" s="193"/>
      <c r="G517" s="193"/>
      <c r="H517" s="193"/>
      <c r="I517" s="193"/>
      <c r="J517" s="193"/>
      <c r="K517" s="193"/>
      <c r="L517" s="194"/>
      <c r="M517" s="195"/>
      <c r="N517" s="195"/>
      <c r="O517" s="195"/>
      <c r="P517" s="66"/>
      <c r="Q517" s="213"/>
      <c r="R517" s="193"/>
      <c r="S517" s="193"/>
      <c r="T517" s="193"/>
      <c r="U517" s="193"/>
      <c r="V517" s="193"/>
      <c r="W517" s="193"/>
      <c r="X517" s="193"/>
      <c r="Y517" s="193"/>
      <c r="Z517" s="193"/>
      <c r="AA517" s="193"/>
      <c r="AB517" s="193"/>
      <c r="AC517" s="193"/>
      <c r="AD517" s="197"/>
      <c r="AE517" s="198"/>
    </row>
    <row r="518" spans="1:31" ht="14.25" hidden="1">
      <c r="A518" s="66"/>
      <c r="B518" s="66"/>
      <c r="C518" s="172"/>
      <c r="D518" s="66"/>
      <c r="E518" s="66"/>
      <c r="F518" s="193"/>
      <c r="G518" s="193"/>
      <c r="H518" s="193"/>
      <c r="I518" s="193"/>
      <c r="J518" s="193"/>
      <c r="K518" s="193"/>
      <c r="L518" s="194"/>
      <c r="M518" s="195"/>
      <c r="N518" s="195"/>
      <c r="O518" s="195"/>
      <c r="P518" s="66"/>
      <c r="Q518" s="213"/>
      <c r="R518" s="193"/>
      <c r="S518" s="193"/>
      <c r="T518" s="193"/>
      <c r="U518" s="193"/>
      <c r="V518" s="193"/>
      <c r="W518" s="193"/>
      <c r="X518" s="193"/>
      <c r="Y518" s="193"/>
      <c r="Z518" s="193"/>
      <c r="AA518" s="193"/>
      <c r="AB518" s="193"/>
      <c r="AC518" s="193"/>
      <c r="AD518" s="197"/>
      <c r="AE518" s="198"/>
    </row>
    <row r="519" spans="1:31" ht="14.25" hidden="1">
      <c r="A519" s="66"/>
      <c r="B519" s="66"/>
      <c r="C519" s="172"/>
      <c r="D519" s="66"/>
      <c r="E519" s="66"/>
      <c r="F519" s="193"/>
      <c r="G519" s="193"/>
      <c r="H519" s="193"/>
      <c r="I519" s="193"/>
      <c r="J519" s="193"/>
      <c r="K519" s="193"/>
      <c r="L519" s="194"/>
      <c r="M519" s="195"/>
      <c r="N519" s="195"/>
      <c r="O519" s="195"/>
      <c r="P519" s="66"/>
      <c r="Q519" s="213"/>
      <c r="R519" s="193"/>
      <c r="S519" s="193"/>
      <c r="T519" s="193"/>
      <c r="U519" s="193"/>
      <c r="V519" s="193"/>
      <c r="W519" s="193"/>
      <c r="X519" s="193"/>
      <c r="Y519" s="193"/>
      <c r="Z519" s="193"/>
      <c r="AA519" s="193"/>
      <c r="AB519" s="193"/>
      <c r="AC519" s="193"/>
      <c r="AD519" s="197"/>
      <c r="AE519" s="198"/>
    </row>
    <row r="520" spans="1:31" ht="14.25" hidden="1">
      <c r="A520" s="66"/>
      <c r="B520" s="66"/>
      <c r="C520" s="172"/>
      <c r="D520" s="66"/>
      <c r="E520" s="66"/>
      <c r="F520" s="193"/>
      <c r="G520" s="193"/>
      <c r="H520" s="193"/>
      <c r="I520" s="193"/>
      <c r="J520" s="193"/>
      <c r="K520" s="193"/>
      <c r="L520" s="194"/>
      <c r="M520" s="195"/>
      <c r="N520" s="195"/>
      <c r="O520" s="195"/>
      <c r="P520" s="66"/>
      <c r="Q520" s="213"/>
      <c r="R520" s="193"/>
      <c r="S520" s="193"/>
      <c r="T520" s="193"/>
      <c r="U520" s="193"/>
      <c r="V520" s="193"/>
      <c r="W520" s="193"/>
      <c r="X520" s="193"/>
      <c r="Y520" s="193"/>
      <c r="Z520" s="193"/>
      <c r="AA520" s="193"/>
      <c r="AB520" s="193"/>
      <c r="AC520" s="193"/>
      <c r="AD520" s="197"/>
      <c r="AE520" s="198"/>
    </row>
    <row r="521" spans="1:31" ht="14.25" hidden="1">
      <c r="A521" s="66"/>
      <c r="B521" s="66"/>
      <c r="C521" s="172"/>
      <c r="D521" s="66"/>
      <c r="E521" s="66"/>
      <c r="F521" s="193"/>
      <c r="G521" s="193"/>
      <c r="H521" s="193"/>
      <c r="I521" s="193"/>
      <c r="J521" s="193"/>
      <c r="K521" s="193"/>
      <c r="L521" s="194"/>
      <c r="M521" s="195"/>
      <c r="N521" s="195"/>
      <c r="O521" s="195"/>
      <c r="P521" s="66"/>
      <c r="Q521" s="213"/>
      <c r="R521" s="193"/>
      <c r="S521" s="193"/>
      <c r="T521" s="193"/>
      <c r="U521" s="193"/>
      <c r="V521" s="193"/>
      <c r="W521" s="193"/>
      <c r="X521" s="193"/>
      <c r="Y521" s="193"/>
      <c r="Z521" s="193"/>
      <c r="AA521" s="193"/>
      <c r="AB521" s="193"/>
      <c r="AC521" s="193"/>
      <c r="AD521" s="197"/>
      <c r="AE521" s="198"/>
    </row>
    <row r="522" spans="1:31" ht="14.25" hidden="1">
      <c r="A522" s="66"/>
      <c r="B522" s="66"/>
      <c r="C522" s="172"/>
      <c r="D522" s="66"/>
      <c r="E522" s="66"/>
      <c r="F522" s="193"/>
      <c r="G522" s="193"/>
      <c r="H522" s="193"/>
      <c r="I522" s="193"/>
      <c r="J522" s="193"/>
      <c r="K522" s="193"/>
      <c r="L522" s="194"/>
      <c r="M522" s="195"/>
      <c r="N522" s="195"/>
      <c r="O522" s="195"/>
      <c r="P522" s="66"/>
      <c r="Q522" s="213"/>
      <c r="R522" s="193"/>
      <c r="S522" s="193"/>
      <c r="T522" s="193"/>
      <c r="U522" s="193"/>
      <c r="V522" s="193"/>
      <c r="W522" s="193"/>
      <c r="X522" s="193"/>
      <c r="Y522" s="193"/>
      <c r="Z522" s="193"/>
      <c r="AA522" s="193"/>
      <c r="AB522" s="193"/>
      <c r="AC522" s="193"/>
      <c r="AD522" s="197"/>
      <c r="AE522" s="198"/>
    </row>
    <row r="523" spans="1:31" ht="14.25" hidden="1">
      <c r="A523" s="66"/>
      <c r="B523" s="66"/>
      <c r="C523" s="172"/>
      <c r="D523" s="66"/>
      <c r="E523" s="66"/>
      <c r="F523" s="193"/>
      <c r="G523" s="193"/>
      <c r="H523" s="193"/>
      <c r="I523" s="193"/>
      <c r="J523" s="193"/>
      <c r="K523" s="193"/>
      <c r="L523" s="194"/>
      <c r="M523" s="195"/>
      <c r="N523" s="195"/>
      <c r="O523" s="195"/>
      <c r="P523" s="66"/>
      <c r="Q523" s="213"/>
      <c r="R523" s="193"/>
      <c r="S523" s="193"/>
      <c r="T523" s="193"/>
      <c r="U523" s="193"/>
      <c r="V523" s="193"/>
      <c r="W523" s="193"/>
      <c r="X523" s="193"/>
      <c r="Y523" s="193"/>
      <c r="Z523" s="193"/>
      <c r="AA523" s="193"/>
      <c r="AB523" s="193"/>
      <c r="AC523" s="193"/>
      <c r="AD523" s="197"/>
      <c r="AE523" s="198"/>
    </row>
    <row r="524" spans="1:31" ht="14.25" hidden="1">
      <c r="A524" s="66"/>
      <c r="B524" s="66"/>
      <c r="C524" s="172"/>
      <c r="D524" s="66"/>
      <c r="E524" s="66"/>
      <c r="F524" s="193"/>
      <c r="G524" s="193"/>
      <c r="H524" s="193"/>
      <c r="I524" s="193"/>
      <c r="J524" s="193"/>
      <c r="K524" s="193"/>
      <c r="L524" s="194"/>
      <c r="M524" s="195"/>
      <c r="N524" s="195"/>
      <c r="O524" s="195"/>
      <c r="P524" s="66"/>
      <c r="Q524" s="213"/>
      <c r="R524" s="193"/>
      <c r="S524" s="193"/>
      <c r="T524" s="193"/>
      <c r="U524" s="193"/>
      <c r="V524" s="193"/>
      <c r="W524" s="193"/>
      <c r="X524" s="193"/>
      <c r="Y524" s="193"/>
      <c r="Z524" s="193"/>
      <c r="AA524" s="193"/>
      <c r="AB524" s="193"/>
      <c r="AC524" s="193"/>
      <c r="AD524" s="197"/>
      <c r="AE524" s="198"/>
    </row>
    <row r="525" spans="1:31" ht="14.25" hidden="1">
      <c r="A525" s="66"/>
      <c r="B525" s="66"/>
      <c r="C525" s="172"/>
      <c r="D525" s="66"/>
      <c r="E525" s="66"/>
      <c r="F525" s="193"/>
      <c r="G525" s="193"/>
      <c r="H525" s="193"/>
      <c r="I525" s="193"/>
      <c r="J525" s="193"/>
      <c r="K525" s="193"/>
      <c r="L525" s="194"/>
      <c r="M525" s="195"/>
      <c r="N525" s="195"/>
      <c r="O525" s="195"/>
      <c r="P525" s="66"/>
      <c r="Q525" s="213"/>
      <c r="R525" s="193"/>
      <c r="S525" s="193"/>
      <c r="T525" s="193"/>
      <c r="U525" s="193"/>
      <c r="V525" s="193"/>
      <c r="W525" s="193"/>
      <c r="X525" s="193"/>
      <c r="Y525" s="193"/>
      <c r="Z525" s="193"/>
      <c r="AA525" s="193"/>
      <c r="AB525" s="193"/>
      <c r="AC525" s="193"/>
      <c r="AD525" s="197"/>
      <c r="AE525" s="198"/>
    </row>
    <row r="526" spans="1:31" ht="14.25" hidden="1">
      <c r="A526" s="66"/>
      <c r="B526" s="66"/>
      <c r="C526" s="172"/>
      <c r="D526" s="66"/>
      <c r="E526" s="66"/>
      <c r="F526" s="193"/>
      <c r="G526" s="193"/>
      <c r="H526" s="193"/>
      <c r="I526" s="193"/>
      <c r="J526" s="193"/>
      <c r="K526" s="193"/>
      <c r="L526" s="194"/>
      <c r="M526" s="195"/>
      <c r="N526" s="195"/>
      <c r="O526" s="195"/>
      <c r="P526" s="66"/>
      <c r="Q526" s="213"/>
      <c r="R526" s="193"/>
      <c r="S526" s="193"/>
      <c r="T526" s="193"/>
      <c r="U526" s="193"/>
      <c r="V526" s="193"/>
      <c r="W526" s="193"/>
      <c r="X526" s="193"/>
      <c r="Y526" s="193"/>
      <c r="Z526" s="193"/>
      <c r="AA526" s="193"/>
      <c r="AB526" s="193"/>
      <c r="AC526" s="193"/>
      <c r="AD526" s="197"/>
      <c r="AE526" s="198"/>
    </row>
    <row r="527" spans="1:31" ht="14.25" hidden="1">
      <c r="A527" s="66"/>
      <c r="B527" s="66"/>
      <c r="C527" s="172"/>
      <c r="D527" s="66"/>
      <c r="E527" s="66"/>
      <c r="F527" s="193"/>
      <c r="G527" s="193"/>
      <c r="H527" s="193"/>
      <c r="I527" s="193"/>
      <c r="J527" s="193"/>
      <c r="K527" s="193"/>
      <c r="L527" s="194"/>
      <c r="M527" s="195"/>
      <c r="N527" s="195"/>
      <c r="O527" s="195"/>
      <c r="P527" s="66"/>
      <c r="Q527" s="213"/>
      <c r="R527" s="193"/>
      <c r="S527" s="193"/>
      <c r="T527" s="193"/>
      <c r="U527" s="193"/>
      <c r="V527" s="193"/>
      <c r="W527" s="193"/>
      <c r="X527" s="193"/>
      <c r="Y527" s="193"/>
      <c r="Z527" s="193"/>
      <c r="AA527" s="193"/>
      <c r="AB527" s="193"/>
      <c r="AC527" s="193"/>
      <c r="AD527" s="197"/>
      <c r="AE527" s="198"/>
    </row>
    <row r="528" spans="1:31" ht="14.25" hidden="1">
      <c r="A528" s="66"/>
      <c r="B528" s="66"/>
      <c r="C528" s="172"/>
      <c r="D528" s="66"/>
      <c r="E528" s="66"/>
      <c r="F528" s="193"/>
      <c r="G528" s="193"/>
      <c r="H528" s="193"/>
      <c r="I528" s="193"/>
      <c r="J528" s="193"/>
      <c r="K528" s="193"/>
      <c r="L528" s="194"/>
      <c r="M528" s="195"/>
      <c r="N528" s="195"/>
      <c r="O528" s="195"/>
      <c r="P528" s="66"/>
      <c r="Q528" s="213"/>
      <c r="R528" s="193"/>
      <c r="S528" s="193"/>
      <c r="T528" s="193"/>
      <c r="U528" s="193"/>
      <c r="V528" s="193"/>
      <c r="W528" s="193"/>
      <c r="X528" s="193"/>
      <c r="Y528" s="193"/>
      <c r="Z528" s="193"/>
      <c r="AA528" s="193"/>
      <c r="AB528" s="193"/>
      <c r="AC528" s="193"/>
      <c r="AD528" s="197"/>
      <c r="AE528" s="198"/>
    </row>
    <row r="529" spans="1:31" ht="14.25" hidden="1">
      <c r="A529" s="66"/>
      <c r="B529" s="66"/>
      <c r="C529" s="172"/>
      <c r="D529" s="66"/>
      <c r="E529" s="66"/>
      <c r="F529" s="193"/>
      <c r="G529" s="193"/>
      <c r="H529" s="193"/>
      <c r="I529" s="193"/>
      <c r="J529" s="193"/>
      <c r="K529" s="193"/>
      <c r="L529" s="194"/>
      <c r="M529" s="195"/>
      <c r="N529" s="195"/>
      <c r="O529" s="195"/>
      <c r="P529" s="66"/>
      <c r="Q529" s="213"/>
      <c r="R529" s="193"/>
      <c r="S529" s="193"/>
      <c r="T529" s="193"/>
      <c r="U529" s="193"/>
      <c r="V529" s="193"/>
      <c r="W529" s="193"/>
      <c r="X529" s="193"/>
      <c r="Y529" s="193"/>
      <c r="Z529" s="193"/>
      <c r="AA529" s="193"/>
      <c r="AB529" s="193"/>
      <c r="AC529" s="193"/>
      <c r="AD529" s="197"/>
      <c r="AE529" s="198"/>
    </row>
    <row r="530" spans="1:31" ht="14.25" hidden="1">
      <c r="A530" s="66"/>
      <c r="B530" s="66"/>
      <c r="C530" s="172"/>
      <c r="D530" s="66"/>
      <c r="E530" s="66"/>
      <c r="F530" s="193"/>
      <c r="G530" s="193"/>
      <c r="H530" s="193"/>
      <c r="I530" s="193"/>
      <c r="J530" s="193"/>
      <c r="K530" s="193"/>
      <c r="L530" s="194"/>
      <c r="M530" s="195"/>
      <c r="N530" s="195"/>
      <c r="O530" s="195"/>
      <c r="P530" s="66"/>
      <c r="Q530" s="213"/>
      <c r="R530" s="193"/>
      <c r="S530" s="193"/>
      <c r="T530" s="193"/>
      <c r="U530" s="193"/>
      <c r="V530" s="193"/>
      <c r="W530" s="193"/>
      <c r="X530" s="193"/>
      <c r="Y530" s="193"/>
      <c r="Z530" s="193"/>
      <c r="AA530" s="193"/>
      <c r="AB530" s="193"/>
      <c r="AC530" s="193"/>
      <c r="AD530" s="197"/>
      <c r="AE530" s="198"/>
    </row>
    <row r="531" spans="1:31" ht="14.25" hidden="1">
      <c r="A531" s="66"/>
      <c r="B531" s="66"/>
      <c r="C531" s="172"/>
      <c r="D531" s="66"/>
      <c r="E531" s="66"/>
      <c r="F531" s="193"/>
      <c r="G531" s="193"/>
      <c r="H531" s="193"/>
      <c r="I531" s="193"/>
      <c r="J531" s="193"/>
      <c r="K531" s="193"/>
      <c r="L531" s="194"/>
      <c r="M531" s="195"/>
      <c r="N531" s="195"/>
      <c r="O531" s="195"/>
      <c r="P531" s="66"/>
      <c r="Q531" s="213"/>
      <c r="R531" s="193"/>
      <c r="S531" s="193"/>
      <c r="T531" s="193"/>
      <c r="U531" s="193"/>
      <c r="V531" s="193"/>
      <c r="W531" s="193"/>
      <c r="X531" s="193"/>
      <c r="Y531" s="193"/>
      <c r="Z531" s="193"/>
      <c r="AA531" s="193"/>
      <c r="AB531" s="193"/>
      <c r="AC531" s="193"/>
      <c r="AD531" s="197"/>
      <c r="AE531" s="198"/>
    </row>
    <row r="532" spans="1:31" ht="14.25" hidden="1">
      <c r="A532" s="66"/>
      <c r="B532" s="66"/>
      <c r="C532" s="172"/>
      <c r="D532" s="66"/>
      <c r="E532" s="66"/>
      <c r="F532" s="193"/>
      <c r="G532" s="193"/>
      <c r="H532" s="193"/>
      <c r="I532" s="193"/>
      <c r="J532" s="193"/>
      <c r="K532" s="193"/>
      <c r="L532" s="194"/>
      <c r="M532" s="195"/>
      <c r="N532" s="195"/>
      <c r="O532" s="195"/>
      <c r="P532" s="66"/>
      <c r="Q532" s="213"/>
      <c r="R532" s="193"/>
      <c r="S532" s="193"/>
      <c r="T532" s="193"/>
      <c r="U532" s="193"/>
      <c r="V532" s="193"/>
      <c r="W532" s="193"/>
      <c r="X532" s="193"/>
      <c r="Y532" s="193"/>
      <c r="Z532" s="193"/>
      <c r="AA532" s="193"/>
      <c r="AB532" s="193"/>
      <c r="AC532" s="193"/>
      <c r="AD532" s="197"/>
      <c r="AE532" s="198"/>
    </row>
    <row r="533" spans="1:31" ht="14.25" hidden="1">
      <c r="A533" s="66"/>
      <c r="B533" s="66"/>
      <c r="C533" s="172"/>
      <c r="D533" s="66"/>
      <c r="E533" s="66"/>
      <c r="F533" s="193"/>
      <c r="G533" s="193"/>
      <c r="H533" s="193"/>
      <c r="I533" s="193"/>
      <c r="J533" s="193"/>
      <c r="K533" s="193"/>
      <c r="L533" s="194"/>
      <c r="M533" s="195"/>
      <c r="N533" s="195"/>
      <c r="O533" s="195"/>
      <c r="P533" s="66"/>
      <c r="Q533" s="213"/>
      <c r="R533" s="193"/>
      <c r="S533" s="193"/>
      <c r="T533" s="193"/>
      <c r="U533" s="193"/>
      <c r="V533" s="193"/>
      <c r="W533" s="193"/>
      <c r="X533" s="193"/>
      <c r="Y533" s="193"/>
      <c r="Z533" s="193"/>
      <c r="AA533" s="193"/>
      <c r="AB533" s="193"/>
      <c r="AC533" s="193"/>
      <c r="AD533" s="197"/>
      <c r="AE533" s="198"/>
    </row>
    <row r="534" spans="1:31" ht="14.25" hidden="1">
      <c r="A534" s="66"/>
      <c r="B534" s="66"/>
      <c r="C534" s="172"/>
      <c r="D534" s="66"/>
      <c r="E534" s="66"/>
      <c r="F534" s="193"/>
      <c r="G534" s="193"/>
      <c r="H534" s="193"/>
      <c r="I534" s="193"/>
      <c r="J534" s="193"/>
      <c r="K534" s="193"/>
      <c r="L534" s="194"/>
      <c r="M534" s="195"/>
      <c r="N534" s="195"/>
      <c r="O534" s="195"/>
      <c r="P534" s="66"/>
      <c r="Q534" s="213"/>
      <c r="R534" s="193"/>
      <c r="S534" s="193"/>
      <c r="T534" s="193"/>
      <c r="U534" s="193"/>
      <c r="V534" s="193"/>
      <c r="W534" s="193"/>
      <c r="X534" s="193"/>
      <c r="Y534" s="193"/>
      <c r="Z534" s="193"/>
      <c r="AA534" s="193"/>
      <c r="AB534" s="193"/>
      <c r="AC534" s="193"/>
      <c r="AD534" s="197"/>
      <c r="AE534" s="198"/>
    </row>
    <row r="535" spans="1:31" ht="14.25" hidden="1">
      <c r="A535" s="66"/>
      <c r="B535" s="66"/>
      <c r="C535" s="172"/>
      <c r="D535" s="66"/>
      <c r="E535" s="66"/>
      <c r="F535" s="193"/>
      <c r="G535" s="193"/>
      <c r="H535" s="193"/>
      <c r="I535" s="193"/>
      <c r="J535" s="193"/>
      <c r="K535" s="193"/>
      <c r="L535" s="194"/>
      <c r="M535" s="195"/>
      <c r="N535" s="195"/>
      <c r="O535" s="195"/>
      <c r="P535" s="66"/>
      <c r="Q535" s="213"/>
      <c r="R535" s="193"/>
      <c r="S535" s="193"/>
      <c r="T535" s="193"/>
      <c r="U535" s="193"/>
      <c r="V535" s="193"/>
      <c r="W535" s="193"/>
      <c r="X535" s="193"/>
      <c r="Y535" s="193"/>
      <c r="Z535" s="193"/>
      <c r="AA535" s="193"/>
      <c r="AB535" s="193"/>
      <c r="AC535" s="193"/>
      <c r="AD535" s="197"/>
      <c r="AE535" s="198"/>
    </row>
    <row r="536" spans="1:31" ht="14.25" hidden="1">
      <c r="A536" s="66"/>
      <c r="B536" s="66"/>
      <c r="C536" s="172"/>
      <c r="D536" s="66"/>
      <c r="E536" s="66"/>
      <c r="F536" s="193"/>
      <c r="G536" s="193"/>
      <c r="H536" s="193"/>
      <c r="I536" s="193"/>
      <c r="J536" s="193"/>
      <c r="K536" s="193"/>
      <c r="L536" s="194"/>
      <c r="M536" s="195"/>
      <c r="N536" s="195"/>
      <c r="O536" s="195"/>
      <c r="P536" s="66"/>
      <c r="Q536" s="213"/>
      <c r="R536" s="193"/>
      <c r="S536" s="193"/>
      <c r="T536" s="193"/>
      <c r="U536" s="193"/>
      <c r="V536" s="193"/>
      <c r="W536" s="193"/>
      <c r="X536" s="193"/>
      <c r="Y536" s="193"/>
      <c r="Z536" s="193"/>
      <c r="AA536" s="193"/>
      <c r="AB536" s="193"/>
      <c r="AC536" s="193"/>
      <c r="AD536" s="197"/>
      <c r="AE536" s="198"/>
    </row>
    <row r="537" spans="1:31" ht="14.25" hidden="1">
      <c r="A537" s="66"/>
      <c r="B537" s="66"/>
      <c r="C537" s="172"/>
      <c r="D537" s="66"/>
      <c r="E537" s="66"/>
      <c r="F537" s="193"/>
      <c r="G537" s="193"/>
      <c r="H537" s="193"/>
      <c r="I537" s="193"/>
      <c r="J537" s="193"/>
      <c r="K537" s="193"/>
      <c r="L537" s="194"/>
      <c r="M537" s="195"/>
      <c r="N537" s="195"/>
      <c r="O537" s="195"/>
      <c r="P537" s="66"/>
      <c r="Q537" s="213"/>
      <c r="R537" s="193"/>
      <c r="S537" s="193"/>
      <c r="T537" s="193"/>
      <c r="U537" s="193"/>
      <c r="V537" s="193"/>
      <c r="W537" s="193"/>
      <c r="X537" s="193"/>
      <c r="Y537" s="193"/>
      <c r="Z537" s="193"/>
      <c r="AA537" s="193"/>
      <c r="AB537" s="193"/>
      <c r="AC537" s="193"/>
      <c r="AD537" s="197"/>
      <c r="AE537" s="198"/>
    </row>
    <row r="538" spans="1:31" ht="14.25" hidden="1">
      <c r="A538" s="66"/>
      <c r="B538" s="66"/>
      <c r="C538" s="172"/>
      <c r="D538" s="66"/>
      <c r="E538" s="66"/>
      <c r="F538" s="193"/>
      <c r="G538" s="193"/>
      <c r="H538" s="193"/>
      <c r="I538" s="193"/>
      <c r="J538" s="193"/>
      <c r="K538" s="193"/>
      <c r="L538" s="194"/>
      <c r="M538" s="195"/>
      <c r="N538" s="195"/>
      <c r="O538" s="195"/>
      <c r="P538" s="66"/>
      <c r="Q538" s="213"/>
      <c r="R538" s="193"/>
      <c r="S538" s="193"/>
      <c r="T538" s="193"/>
      <c r="U538" s="193"/>
      <c r="V538" s="193"/>
      <c r="W538" s="193"/>
      <c r="X538" s="193"/>
      <c r="Y538" s="193"/>
      <c r="Z538" s="193"/>
      <c r="AA538" s="193"/>
      <c r="AB538" s="193"/>
      <c r="AC538" s="193"/>
      <c r="AD538" s="197"/>
      <c r="AE538" s="198"/>
    </row>
    <row r="539" spans="1:31" ht="14.25" hidden="1">
      <c r="A539" s="66"/>
      <c r="B539" s="66"/>
      <c r="C539" s="172"/>
      <c r="D539" s="66"/>
      <c r="E539" s="66"/>
      <c r="F539" s="193"/>
      <c r="G539" s="193"/>
      <c r="H539" s="193"/>
      <c r="I539" s="193"/>
      <c r="J539" s="193"/>
      <c r="K539" s="193"/>
      <c r="L539" s="194"/>
      <c r="M539" s="195"/>
      <c r="N539" s="195"/>
      <c r="O539" s="195"/>
      <c r="P539" s="66"/>
      <c r="Q539" s="213"/>
      <c r="R539" s="193"/>
      <c r="S539" s="193"/>
      <c r="T539" s="193"/>
      <c r="U539" s="193"/>
      <c r="V539" s="193"/>
      <c r="W539" s="193"/>
      <c r="X539" s="193"/>
      <c r="Y539" s="193"/>
      <c r="Z539" s="193"/>
      <c r="AA539" s="193"/>
      <c r="AB539" s="193"/>
      <c r="AC539" s="193"/>
      <c r="AD539" s="197"/>
      <c r="AE539" s="198"/>
    </row>
    <row r="540" spans="1:31" ht="14.25" hidden="1">
      <c r="A540" s="66"/>
      <c r="B540" s="66"/>
      <c r="C540" s="172"/>
      <c r="D540" s="66"/>
      <c r="E540" s="66"/>
      <c r="F540" s="193"/>
      <c r="G540" s="193"/>
      <c r="H540" s="193"/>
      <c r="I540" s="193"/>
      <c r="J540" s="193"/>
      <c r="K540" s="193"/>
      <c r="L540" s="194"/>
      <c r="M540" s="195"/>
      <c r="N540" s="195"/>
      <c r="O540" s="195"/>
      <c r="P540" s="66"/>
      <c r="Q540" s="213"/>
      <c r="R540" s="193"/>
      <c r="S540" s="193"/>
      <c r="T540" s="193"/>
      <c r="U540" s="193"/>
      <c r="V540" s="193"/>
      <c r="W540" s="193"/>
      <c r="X540" s="193"/>
      <c r="Y540" s="193"/>
      <c r="Z540" s="193"/>
      <c r="AA540" s="193"/>
      <c r="AB540" s="193"/>
      <c r="AC540" s="193"/>
      <c r="AD540" s="197"/>
      <c r="AE540" s="198"/>
    </row>
    <row r="541" spans="1:31" ht="14.25" hidden="1">
      <c r="A541" s="66"/>
      <c r="B541" s="66"/>
      <c r="C541" s="172"/>
      <c r="D541" s="66"/>
      <c r="E541" s="66"/>
      <c r="F541" s="193"/>
      <c r="G541" s="193"/>
      <c r="H541" s="193"/>
      <c r="I541" s="193"/>
      <c r="J541" s="193"/>
      <c r="K541" s="193"/>
      <c r="L541" s="194"/>
      <c r="M541" s="195"/>
      <c r="N541" s="195"/>
      <c r="O541" s="195"/>
      <c r="P541" s="66"/>
      <c r="Q541" s="213"/>
      <c r="R541" s="193"/>
      <c r="S541" s="193"/>
      <c r="T541" s="193"/>
      <c r="U541" s="193"/>
      <c r="V541" s="193"/>
      <c r="W541" s="193"/>
      <c r="X541" s="193"/>
      <c r="Y541" s="193"/>
      <c r="Z541" s="193"/>
      <c r="AA541" s="193"/>
      <c r="AB541" s="193"/>
      <c r="AC541" s="193"/>
      <c r="AD541" s="197"/>
      <c r="AE541" s="198"/>
    </row>
    <row r="542" spans="1:31" ht="14.25" hidden="1">
      <c r="A542" s="66"/>
      <c r="B542" s="66"/>
      <c r="C542" s="172"/>
      <c r="D542" s="66"/>
      <c r="E542" s="66"/>
      <c r="F542" s="193"/>
      <c r="G542" s="193"/>
      <c r="H542" s="193"/>
      <c r="I542" s="193"/>
      <c r="J542" s="193"/>
      <c r="K542" s="193"/>
      <c r="L542" s="194"/>
      <c r="M542" s="195"/>
      <c r="N542" s="195"/>
      <c r="O542" s="195"/>
      <c r="P542" s="66"/>
      <c r="Q542" s="213"/>
      <c r="R542" s="193"/>
      <c r="S542" s="193"/>
      <c r="T542" s="193"/>
      <c r="U542" s="193"/>
      <c r="V542" s="193"/>
      <c r="W542" s="193"/>
      <c r="X542" s="193"/>
      <c r="Y542" s="193"/>
      <c r="Z542" s="193"/>
      <c r="AA542" s="193"/>
      <c r="AB542" s="193"/>
      <c r="AC542" s="193"/>
      <c r="AD542" s="197"/>
      <c r="AE542" s="198"/>
    </row>
    <row r="543" spans="1:31" ht="14.25" hidden="1">
      <c r="A543" s="66"/>
      <c r="B543" s="66"/>
      <c r="C543" s="172"/>
      <c r="D543" s="66"/>
      <c r="E543" s="66"/>
      <c r="F543" s="193"/>
      <c r="G543" s="193"/>
      <c r="H543" s="193"/>
      <c r="I543" s="193"/>
      <c r="J543" s="193"/>
      <c r="K543" s="193"/>
      <c r="L543" s="194"/>
      <c r="M543" s="195"/>
      <c r="N543" s="195"/>
      <c r="O543" s="195"/>
      <c r="P543" s="66"/>
      <c r="Q543" s="213"/>
      <c r="R543" s="193"/>
      <c r="S543" s="193"/>
      <c r="T543" s="193"/>
      <c r="U543" s="193"/>
      <c r="V543" s="193"/>
      <c r="W543" s="193"/>
      <c r="X543" s="193"/>
      <c r="Y543" s="193"/>
      <c r="Z543" s="193"/>
      <c r="AA543" s="193"/>
      <c r="AB543" s="193"/>
      <c r="AC543" s="193"/>
      <c r="AD543" s="197"/>
      <c r="AE543" s="198"/>
    </row>
    <row r="544" spans="1:31" ht="14.25" hidden="1">
      <c r="A544" s="66"/>
      <c r="B544" s="66"/>
      <c r="C544" s="172"/>
      <c r="D544" s="66"/>
      <c r="E544" s="66"/>
      <c r="F544" s="193"/>
      <c r="G544" s="193"/>
      <c r="H544" s="193"/>
      <c r="I544" s="193"/>
      <c r="J544" s="193"/>
      <c r="K544" s="193"/>
      <c r="L544" s="194"/>
      <c r="M544" s="195"/>
      <c r="N544" s="195"/>
      <c r="O544" s="195"/>
      <c r="P544" s="66"/>
      <c r="Q544" s="213"/>
      <c r="R544" s="193"/>
      <c r="S544" s="193"/>
      <c r="T544" s="193"/>
      <c r="U544" s="193"/>
      <c r="V544" s="193"/>
      <c r="W544" s="193"/>
      <c r="X544" s="193"/>
      <c r="Y544" s="193"/>
      <c r="Z544" s="193"/>
      <c r="AA544" s="193"/>
      <c r="AB544" s="193"/>
      <c r="AC544" s="193"/>
      <c r="AD544" s="197"/>
      <c r="AE544" s="198"/>
    </row>
    <row r="545" spans="1:31" ht="14.25" hidden="1">
      <c r="A545" s="66"/>
      <c r="B545" s="66"/>
      <c r="C545" s="172"/>
      <c r="D545" s="66"/>
      <c r="E545" s="66"/>
      <c r="F545" s="193"/>
      <c r="G545" s="193"/>
      <c r="H545" s="193"/>
      <c r="I545" s="193"/>
      <c r="J545" s="193"/>
      <c r="K545" s="193"/>
      <c r="L545" s="194"/>
      <c r="M545" s="195"/>
      <c r="N545" s="195"/>
      <c r="O545" s="195"/>
      <c r="P545" s="66"/>
      <c r="Q545" s="213"/>
      <c r="R545" s="193"/>
      <c r="S545" s="193"/>
      <c r="T545" s="193"/>
      <c r="U545" s="193"/>
      <c r="V545" s="193"/>
      <c r="W545" s="193"/>
      <c r="X545" s="193"/>
      <c r="Y545" s="193"/>
      <c r="Z545" s="193"/>
      <c r="AA545" s="193"/>
      <c r="AB545" s="193"/>
      <c r="AC545" s="193"/>
      <c r="AD545" s="197"/>
      <c r="AE545" s="198"/>
    </row>
    <row r="546" spans="1:31" ht="14.25" hidden="1">
      <c r="A546" s="66"/>
      <c r="B546" s="66"/>
      <c r="C546" s="172"/>
      <c r="D546" s="66"/>
      <c r="E546" s="66"/>
      <c r="F546" s="193"/>
      <c r="G546" s="193"/>
      <c r="H546" s="193"/>
      <c r="I546" s="193"/>
      <c r="J546" s="193"/>
      <c r="K546" s="193"/>
      <c r="L546" s="194"/>
      <c r="M546" s="195"/>
      <c r="N546" s="195"/>
      <c r="O546" s="195"/>
      <c r="P546" s="66"/>
      <c r="Q546" s="213"/>
      <c r="R546" s="193"/>
      <c r="S546" s="193"/>
      <c r="T546" s="193"/>
      <c r="U546" s="193"/>
      <c r="V546" s="193"/>
      <c r="W546" s="193"/>
      <c r="X546" s="193"/>
      <c r="Y546" s="193"/>
      <c r="Z546" s="193"/>
      <c r="AA546" s="193"/>
      <c r="AB546" s="193"/>
      <c r="AC546" s="193"/>
      <c r="AD546" s="197"/>
      <c r="AE546" s="198"/>
    </row>
    <row r="547" spans="1:31" ht="14.25" hidden="1">
      <c r="A547" s="66"/>
      <c r="B547" s="66"/>
      <c r="C547" s="172"/>
      <c r="D547" s="66"/>
      <c r="E547" s="66"/>
      <c r="F547" s="193"/>
      <c r="G547" s="193"/>
      <c r="H547" s="193"/>
      <c r="I547" s="193"/>
      <c r="J547" s="193"/>
      <c r="K547" s="193"/>
      <c r="L547" s="194"/>
      <c r="M547" s="195"/>
      <c r="N547" s="195"/>
      <c r="O547" s="195"/>
      <c r="P547" s="66"/>
      <c r="Q547" s="213"/>
      <c r="R547" s="193"/>
      <c r="S547" s="193"/>
      <c r="T547" s="193"/>
      <c r="U547" s="193"/>
      <c r="V547" s="193"/>
      <c r="W547" s="193"/>
      <c r="X547" s="193"/>
      <c r="Y547" s="193"/>
      <c r="Z547" s="193"/>
      <c r="AA547" s="193"/>
      <c r="AB547" s="193"/>
      <c r="AC547" s="193"/>
      <c r="AD547" s="197"/>
      <c r="AE547" s="198"/>
    </row>
    <row r="548" spans="1:31" ht="14.25" hidden="1">
      <c r="A548" s="66"/>
      <c r="B548" s="66"/>
      <c r="C548" s="172"/>
      <c r="D548" s="66"/>
      <c r="E548" s="66"/>
      <c r="F548" s="193"/>
      <c r="G548" s="193"/>
      <c r="H548" s="193"/>
      <c r="I548" s="193"/>
      <c r="J548" s="193"/>
      <c r="K548" s="193"/>
      <c r="L548" s="194"/>
      <c r="M548" s="195"/>
      <c r="N548" s="195"/>
      <c r="O548" s="195"/>
      <c r="P548" s="66"/>
      <c r="Q548" s="213"/>
      <c r="R548" s="193"/>
      <c r="S548" s="193"/>
      <c r="T548" s="193"/>
      <c r="U548" s="193"/>
      <c r="V548" s="193"/>
      <c r="W548" s="193"/>
      <c r="X548" s="193"/>
      <c r="Y548" s="193"/>
      <c r="Z548" s="193"/>
      <c r="AA548" s="193"/>
      <c r="AB548" s="193"/>
      <c r="AC548" s="193"/>
      <c r="AD548" s="197"/>
      <c r="AE548" s="198"/>
    </row>
    <row r="549" spans="1:31" ht="14.25" hidden="1">
      <c r="A549" s="66"/>
      <c r="B549" s="66"/>
      <c r="C549" s="172"/>
      <c r="D549" s="66"/>
      <c r="E549" s="66"/>
      <c r="F549" s="193"/>
      <c r="G549" s="193"/>
      <c r="H549" s="193"/>
      <c r="I549" s="193"/>
      <c r="J549" s="193"/>
      <c r="K549" s="193"/>
      <c r="L549" s="194"/>
      <c r="M549" s="195"/>
      <c r="N549" s="195"/>
      <c r="O549" s="195"/>
      <c r="P549" s="66"/>
      <c r="Q549" s="213"/>
      <c r="R549" s="193"/>
      <c r="S549" s="193"/>
      <c r="T549" s="193"/>
      <c r="U549" s="193"/>
      <c r="V549" s="193"/>
      <c r="W549" s="193"/>
      <c r="X549" s="193"/>
      <c r="Y549" s="193"/>
      <c r="Z549" s="193"/>
      <c r="AA549" s="193"/>
      <c r="AB549" s="193"/>
      <c r="AC549" s="193"/>
      <c r="AD549" s="197"/>
      <c r="AE549" s="198"/>
    </row>
    <row r="550" spans="1:31" ht="14.25" hidden="1">
      <c r="A550" s="66"/>
      <c r="B550" s="66"/>
      <c r="C550" s="172"/>
      <c r="D550" s="66"/>
      <c r="E550" s="66"/>
      <c r="F550" s="193"/>
      <c r="G550" s="193"/>
      <c r="H550" s="193"/>
      <c r="I550" s="193"/>
      <c r="J550" s="193"/>
      <c r="K550" s="193"/>
      <c r="L550" s="194"/>
      <c r="M550" s="195"/>
      <c r="N550" s="195"/>
      <c r="O550" s="195"/>
      <c r="P550" s="66"/>
      <c r="Q550" s="213"/>
      <c r="R550" s="193"/>
      <c r="S550" s="193"/>
      <c r="T550" s="193"/>
      <c r="U550" s="193"/>
      <c r="V550" s="193"/>
      <c r="W550" s="193"/>
      <c r="X550" s="193"/>
      <c r="Y550" s="193"/>
      <c r="Z550" s="193"/>
      <c r="AA550" s="193"/>
      <c r="AB550" s="193"/>
      <c r="AC550" s="193"/>
      <c r="AD550" s="197"/>
      <c r="AE550" s="198"/>
    </row>
    <row r="551" spans="1:31" ht="14.25" hidden="1">
      <c r="A551" s="66"/>
      <c r="B551" s="66"/>
      <c r="C551" s="172"/>
      <c r="D551" s="66"/>
      <c r="E551" s="66"/>
      <c r="F551" s="193"/>
      <c r="G551" s="193"/>
      <c r="H551" s="193"/>
      <c r="I551" s="193"/>
      <c r="J551" s="193"/>
      <c r="K551" s="193"/>
      <c r="L551" s="194"/>
      <c r="M551" s="195"/>
      <c r="N551" s="195"/>
      <c r="O551" s="195"/>
      <c r="P551" s="66"/>
      <c r="Q551" s="213"/>
      <c r="R551" s="193"/>
      <c r="S551" s="193"/>
      <c r="T551" s="193"/>
      <c r="U551" s="193"/>
      <c r="V551" s="193"/>
      <c r="W551" s="193"/>
      <c r="X551" s="193"/>
      <c r="Y551" s="193"/>
      <c r="Z551" s="193"/>
      <c r="AA551" s="193"/>
      <c r="AB551" s="193"/>
      <c r="AC551" s="193"/>
      <c r="AD551" s="197"/>
      <c r="AE551" s="198"/>
    </row>
    <row r="552" spans="1:31" ht="14.25" hidden="1">
      <c r="A552" s="66"/>
      <c r="B552" s="66"/>
      <c r="C552" s="172"/>
      <c r="D552" s="66"/>
      <c r="E552" s="66"/>
      <c r="F552" s="193"/>
      <c r="G552" s="193"/>
      <c r="H552" s="193"/>
      <c r="I552" s="193"/>
      <c r="J552" s="193"/>
      <c r="K552" s="193"/>
      <c r="L552" s="194"/>
      <c r="M552" s="195"/>
      <c r="N552" s="195"/>
      <c r="O552" s="195"/>
      <c r="P552" s="66"/>
      <c r="Q552" s="213"/>
      <c r="R552" s="193"/>
      <c r="S552" s="193"/>
      <c r="T552" s="193"/>
      <c r="U552" s="193"/>
      <c r="V552" s="193"/>
      <c r="W552" s="193"/>
      <c r="X552" s="193"/>
      <c r="Y552" s="193"/>
      <c r="Z552" s="193"/>
      <c r="AA552" s="193"/>
      <c r="AB552" s="193"/>
      <c r="AC552" s="193"/>
      <c r="AD552" s="197"/>
      <c r="AE552" s="198"/>
    </row>
    <row r="553" spans="1:31" ht="14.25" hidden="1">
      <c r="A553" s="66"/>
      <c r="B553" s="66"/>
      <c r="C553" s="172"/>
      <c r="D553" s="66"/>
      <c r="E553" s="66"/>
      <c r="F553" s="193"/>
      <c r="G553" s="193"/>
      <c r="H553" s="193"/>
      <c r="I553" s="193"/>
      <c r="J553" s="193"/>
      <c r="K553" s="193"/>
      <c r="L553" s="194"/>
      <c r="M553" s="195"/>
      <c r="N553" s="195"/>
      <c r="O553" s="195"/>
      <c r="P553" s="66"/>
      <c r="Q553" s="213"/>
      <c r="R553" s="193"/>
      <c r="S553" s="193"/>
      <c r="T553" s="193"/>
      <c r="U553" s="193"/>
      <c r="V553" s="193"/>
      <c r="W553" s="193"/>
      <c r="X553" s="193"/>
      <c r="Y553" s="193"/>
      <c r="Z553" s="193"/>
      <c r="AA553" s="193"/>
      <c r="AB553" s="193"/>
      <c r="AC553" s="193"/>
      <c r="AD553" s="197"/>
      <c r="AE553" s="198"/>
    </row>
    <row r="554" spans="1:31" ht="14.25" hidden="1">
      <c r="A554" s="66"/>
      <c r="B554" s="66"/>
      <c r="C554" s="172"/>
      <c r="D554" s="66"/>
      <c r="E554" s="66"/>
      <c r="F554" s="193"/>
      <c r="G554" s="193"/>
      <c r="H554" s="193"/>
      <c r="I554" s="193"/>
      <c r="J554" s="193"/>
      <c r="K554" s="193"/>
      <c r="L554" s="194"/>
      <c r="M554" s="195"/>
      <c r="N554" s="195"/>
      <c r="O554" s="195"/>
      <c r="P554" s="66"/>
      <c r="Q554" s="213"/>
      <c r="R554" s="193"/>
      <c r="S554" s="193"/>
      <c r="T554" s="193"/>
      <c r="U554" s="193"/>
      <c r="V554" s="193"/>
      <c r="W554" s="193"/>
      <c r="X554" s="193"/>
      <c r="Y554" s="193"/>
      <c r="Z554" s="193"/>
      <c r="AA554" s="193"/>
      <c r="AB554" s="193"/>
      <c r="AC554" s="193"/>
      <c r="AD554" s="197"/>
      <c r="AE554" s="198"/>
    </row>
    <row r="555" spans="1:31" ht="14.25" hidden="1">
      <c r="A555" s="66"/>
      <c r="B555" s="66"/>
      <c r="C555" s="172"/>
      <c r="D555" s="66"/>
      <c r="E555" s="66"/>
      <c r="F555" s="193"/>
      <c r="G555" s="193"/>
      <c r="H555" s="193"/>
      <c r="I555" s="193"/>
      <c r="J555" s="193"/>
      <c r="K555" s="193"/>
      <c r="L555" s="194"/>
      <c r="M555" s="195"/>
      <c r="N555" s="195"/>
      <c r="O555" s="195"/>
      <c r="P555" s="66"/>
      <c r="Q555" s="213"/>
      <c r="R555" s="193"/>
      <c r="S555" s="193"/>
      <c r="T555" s="193"/>
      <c r="U555" s="193"/>
      <c r="V555" s="193"/>
      <c r="W555" s="193"/>
      <c r="X555" s="193"/>
      <c r="Y555" s="193"/>
      <c r="Z555" s="193"/>
      <c r="AA555" s="193"/>
      <c r="AB555" s="193"/>
      <c r="AC555" s="193"/>
      <c r="AD555" s="197"/>
      <c r="AE555" s="198"/>
    </row>
    <row r="556" spans="1:31" ht="14.25" hidden="1">
      <c r="A556" s="66"/>
      <c r="B556" s="66"/>
      <c r="C556" s="172"/>
      <c r="D556" s="66"/>
      <c r="E556" s="66"/>
      <c r="F556" s="193"/>
      <c r="G556" s="193"/>
      <c r="H556" s="193"/>
      <c r="I556" s="193"/>
      <c r="J556" s="193"/>
      <c r="K556" s="193"/>
      <c r="L556" s="194"/>
      <c r="M556" s="195"/>
      <c r="N556" s="195"/>
      <c r="O556" s="195"/>
      <c r="P556" s="66"/>
      <c r="Q556" s="213"/>
      <c r="R556" s="193"/>
      <c r="S556" s="193"/>
      <c r="T556" s="193"/>
      <c r="U556" s="193"/>
      <c r="V556" s="193"/>
      <c r="W556" s="193"/>
      <c r="X556" s="193"/>
      <c r="Y556" s="193"/>
      <c r="Z556" s="193"/>
      <c r="AA556" s="193"/>
      <c r="AB556" s="193"/>
      <c r="AC556" s="193"/>
      <c r="AD556" s="197"/>
      <c r="AE556" s="198"/>
    </row>
    <row r="557" spans="1:31" ht="14.25" hidden="1">
      <c r="A557" s="66"/>
      <c r="B557" s="66"/>
      <c r="C557" s="172"/>
      <c r="D557" s="66"/>
      <c r="E557" s="66"/>
      <c r="F557" s="193"/>
      <c r="G557" s="193"/>
      <c r="H557" s="193"/>
      <c r="I557" s="193"/>
      <c r="J557" s="193"/>
      <c r="K557" s="193"/>
      <c r="L557" s="194"/>
      <c r="M557" s="195"/>
      <c r="N557" s="195"/>
      <c r="O557" s="195"/>
      <c r="P557" s="66"/>
      <c r="Q557" s="213"/>
      <c r="R557" s="193"/>
      <c r="S557" s="193"/>
      <c r="T557" s="193"/>
      <c r="U557" s="193"/>
      <c r="V557" s="193"/>
      <c r="W557" s="193"/>
      <c r="X557" s="193"/>
      <c r="Y557" s="193"/>
      <c r="Z557" s="193"/>
      <c r="AA557" s="193"/>
      <c r="AB557" s="193"/>
      <c r="AC557" s="193"/>
      <c r="AD557" s="197"/>
      <c r="AE557" s="198"/>
    </row>
    <row r="558" spans="1:31" ht="14.25" hidden="1">
      <c r="A558" s="66"/>
      <c r="B558" s="66"/>
      <c r="C558" s="172"/>
      <c r="D558" s="66"/>
      <c r="E558" s="66"/>
      <c r="F558" s="193"/>
      <c r="G558" s="193"/>
      <c r="H558" s="193"/>
      <c r="I558" s="193"/>
      <c r="J558" s="193"/>
      <c r="K558" s="193"/>
      <c r="L558" s="194"/>
      <c r="M558" s="195"/>
      <c r="N558" s="195"/>
      <c r="O558" s="195"/>
      <c r="P558" s="66"/>
      <c r="Q558" s="213"/>
      <c r="R558" s="193"/>
      <c r="S558" s="193"/>
      <c r="T558" s="193"/>
      <c r="U558" s="193"/>
      <c r="V558" s="193"/>
      <c r="W558" s="193"/>
      <c r="X558" s="193"/>
      <c r="Y558" s="193"/>
      <c r="Z558" s="193"/>
      <c r="AA558" s="193"/>
      <c r="AB558" s="193"/>
      <c r="AC558" s="193"/>
      <c r="AD558" s="197"/>
      <c r="AE558" s="198"/>
    </row>
    <row r="559" spans="1:31" ht="14.25" hidden="1">
      <c r="A559" s="66"/>
      <c r="B559" s="66"/>
      <c r="C559" s="172"/>
      <c r="D559" s="66"/>
      <c r="E559" s="66"/>
      <c r="F559" s="193"/>
      <c r="G559" s="193"/>
      <c r="H559" s="193"/>
      <c r="I559" s="193"/>
      <c r="J559" s="193"/>
      <c r="K559" s="193"/>
      <c r="L559" s="194"/>
      <c r="M559" s="195"/>
      <c r="N559" s="195"/>
      <c r="O559" s="195"/>
      <c r="P559" s="66"/>
      <c r="Q559" s="213"/>
      <c r="R559" s="193"/>
      <c r="S559" s="193"/>
      <c r="T559" s="193"/>
      <c r="U559" s="193"/>
      <c r="V559" s="193"/>
      <c r="W559" s="193"/>
      <c r="X559" s="193"/>
      <c r="Y559" s="193"/>
      <c r="Z559" s="193"/>
      <c r="AA559" s="193"/>
      <c r="AB559" s="193"/>
      <c r="AC559" s="193"/>
      <c r="AD559" s="197"/>
      <c r="AE559" s="198"/>
    </row>
    <row r="560" spans="1:31" ht="14.25" hidden="1">
      <c r="A560" s="66"/>
      <c r="B560" s="66"/>
      <c r="C560" s="172"/>
      <c r="D560" s="66"/>
      <c r="E560" s="66"/>
      <c r="F560" s="193"/>
      <c r="G560" s="193"/>
      <c r="H560" s="193"/>
      <c r="I560" s="193"/>
      <c r="J560" s="193"/>
      <c r="K560" s="193"/>
      <c r="L560" s="194"/>
      <c r="M560" s="195"/>
      <c r="N560" s="195"/>
      <c r="O560" s="195"/>
      <c r="P560" s="66"/>
      <c r="Q560" s="213"/>
      <c r="R560" s="193"/>
      <c r="S560" s="193"/>
      <c r="T560" s="193"/>
      <c r="U560" s="193"/>
      <c r="V560" s="193"/>
      <c r="W560" s="193"/>
      <c r="X560" s="193"/>
      <c r="Y560" s="193"/>
      <c r="Z560" s="193"/>
      <c r="AA560" s="193"/>
      <c r="AB560" s="193"/>
      <c r="AC560" s="193"/>
      <c r="AD560" s="197"/>
      <c r="AE560" s="198"/>
    </row>
    <row r="561" spans="1:31" ht="14.25" hidden="1">
      <c r="A561" s="66"/>
      <c r="B561" s="66"/>
      <c r="C561" s="172"/>
      <c r="D561" s="66"/>
      <c r="E561" s="66"/>
      <c r="F561" s="193"/>
      <c r="G561" s="193"/>
      <c r="H561" s="193"/>
      <c r="I561" s="193"/>
      <c r="J561" s="193"/>
      <c r="K561" s="193"/>
      <c r="L561" s="194"/>
      <c r="M561" s="195"/>
      <c r="N561" s="195"/>
      <c r="O561" s="195"/>
      <c r="P561" s="66"/>
      <c r="Q561" s="213"/>
      <c r="R561" s="193"/>
      <c r="S561" s="193"/>
      <c r="T561" s="193"/>
      <c r="U561" s="193"/>
      <c r="V561" s="193"/>
      <c r="W561" s="193"/>
      <c r="X561" s="193"/>
      <c r="Y561" s="193"/>
      <c r="Z561" s="193"/>
      <c r="AA561" s="193"/>
      <c r="AB561" s="193"/>
      <c r="AC561" s="193"/>
      <c r="AD561" s="197"/>
      <c r="AE561" s="198"/>
    </row>
    <row r="562" spans="1:31" ht="14.25" hidden="1">
      <c r="A562" s="66"/>
      <c r="B562" s="66"/>
      <c r="C562" s="172"/>
      <c r="D562" s="66"/>
      <c r="E562" s="66"/>
      <c r="F562" s="193"/>
      <c r="G562" s="193"/>
      <c r="H562" s="193"/>
      <c r="I562" s="193"/>
      <c r="J562" s="193"/>
      <c r="K562" s="193"/>
      <c r="L562" s="194"/>
      <c r="M562" s="195"/>
      <c r="N562" s="195"/>
      <c r="O562" s="195"/>
      <c r="P562" s="66"/>
      <c r="Q562" s="213"/>
      <c r="R562" s="193"/>
      <c r="S562" s="193"/>
      <c r="T562" s="193"/>
      <c r="U562" s="193"/>
      <c r="V562" s="193"/>
      <c r="W562" s="193"/>
      <c r="X562" s="193"/>
      <c r="Y562" s="193"/>
      <c r="Z562" s="193"/>
      <c r="AA562" s="193"/>
      <c r="AB562" s="193"/>
      <c r="AC562" s="193"/>
      <c r="AD562" s="197"/>
      <c r="AE562" s="198"/>
    </row>
    <row r="563" spans="1:31" ht="14.25" hidden="1">
      <c r="A563" s="66"/>
      <c r="B563" s="66"/>
      <c r="C563" s="172"/>
      <c r="D563" s="66"/>
      <c r="E563" s="66"/>
      <c r="F563" s="193"/>
      <c r="G563" s="193"/>
      <c r="H563" s="193"/>
      <c r="I563" s="193"/>
      <c r="J563" s="193"/>
      <c r="K563" s="193"/>
      <c r="L563" s="194"/>
      <c r="M563" s="195"/>
      <c r="N563" s="195"/>
      <c r="O563" s="195"/>
      <c r="P563" s="66"/>
      <c r="Q563" s="213"/>
      <c r="R563" s="193"/>
      <c r="S563" s="193"/>
      <c r="T563" s="193"/>
      <c r="U563" s="193"/>
      <c r="V563" s="193"/>
      <c r="W563" s="193"/>
      <c r="X563" s="193"/>
      <c r="Y563" s="193"/>
      <c r="Z563" s="193"/>
      <c r="AA563" s="193"/>
      <c r="AB563" s="193"/>
      <c r="AC563" s="193"/>
      <c r="AD563" s="197"/>
      <c r="AE563" s="198"/>
    </row>
    <row r="564" spans="1:31" ht="14.25" hidden="1">
      <c r="A564" s="66"/>
      <c r="B564" s="66"/>
      <c r="C564" s="172"/>
      <c r="D564" s="66"/>
      <c r="E564" s="66"/>
      <c r="F564" s="193"/>
      <c r="G564" s="193"/>
      <c r="H564" s="193"/>
      <c r="I564" s="193"/>
      <c r="J564" s="193"/>
      <c r="K564" s="193"/>
      <c r="L564" s="194"/>
      <c r="M564" s="195"/>
      <c r="N564" s="195"/>
      <c r="O564" s="195"/>
      <c r="P564" s="66"/>
      <c r="Q564" s="213"/>
      <c r="R564" s="193"/>
      <c r="S564" s="193"/>
      <c r="T564" s="193"/>
      <c r="U564" s="193"/>
      <c r="V564" s="193"/>
      <c r="W564" s="193"/>
      <c r="X564" s="193"/>
      <c r="Y564" s="193"/>
      <c r="Z564" s="193"/>
      <c r="AA564" s="193"/>
      <c r="AB564" s="193"/>
      <c r="AC564" s="193"/>
      <c r="AD564" s="197"/>
      <c r="AE564" s="198"/>
    </row>
    <row r="565" spans="1:31" ht="14.25" hidden="1">
      <c r="A565" s="66"/>
      <c r="B565" s="66"/>
      <c r="C565" s="172"/>
      <c r="D565" s="66"/>
      <c r="E565" s="66"/>
      <c r="F565" s="193"/>
      <c r="G565" s="193"/>
      <c r="H565" s="193"/>
      <c r="I565" s="193"/>
      <c r="J565" s="193"/>
      <c r="K565" s="193"/>
      <c r="L565" s="194"/>
      <c r="M565" s="195"/>
      <c r="N565" s="195"/>
      <c r="O565" s="195"/>
      <c r="P565" s="66"/>
      <c r="Q565" s="213"/>
      <c r="R565" s="193"/>
      <c r="S565" s="193"/>
      <c r="T565" s="193"/>
      <c r="U565" s="193"/>
      <c r="V565" s="193"/>
      <c r="W565" s="193"/>
      <c r="X565" s="193"/>
      <c r="Y565" s="193"/>
      <c r="Z565" s="193"/>
      <c r="AA565" s="193"/>
      <c r="AB565" s="193"/>
      <c r="AC565" s="193"/>
      <c r="AD565" s="197"/>
      <c r="AE565" s="198"/>
    </row>
    <row r="566" spans="1:31" ht="14.25" hidden="1">
      <c r="A566" s="66"/>
      <c r="B566" s="66"/>
      <c r="C566" s="172"/>
      <c r="D566" s="66"/>
      <c r="E566" s="66"/>
      <c r="F566" s="193"/>
      <c r="G566" s="193"/>
      <c r="H566" s="193"/>
      <c r="I566" s="193"/>
      <c r="J566" s="193"/>
      <c r="K566" s="193"/>
      <c r="L566" s="194"/>
      <c r="M566" s="195"/>
      <c r="N566" s="195"/>
      <c r="O566" s="195"/>
      <c r="P566" s="66"/>
      <c r="Q566" s="213"/>
      <c r="R566" s="193"/>
      <c r="S566" s="193"/>
      <c r="T566" s="193"/>
      <c r="U566" s="193"/>
      <c r="V566" s="193"/>
      <c r="W566" s="193"/>
      <c r="X566" s="193"/>
      <c r="Y566" s="193"/>
      <c r="Z566" s="193"/>
      <c r="AA566" s="193"/>
      <c r="AB566" s="193"/>
      <c r="AC566" s="193"/>
      <c r="AD566" s="197"/>
      <c r="AE566" s="198"/>
    </row>
    <row r="567" spans="1:31" ht="14.25" hidden="1">
      <c r="A567" s="66"/>
      <c r="B567" s="66"/>
      <c r="C567" s="172"/>
      <c r="D567" s="66"/>
      <c r="E567" s="66"/>
      <c r="F567" s="193"/>
      <c r="G567" s="193"/>
      <c r="H567" s="193"/>
      <c r="I567" s="193"/>
      <c r="J567" s="193"/>
      <c r="K567" s="193"/>
      <c r="L567" s="194"/>
      <c r="M567" s="195"/>
      <c r="N567" s="195"/>
      <c r="O567" s="195"/>
      <c r="P567" s="66"/>
      <c r="Q567" s="213"/>
      <c r="R567" s="193"/>
      <c r="S567" s="193"/>
      <c r="T567" s="193"/>
      <c r="U567" s="193"/>
      <c r="V567" s="193"/>
      <c r="W567" s="193"/>
      <c r="X567" s="193"/>
      <c r="Y567" s="193"/>
      <c r="Z567" s="193"/>
      <c r="AA567" s="193"/>
      <c r="AB567" s="193"/>
      <c r="AC567" s="193"/>
      <c r="AD567" s="197"/>
      <c r="AE567" s="198"/>
    </row>
    <row r="568" spans="1:31" ht="14.25" hidden="1">
      <c r="A568" s="66"/>
      <c r="B568" s="66"/>
      <c r="C568" s="172"/>
      <c r="D568" s="66"/>
      <c r="E568" s="66"/>
      <c r="F568" s="193"/>
      <c r="G568" s="193"/>
      <c r="H568" s="193"/>
      <c r="I568" s="193"/>
      <c r="J568" s="193"/>
      <c r="K568" s="193"/>
      <c r="L568" s="194"/>
      <c r="M568" s="195"/>
      <c r="N568" s="195"/>
      <c r="O568" s="195"/>
      <c r="P568" s="66"/>
      <c r="Q568" s="213"/>
      <c r="R568" s="193"/>
      <c r="S568" s="193"/>
      <c r="T568" s="193"/>
      <c r="U568" s="193"/>
      <c r="V568" s="193"/>
      <c r="W568" s="193"/>
      <c r="X568" s="193"/>
      <c r="Y568" s="193"/>
      <c r="Z568" s="193"/>
      <c r="AA568" s="193"/>
      <c r="AB568" s="193"/>
      <c r="AC568" s="193"/>
      <c r="AD568" s="197"/>
      <c r="AE568" s="198"/>
    </row>
    <row r="569" spans="1:31" ht="14.25" hidden="1">
      <c r="A569" s="66"/>
      <c r="B569" s="66"/>
      <c r="C569" s="172"/>
      <c r="D569" s="66"/>
      <c r="E569" s="66"/>
      <c r="F569" s="193"/>
      <c r="G569" s="193"/>
      <c r="H569" s="193"/>
      <c r="I569" s="193"/>
      <c r="J569" s="193"/>
      <c r="K569" s="193"/>
      <c r="L569" s="194"/>
      <c r="M569" s="195"/>
      <c r="N569" s="195"/>
      <c r="O569" s="195"/>
      <c r="P569" s="66"/>
      <c r="Q569" s="213"/>
      <c r="R569" s="193"/>
      <c r="S569" s="193"/>
      <c r="T569" s="193"/>
      <c r="U569" s="193"/>
      <c r="V569" s="193"/>
      <c r="W569" s="193"/>
      <c r="X569" s="193"/>
      <c r="Y569" s="193"/>
      <c r="Z569" s="193"/>
      <c r="AA569" s="193"/>
      <c r="AB569" s="193"/>
      <c r="AC569" s="193"/>
      <c r="AD569" s="197"/>
      <c r="AE569" s="198"/>
    </row>
    <row r="570" spans="1:31" ht="14.25" hidden="1">
      <c r="A570" s="66"/>
      <c r="B570" s="66"/>
      <c r="C570" s="172"/>
      <c r="D570" s="66"/>
      <c r="E570" s="66"/>
      <c r="F570" s="193"/>
      <c r="G570" s="193"/>
      <c r="H570" s="193"/>
      <c r="I570" s="193"/>
      <c r="J570" s="193"/>
      <c r="K570" s="193"/>
      <c r="L570" s="194"/>
      <c r="M570" s="195"/>
      <c r="N570" s="195"/>
      <c r="O570" s="195"/>
      <c r="P570" s="66"/>
      <c r="Q570" s="213"/>
      <c r="R570" s="193"/>
      <c r="S570" s="193"/>
      <c r="T570" s="193"/>
      <c r="U570" s="193"/>
      <c r="V570" s="193"/>
      <c r="W570" s="193"/>
      <c r="X570" s="193"/>
      <c r="Y570" s="193"/>
      <c r="Z570" s="193"/>
      <c r="AA570" s="193"/>
      <c r="AB570" s="193"/>
      <c r="AC570" s="193"/>
      <c r="AD570" s="197"/>
      <c r="AE570" s="198"/>
    </row>
    <row r="571" spans="1:31" ht="14.25" hidden="1">
      <c r="A571" s="66"/>
      <c r="B571" s="66"/>
      <c r="C571" s="172"/>
      <c r="D571" s="66"/>
      <c r="E571" s="66"/>
      <c r="F571" s="193"/>
      <c r="G571" s="193"/>
      <c r="H571" s="193"/>
      <c r="I571" s="193"/>
      <c r="J571" s="193"/>
      <c r="K571" s="193"/>
      <c r="L571" s="194"/>
      <c r="M571" s="195"/>
      <c r="N571" s="195"/>
      <c r="O571" s="195"/>
      <c r="P571" s="66"/>
      <c r="Q571" s="213"/>
      <c r="R571" s="193"/>
      <c r="S571" s="193"/>
      <c r="T571" s="193"/>
      <c r="U571" s="193"/>
      <c r="V571" s="193"/>
      <c r="W571" s="193"/>
      <c r="X571" s="193"/>
      <c r="Y571" s="193"/>
      <c r="Z571" s="193"/>
      <c r="AA571" s="193"/>
      <c r="AB571" s="193"/>
      <c r="AC571" s="193"/>
      <c r="AD571" s="197"/>
      <c r="AE571" s="198"/>
    </row>
    <row r="572" spans="1:31" ht="14.25" hidden="1">
      <c r="A572" s="66"/>
      <c r="B572" s="66"/>
      <c r="C572" s="172"/>
      <c r="D572" s="66"/>
      <c r="E572" s="66"/>
      <c r="F572" s="193"/>
      <c r="G572" s="193"/>
      <c r="H572" s="193"/>
      <c r="I572" s="193"/>
      <c r="J572" s="193"/>
      <c r="K572" s="193"/>
      <c r="L572" s="194"/>
      <c r="M572" s="195"/>
      <c r="N572" s="195"/>
      <c r="O572" s="195"/>
      <c r="P572" s="66"/>
      <c r="Q572" s="213"/>
      <c r="R572" s="193"/>
      <c r="S572" s="193"/>
      <c r="T572" s="193"/>
      <c r="U572" s="193"/>
      <c r="V572" s="193"/>
      <c r="W572" s="193"/>
      <c r="X572" s="193"/>
      <c r="Y572" s="193"/>
      <c r="Z572" s="193"/>
      <c r="AA572" s="193"/>
      <c r="AB572" s="193"/>
      <c r="AC572" s="193"/>
      <c r="AD572" s="197"/>
      <c r="AE572" s="198"/>
    </row>
    <row r="573" spans="1:31" ht="14.25" hidden="1">
      <c r="A573" s="66"/>
      <c r="B573" s="66"/>
      <c r="C573" s="172"/>
      <c r="D573" s="66"/>
      <c r="E573" s="66"/>
      <c r="F573" s="193"/>
      <c r="G573" s="193"/>
      <c r="H573" s="193"/>
      <c r="I573" s="193"/>
      <c r="J573" s="193"/>
      <c r="K573" s="193"/>
      <c r="L573" s="194"/>
      <c r="M573" s="195"/>
      <c r="N573" s="195"/>
      <c r="O573" s="195"/>
      <c r="P573" s="66"/>
      <c r="Q573" s="213"/>
      <c r="R573" s="193"/>
      <c r="S573" s="193"/>
      <c r="T573" s="193"/>
      <c r="U573" s="193"/>
      <c r="V573" s="193"/>
      <c r="W573" s="193"/>
      <c r="X573" s="193"/>
      <c r="Y573" s="193"/>
      <c r="Z573" s="193"/>
      <c r="AA573" s="193"/>
      <c r="AB573" s="193"/>
      <c r="AC573" s="193"/>
      <c r="AD573" s="197"/>
      <c r="AE573" s="198"/>
    </row>
    <row r="574" spans="1:31" ht="14.25" hidden="1">
      <c r="A574" s="66"/>
      <c r="B574" s="66"/>
      <c r="C574" s="172"/>
      <c r="D574" s="66"/>
      <c r="E574" s="66"/>
      <c r="F574" s="193"/>
      <c r="G574" s="193"/>
      <c r="H574" s="193"/>
      <c r="I574" s="193"/>
      <c r="J574" s="193"/>
      <c r="K574" s="193"/>
      <c r="L574" s="194"/>
      <c r="M574" s="195"/>
      <c r="N574" s="195"/>
      <c r="O574" s="195"/>
      <c r="P574" s="66"/>
      <c r="Q574" s="213"/>
      <c r="R574" s="193"/>
      <c r="S574" s="193"/>
      <c r="T574" s="193"/>
      <c r="U574" s="193"/>
      <c r="V574" s="193"/>
      <c r="W574" s="193"/>
      <c r="X574" s="193"/>
      <c r="Y574" s="193"/>
      <c r="Z574" s="193"/>
      <c r="AA574" s="193"/>
      <c r="AB574" s="193"/>
      <c r="AC574" s="193"/>
      <c r="AD574" s="197"/>
      <c r="AE574" s="198"/>
    </row>
    <row r="575" spans="1:31" ht="14.25" hidden="1">
      <c r="A575" s="66"/>
      <c r="B575" s="66"/>
      <c r="C575" s="172"/>
      <c r="D575" s="66"/>
      <c r="E575" s="66"/>
      <c r="F575" s="193"/>
      <c r="G575" s="193"/>
      <c r="H575" s="193"/>
      <c r="I575" s="193"/>
      <c r="J575" s="193"/>
      <c r="K575" s="193"/>
      <c r="L575" s="194"/>
      <c r="M575" s="195"/>
      <c r="N575" s="195"/>
      <c r="O575" s="195"/>
      <c r="P575" s="66"/>
      <c r="Q575" s="213"/>
      <c r="R575" s="193"/>
      <c r="S575" s="193"/>
      <c r="T575" s="193"/>
      <c r="U575" s="193"/>
      <c r="V575" s="193"/>
      <c r="W575" s="193"/>
      <c r="X575" s="193"/>
      <c r="Y575" s="193"/>
      <c r="Z575" s="193"/>
      <c r="AA575" s="193"/>
      <c r="AB575" s="193"/>
      <c r="AC575" s="193"/>
      <c r="AD575" s="197"/>
      <c r="AE575" s="198"/>
    </row>
    <row r="576" spans="1:31" ht="14.25" hidden="1">
      <c r="A576" s="66"/>
      <c r="B576" s="66"/>
      <c r="C576" s="172"/>
      <c r="D576" s="66"/>
      <c r="E576" s="66"/>
      <c r="F576" s="193"/>
      <c r="G576" s="193"/>
      <c r="H576" s="193"/>
      <c r="I576" s="193"/>
      <c r="J576" s="193"/>
      <c r="K576" s="193"/>
      <c r="L576" s="194"/>
      <c r="M576" s="195"/>
      <c r="N576" s="195"/>
      <c r="O576" s="195"/>
      <c r="P576" s="66"/>
      <c r="Q576" s="213"/>
      <c r="R576" s="193"/>
      <c r="S576" s="193"/>
      <c r="T576" s="193"/>
      <c r="U576" s="193"/>
      <c r="V576" s="193"/>
      <c r="W576" s="193"/>
      <c r="X576" s="193"/>
      <c r="Y576" s="193"/>
      <c r="Z576" s="193"/>
      <c r="AA576" s="193"/>
      <c r="AB576" s="193"/>
      <c r="AC576" s="193"/>
      <c r="AD576" s="197"/>
      <c r="AE576" s="198"/>
    </row>
    <row r="577" spans="1:31" ht="14.25" hidden="1">
      <c r="A577" s="66"/>
      <c r="B577" s="66"/>
      <c r="C577" s="172"/>
      <c r="D577" s="66"/>
      <c r="E577" s="66"/>
      <c r="F577" s="193"/>
      <c r="G577" s="193"/>
      <c r="H577" s="193"/>
      <c r="I577" s="193"/>
      <c r="J577" s="193"/>
      <c r="K577" s="193"/>
      <c r="L577" s="194"/>
      <c r="M577" s="195"/>
      <c r="N577" s="195"/>
      <c r="O577" s="195"/>
      <c r="P577" s="66"/>
      <c r="Q577" s="213"/>
      <c r="R577" s="193"/>
      <c r="S577" s="193"/>
      <c r="T577" s="193"/>
      <c r="U577" s="193"/>
      <c r="V577" s="193"/>
      <c r="W577" s="193"/>
      <c r="X577" s="193"/>
      <c r="Y577" s="193"/>
      <c r="Z577" s="193"/>
      <c r="AA577" s="193"/>
      <c r="AB577" s="193"/>
      <c r="AC577" s="193"/>
      <c r="AD577" s="197"/>
      <c r="AE577" s="198"/>
    </row>
    <row r="578" spans="1:31" ht="14.25" hidden="1">
      <c r="A578" s="66"/>
      <c r="B578" s="66"/>
      <c r="C578" s="172"/>
      <c r="D578" s="66"/>
      <c r="E578" s="66"/>
      <c r="F578" s="193"/>
      <c r="G578" s="193"/>
      <c r="H578" s="193"/>
      <c r="I578" s="193"/>
      <c r="J578" s="193"/>
      <c r="K578" s="193"/>
      <c r="L578" s="194"/>
      <c r="M578" s="195"/>
      <c r="N578" s="195"/>
      <c r="O578" s="195"/>
      <c r="P578" s="66"/>
      <c r="Q578" s="213"/>
      <c r="R578" s="193"/>
      <c r="S578" s="193"/>
      <c r="T578" s="193"/>
      <c r="U578" s="193"/>
      <c r="V578" s="193"/>
      <c r="W578" s="193"/>
      <c r="X578" s="193"/>
      <c r="Y578" s="193"/>
      <c r="Z578" s="193"/>
      <c r="AA578" s="193"/>
      <c r="AB578" s="193"/>
      <c r="AC578" s="193"/>
      <c r="AD578" s="197"/>
      <c r="AE578" s="198"/>
    </row>
    <row r="579" spans="1:31" ht="14.25" hidden="1">
      <c r="A579" s="66"/>
      <c r="B579" s="66"/>
      <c r="C579" s="172"/>
      <c r="D579" s="66"/>
      <c r="E579" s="66"/>
      <c r="F579" s="193"/>
      <c r="G579" s="193"/>
      <c r="H579" s="193"/>
      <c r="I579" s="193"/>
      <c r="J579" s="193"/>
      <c r="K579" s="193"/>
      <c r="L579" s="194"/>
      <c r="M579" s="195"/>
      <c r="N579" s="195"/>
      <c r="O579" s="195"/>
      <c r="P579" s="66"/>
      <c r="Q579" s="213"/>
      <c r="R579" s="193"/>
      <c r="S579" s="193"/>
      <c r="T579" s="193"/>
      <c r="U579" s="193"/>
      <c r="V579" s="193"/>
      <c r="W579" s="193"/>
      <c r="X579" s="193"/>
      <c r="Y579" s="193"/>
      <c r="Z579" s="193"/>
      <c r="AA579" s="193"/>
      <c r="AB579" s="193"/>
      <c r="AC579" s="193"/>
      <c r="AD579" s="197"/>
      <c r="AE579" s="198"/>
    </row>
    <row r="580" spans="1:31" ht="14.25" hidden="1">
      <c r="A580" s="66"/>
      <c r="B580" s="66"/>
      <c r="C580" s="172"/>
      <c r="D580" s="66"/>
      <c r="E580" s="66"/>
      <c r="F580" s="193"/>
      <c r="G580" s="193"/>
      <c r="H580" s="193"/>
      <c r="I580" s="193"/>
      <c r="J580" s="193"/>
      <c r="K580" s="193"/>
      <c r="L580" s="194"/>
      <c r="M580" s="195"/>
      <c r="N580" s="195"/>
      <c r="O580" s="195"/>
      <c r="P580" s="66"/>
      <c r="Q580" s="213"/>
      <c r="R580" s="193"/>
      <c r="S580" s="193"/>
      <c r="T580" s="193"/>
      <c r="U580" s="193"/>
      <c r="V580" s="193"/>
      <c r="W580" s="193"/>
      <c r="X580" s="193"/>
      <c r="Y580" s="193"/>
      <c r="Z580" s="193"/>
      <c r="AA580" s="193"/>
      <c r="AB580" s="193"/>
      <c r="AC580" s="193"/>
      <c r="AD580" s="197"/>
      <c r="AE580" s="198"/>
    </row>
    <row r="581" spans="1:31" ht="14.25" hidden="1">
      <c r="A581" s="66"/>
      <c r="B581" s="66"/>
      <c r="C581" s="172"/>
      <c r="D581" s="66"/>
      <c r="E581" s="66"/>
      <c r="F581" s="193"/>
      <c r="G581" s="193"/>
      <c r="H581" s="193"/>
      <c r="I581" s="193"/>
      <c r="J581" s="193"/>
      <c r="K581" s="193"/>
      <c r="L581" s="194"/>
      <c r="M581" s="195"/>
      <c r="N581" s="195"/>
      <c r="O581" s="195"/>
      <c r="P581" s="66"/>
      <c r="Q581" s="213"/>
      <c r="R581" s="193"/>
      <c r="S581" s="193"/>
      <c r="T581" s="193"/>
      <c r="U581" s="193"/>
      <c r="V581" s="193"/>
      <c r="W581" s="193"/>
      <c r="X581" s="193"/>
      <c r="Y581" s="193"/>
      <c r="Z581" s="193"/>
      <c r="AA581" s="193"/>
      <c r="AB581" s="193"/>
      <c r="AC581" s="193"/>
      <c r="AD581" s="197"/>
      <c r="AE581" s="198"/>
    </row>
    <row r="582" spans="1:31" ht="14.25" hidden="1">
      <c r="A582" s="66"/>
      <c r="B582" s="66"/>
      <c r="C582" s="172"/>
      <c r="D582" s="66"/>
      <c r="E582" s="66"/>
      <c r="F582" s="193"/>
      <c r="G582" s="193"/>
      <c r="H582" s="193"/>
      <c r="I582" s="193"/>
      <c r="J582" s="193"/>
      <c r="K582" s="193"/>
      <c r="L582" s="194"/>
      <c r="M582" s="195"/>
      <c r="N582" s="195"/>
      <c r="O582" s="195"/>
      <c r="P582" s="66"/>
      <c r="Q582" s="213"/>
      <c r="R582" s="193"/>
      <c r="S582" s="193"/>
      <c r="T582" s="193"/>
      <c r="U582" s="193"/>
      <c r="V582" s="193"/>
      <c r="W582" s="193"/>
      <c r="X582" s="193"/>
      <c r="Y582" s="193"/>
      <c r="Z582" s="193"/>
      <c r="AA582" s="193"/>
      <c r="AB582" s="193"/>
      <c r="AC582" s="193"/>
      <c r="AD582" s="197"/>
      <c r="AE582" s="198"/>
    </row>
    <row r="583" spans="1:31" ht="14.25" hidden="1">
      <c r="A583" s="66"/>
      <c r="B583" s="66"/>
      <c r="C583" s="172"/>
      <c r="D583" s="66"/>
      <c r="E583" s="66"/>
      <c r="F583" s="193"/>
      <c r="G583" s="193"/>
      <c r="H583" s="193"/>
      <c r="I583" s="193"/>
      <c r="J583" s="193"/>
      <c r="K583" s="193"/>
      <c r="L583" s="194"/>
      <c r="M583" s="195"/>
      <c r="N583" s="195"/>
      <c r="O583" s="195"/>
      <c r="P583" s="66"/>
      <c r="Q583" s="213"/>
      <c r="R583" s="193"/>
      <c r="S583" s="193"/>
      <c r="T583" s="193"/>
      <c r="U583" s="193"/>
      <c r="V583" s="193"/>
      <c r="W583" s="193"/>
      <c r="X583" s="193"/>
      <c r="Y583" s="193"/>
      <c r="Z583" s="193"/>
      <c r="AA583" s="193"/>
      <c r="AB583" s="193"/>
      <c r="AC583" s="193"/>
      <c r="AD583" s="197"/>
      <c r="AE583" s="198"/>
    </row>
    <row r="584" spans="1:31" ht="14.25" hidden="1">
      <c r="A584" s="66"/>
      <c r="B584" s="66"/>
      <c r="C584" s="172"/>
      <c r="D584" s="66"/>
      <c r="E584" s="66"/>
      <c r="F584" s="193"/>
      <c r="G584" s="193"/>
      <c r="H584" s="193"/>
      <c r="I584" s="193"/>
      <c r="J584" s="193"/>
      <c r="K584" s="193"/>
      <c r="L584" s="194"/>
      <c r="M584" s="195"/>
      <c r="N584" s="195"/>
      <c r="O584" s="195"/>
      <c r="P584" s="66"/>
      <c r="Q584" s="213"/>
      <c r="R584" s="193"/>
      <c r="S584" s="193"/>
      <c r="T584" s="193"/>
      <c r="U584" s="193"/>
      <c r="V584" s="193"/>
      <c r="W584" s="193"/>
      <c r="X584" s="193"/>
      <c r="Y584" s="193"/>
      <c r="Z584" s="193"/>
      <c r="AA584" s="193"/>
      <c r="AB584" s="193"/>
      <c r="AC584" s="193"/>
      <c r="AD584" s="197"/>
      <c r="AE584" s="198"/>
    </row>
    <row r="585" spans="1:31" ht="14.25" hidden="1">
      <c r="A585" s="66"/>
      <c r="B585" s="66"/>
      <c r="C585" s="172"/>
      <c r="D585" s="66"/>
      <c r="E585" s="66"/>
      <c r="F585" s="193"/>
      <c r="G585" s="193"/>
      <c r="H585" s="193"/>
      <c r="I585" s="193"/>
      <c r="J585" s="193"/>
      <c r="K585" s="193"/>
      <c r="L585" s="194"/>
      <c r="M585" s="195"/>
      <c r="N585" s="195"/>
      <c r="O585" s="195"/>
      <c r="P585" s="66"/>
      <c r="Q585" s="213"/>
      <c r="R585" s="193"/>
      <c r="S585" s="193"/>
      <c r="T585" s="193"/>
      <c r="U585" s="193"/>
      <c r="V585" s="193"/>
      <c r="W585" s="193"/>
      <c r="X585" s="193"/>
      <c r="Y585" s="193"/>
      <c r="Z585" s="193"/>
      <c r="AA585" s="193"/>
      <c r="AB585" s="193"/>
      <c r="AC585" s="193"/>
      <c r="AD585" s="197"/>
      <c r="AE585" s="198"/>
    </row>
    <row r="586" spans="1:31" ht="14.25" hidden="1">
      <c r="A586" s="66"/>
      <c r="B586" s="66"/>
      <c r="C586" s="172"/>
      <c r="D586" s="66"/>
      <c r="E586" s="66"/>
      <c r="F586" s="193"/>
      <c r="G586" s="193"/>
      <c r="H586" s="193"/>
      <c r="I586" s="193"/>
      <c r="J586" s="193"/>
      <c r="K586" s="193"/>
      <c r="L586" s="194"/>
      <c r="M586" s="195"/>
      <c r="N586" s="195"/>
      <c r="O586" s="195"/>
      <c r="P586" s="66"/>
      <c r="Q586" s="213"/>
      <c r="R586" s="193"/>
      <c r="S586" s="193"/>
      <c r="T586" s="193"/>
      <c r="U586" s="193"/>
      <c r="V586" s="193"/>
      <c r="W586" s="193"/>
      <c r="X586" s="193"/>
      <c r="Y586" s="193"/>
      <c r="Z586" s="193"/>
      <c r="AA586" s="193"/>
      <c r="AB586" s="193"/>
      <c r="AC586" s="193"/>
      <c r="AD586" s="197"/>
      <c r="AE586" s="198"/>
    </row>
    <row r="587" spans="1:31" ht="14.25" hidden="1">
      <c r="A587" s="66"/>
      <c r="B587" s="66"/>
      <c r="C587" s="172"/>
      <c r="D587" s="66"/>
      <c r="E587" s="66"/>
      <c r="F587" s="193"/>
      <c r="G587" s="193"/>
      <c r="H587" s="193"/>
      <c r="I587" s="193"/>
      <c r="J587" s="193"/>
      <c r="K587" s="193"/>
      <c r="L587" s="194"/>
      <c r="M587" s="195"/>
      <c r="N587" s="195"/>
      <c r="O587" s="195"/>
      <c r="P587" s="66"/>
      <c r="Q587" s="213"/>
      <c r="R587" s="193"/>
      <c r="S587" s="193"/>
      <c r="T587" s="193"/>
      <c r="U587" s="193"/>
      <c r="V587" s="193"/>
      <c r="W587" s="193"/>
      <c r="X587" s="193"/>
      <c r="Y587" s="193"/>
      <c r="Z587" s="193"/>
      <c r="AA587" s="193"/>
      <c r="AB587" s="193"/>
      <c r="AC587" s="193"/>
      <c r="AD587" s="197"/>
      <c r="AE587" s="198"/>
    </row>
    <row r="588" spans="1:31" ht="14.25" hidden="1">
      <c r="A588" s="66"/>
      <c r="B588" s="66"/>
      <c r="C588" s="172"/>
      <c r="D588" s="66"/>
      <c r="E588" s="66"/>
      <c r="F588" s="193"/>
      <c r="G588" s="193"/>
      <c r="H588" s="193"/>
      <c r="I588" s="193"/>
      <c r="J588" s="193"/>
      <c r="K588" s="193"/>
      <c r="L588" s="194"/>
      <c r="M588" s="195"/>
      <c r="N588" s="195"/>
      <c r="O588" s="195"/>
      <c r="P588" s="66"/>
      <c r="Q588" s="213"/>
      <c r="R588" s="193"/>
      <c r="S588" s="193"/>
      <c r="T588" s="193"/>
      <c r="U588" s="193"/>
      <c r="V588" s="193"/>
      <c r="W588" s="193"/>
      <c r="X588" s="193"/>
      <c r="Y588" s="193"/>
      <c r="Z588" s="193"/>
      <c r="AA588" s="193"/>
      <c r="AB588" s="193"/>
      <c r="AC588" s="193"/>
      <c r="AD588" s="197"/>
      <c r="AE588" s="198"/>
    </row>
    <row r="589" spans="1:31" ht="14.25" hidden="1">
      <c r="A589" s="66"/>
      <c r="B589" s="66"/>
      <c r="C589" s="172"/>
      <c r="D589" s="66"/>
      <c r="E589" s="66"/>
      <c r="F589" s="193"/>
      <c r="G589" s="193"/>
      <c r="H589" s="193"/>
      <c r="I589" s="193"/>
      <c r="J589" s="193"/>
      <c r="K589" s="193"/>
      <c r="L589" s="194"/>
      <c r="M589" s="195"/>
      <c r="N589" s="195"/>
      <c r="O589" s="195"/>
      <c r="P589" s="66"/>
      <c r="Q589" s="213"/>
      <c r="R589" s="193"/>
      <c r="S589" s="193"/>
      <c r="T589" s="193"/>
      <c r="U589" s="193"/>
      <c r="V589" s="193"/>
      <c r="W589" s="193"/>
      <c r="X589" s="193"/>
      <c r="Y589" s="193"/>
      <c r="Z589" s="193"/>
      <c r="AA589" s="193"/>
      <c r="AB589" s="193"/>
      <c r="AC589" s="193"/>
      <c r="AD589" s="197"/>
      <c r="AE589" s="198"/>
    </row>
    <row r="590" spans="1:31" ht="14.25" hidden="1">
      <c r="A590" s="66"/>
      <c r="B590" s="66"/>
      <c r="C590" s="172"/>
      <c r="D590" s="66"/>
      <c r="E590" s="66"/>
      <c r="F590" s="193"/>
      <c r="G590" s="193"/>
      <c r="H590" s="193"/>
      <c r="I590" s="193"/>
      <c r="J590" s="193"/>
      <c r="K590" s="193"/>
      <c r="L590" s="194"/>
      <c r="M590" s="195"/>
      <c r="N590" s="195"/>
      <c r="O590" s="195"/>
      <c r="P590" s="66"/>
      <c r="Q590" s="213"/>
      <c r="R590" s="193"/>
      <c r="S590" s="193"/>
      <c r="T590" s="193"/>
      <c r="U590" s="193"/>
      <c r="V590" s="193"/>
      <c r="W590" s="193"/>
      <c r="X590" s="193"/>
      <c r="Y590" s="193"/>
      <c r="Z590" s="193"/>
      <c r="AA590" s="193"/>
      <c r="AB590" s="193"/>
      <c r="AC590" s="193"/>
      <c r="AD590" s="197"/>
      <c r="AE590" s="198"/>
    </row>
    <row r="591" spans="1:31">
      <c r="A591" s="68"/>
      <c r="B591" s="69" t="s">
        <v>53</v>
      </c>
      <c r="C591" s="173"/>
      <c r="D591" s="71"/>
      <c r="E591" s="70">
        <f t="shared" ref="E591:K591" si="1">SUBTOTAL(109,E273:E590)</f>
        <v>407.91199999999998</v>
      </c>
      <c r="F591" s="72">
        <f t="shared" si="1"/>
        <v>3160563.4320999994</v>
      </c>
      <c r="G591" s="72">
        <f t="shared" si="1"/>
        <v>19679</v>
      </c>
      <c r="H591" s="72">
        <f t="shared" si="1"/>
        <v>2930550.9470999995</v>
      </c>
      <c r="I591" s="72">
        <f t="shared" si="1"/>
        <v>19107</v>
      </c>
      <c r="J591" s="72">
        <f t="shared" si="1"/>
        <v>2235785.0876999996</v>
      </c>
      <c r="K591" s="72">
        <f t="shared" si="1"/>
        <v>18171</v>
      </c>
      <c r="L591" s="73"/>
      <c r="M591" s="157">
        <f>SUBTOTAL(109,M273:M590)</f>
        <v>182808</v>
      </c>
      <c r="N591" s="157">
        <f>SUBTOTAL(109,N273:N590)</f>
        <v>0</v>
      </c>
      <c r="O591" s="74"/>
      <c r="P591" s="70">
        <f>SUBTOTAL(109,P273:P590)</f>
        <v>0</v>
      </c>
      <c r="Q591" s="148"/>
      <c r="R591" s="72">
        <f>SUBTOTAL(109,R273:R590)</f>
        <v>197997975.08475998</v>
      </c>
      <c r="S591" s="72">
        <f>SUBTOTAL(109,S273:S590)</f>
        <v>0</v>
      </c>
      <c r="T591" s="72">
        <f>SUBTOTAL(109,T273:T590)</f>
        <v>0</v>
      </c>
      <c r="U591" s="72">
        <f>SUBTOTAL(109,U273:U590)</f>
        <v>143965818.06583002</v>
      </c>
      <c r="V591" s="162"/>
      <c r="W591" s="164"/>
      <c r="X591" s="162"/>
      <c r="Y591" s="72"/>
      <c r="Z591" s="72">
        <f>SUBTOTAL(109,Z273:Z590)</f>
        <v>65845558.388368085</v>
      </c>
      <c r="AA591" s="162"/>
      <c r="AB591" s="72">
        <f>SUBTOTAL(109,AB273:AB590)</f>
        <v>1143150000</v>
      </c>
      <c r="AC591" s="72"/>
      <c r="AD591" s="163"/>
      <c r="AE591" s="148" t="e">
        <f>AVERAGE(AE273:AE517)</f>
        <v>#DIV/0!</v>
      </c>
    </row>
    <row r="592" spans="1:31">
      <c r="A592" s="60"/>
      <c r="B592" s="61" t="s">
        <v>65</v>
      </c>
      <c r="C592" s="171"/>
      <c r="D592" s="62"/>
      <c r="E592" s="62"/>
      <c r="F592" s="63"/>
      <c r="G592" s="63"/>
      <c r="H592" s="63"/>
      <c r="I592" s="63"/>
      <c r="J592" s="63"/>
      <c r="K592" s="63"/>
      <c r="L592" s="77"/>
      <c r="M592" s="78"/>
      <c r="N592" s="78"/>
      <c r="O592" s="78"/>
      <c r="P592" s="62"/>
      <c r="Q592" s="214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64"/>
      <c r="AE592" s="149"/>
    </row>
    <row r="593" spans="1:31" ht="14.25" collapsed="1">
      <c r="A593" s="66"/>
      <c r="B593" s="66" t="s">
        <v>933</v>
      </c>
      <c r="C593" s="172"/>
      <c r="D593" s="66">
        <v>15</v>
      </c>
      <c r="E593" s="66">
        <v>60.05</v>
      </c>
      <c r="F593" s="193">
        <v>398999.31419999996</v>
      </c>
      <c r="G593" s="193">
        <v>1500</v>
      </c>
      <c r="H593" s="193">
        <v>383299.31420000002</v>
      </c>
      <c r="I593" s="193">
        <v>1500</v>
      </c>
      <c r="J593" s="193">
        <v>352371.71530000004</v>
      </c>
      <c r="K593" s="193">
        <v>1500</v>
      </c>
      <c r="L593" s="194" t="s">
        <v>1324</v>
      </c>
      <c r="M593" s="195">
        <v>44926</v>
      </c>
      <c r="N593" s="195" t="s">
        <v>1324</v>
      </c>
      <c r="O593" s="196">
        <v>45291</v>
      </c>
      <c r="P593" s="66"/>
      <c r="Q593" s="213">
        <v>0.17744844425723774</v>
      </c>
      <c r="R593" s="193">
        <v>29964200.892859999</v>
      </c>
      <c r="S593" s="193"/>
      <c r="T593" s="193"/>
      <c r="U593" s="193">
        <v>23820770.960000008</v>
      </c>
      <c r="V593" s="193">
        <v>67601.257211350312</v>
      </c>
      <c r="W593" s="193">
        <v>86561.056414677529</v>
      </c>
      <c r="X593" s="193">
        <v>350</v>
      </c>
      <c r="Y593" s="193">
        <v>0</v>
      </c>
      <c r="Z593" s="193">
        <v>4937631.7089942181</v>
      </c>
      <c r="AA593" s="193">
        <v>14012.565409202745</v>
      </c>
      <c r="AB593" s="193">
        <v>85720000</v>
      </c>
      <c r="AC593" s="193"/>
      <c r="AD593" s="197">
        <v>243.26583626900995</v>
      </c>
      <c r="AE593" s="198"/>
    </row>
    <row r="594" spans="1:31" ht="14.25" hidden="1" outlineLevel="1">
      <c r="A594" s="66" t="s">
        <v>134</v>
      </c>
      <c r="B594" s="208" t="s">
        <v>934</v>
      </c>
      <c r="C594" s="172"/>
      <c r="D594" s="66"/>
      <c r="E594" s="66">
        <v>4.6477876878516202</v>
      </c>
      <c r="F594" s="193">
        <v>30882</v>
      </c>
      <c r="G594" s="193"/>
      <c r="H594" s="193">
        <v>30881.999999999993</v>
      </c>
      <c r="I594" s="193">
        <v>0</v>
      </c>
      <c r="J594" s="193">
        <v>30085.399999999994</v>
      </c>
      <c r="K594" s="193">
        <v>0</v>
      </c>
      <c r="L594" s="195">
        <v>43374</v>
      </c>
      <c r="M594" s="195">
        <v>44561</v>
      </c>
      <c r="N594" s="196" t="s">
        <v>1324</v>
      </c>
      <c r="O594" s="195">
        <v>44196</v>
      </c>
      <c r="P594" s="66"/>
      <c r="Q594" s="213">
        <v>0.18134229014793829</v>
      </c>
      <c r="R594" s="193">
        <v>1210039.85222</v>
      </c>
      <c r="S594" s="193"/>
      <c r="T594" s="193"/>
      <c r="U594" s="193">
        <v>1207869.3400000001</v>
      </c>
      <c r="V594" s="193">
        <v>40148.023293690632</v>
      </c>
      <c r="W594" s="193">
        <v>89060.522379625996</v>
      </c>
      <c r="X594" s="193" t="s">
        <v>607</v>
      </c>
      <c r="Y594" s="193"/>
      <c r="Z594" s="193">
        <v>581479.77669079113</v>
      </c>
      <c r="AA594" s="193">
        <v>19327.639874849305</v>
      </c>
      <c r="AB594" s="193">
        <v>10095099.959562486</v>
      </c>
      <c r="AC594" s="193"/>
      <c r="AD594" s="197">
        <v>335.54813828509805</v>
      </c>
      <c r="AE594" s="198"/>
    </row>
    <row r="595" spans="1:31" ht="14.25" hidden="1" outlineLevel="1">
      <c r="A595" s="66" t="s">
        <v>134</v>
      </c>
      <c r="B595" s="208" t="s">
        <v>935</v>
      </c>
      <c r="C595" s="172"/>
      <c r="D595" s="66"/>
      <c r="E595" s="66">
        <v>4.4379288613824892</v>
      </c>
      <c r="F595" s="193">
        <v>29487.603200000001</v>
      </c>
      <c r="G595" s="193"/>
      <c r="H595" s="193">
        <v>29487.603200000005</v>
      </c>
      <c r="I595" s="193">
        <v>0</v>
      </c>
      <c r="J595" s="193">
        <v>16668.003600000004</v>
      </c>
      <c r="K595" s="193">
        <v>0</v>
      </c>
      <c r="L595" s="194" t="s">
        <v>1324</v>
      </c>
      <c r="M595" s="195">
        <v>43830</v>
      </c>
      <c r="N595" s="196" t="s">
        <v>1324</v>
      </c>
      <c r="O595" s="195">
        <v>43830</v>
      </c>
      <c r="P595" s="66"/>
      <c r="Q595" s="213">
        <v>0.14994229014793831</v>
      </c>
      <c r="R595" s="193">
        <v>1155971.6522900003</v>
      </c>
      <c r="S595" s="193"/>
      <c r="T595" s="193"/>
      <c r="U595" s="193">
        <v>649849.89000000036</v>
      </c>
      <c r="V595" s="193">
        <v>38987.865949345025</v>
      </c>
      <c r="W595" s="193">
        <v>84108.215671371698</v>
      </c>
      <c r="X595" s="193" t="s">
        <v>607</v>
      </c>
      <c r="Y595" s="193"/>
      <c r="Z595" s="193">
        <v>415894.29656695121</v>
      </c>
      <c r="AA595" s="193">
        <v>24951.656271957556</v>
      </c>
      <c r="AB595" s="193">
        <v>7220362.0224747695</v>
      </c>
      <c r="AC595" s="193"/>
      <c r="AD595" s="197">
        <v>433.18697282227419</v>
      </c>
      <c r="AE595" s="198"/>
    </row>
    <row r="596" spans="1:31" ht="14.25" hidden="1" outlineLevel="1">
      <c r="A596" s="66" t="s">
        <v>134</v>
      </c>
      <c r="B596" s="208" t="s">
        <v>936</v>
      </c>
      <c r="C596" s="172"/>
      <c r="D596" s="66"/>
      <c r="E596" s="66">
        <v>4.6130669138252873</v>
      </c>
      <c r="F596" s="193">
        <v>30651.299500000001</v>
      </c>
      <c r="G596" s="193"/>
      <c r="H596" s="193">
        <v>30651.299500000005</v>
      </c>
      <c r="I596" s="193">
        <v>0</v>
      </c>
      <c r="J596" s="193">
        <v>22485.399900000004</v>
      </c>
      <c r="K596" s="193">
        <v>0</v>
      </c>
      <c r="L596" s="194" t="s">
        <v>1324</v>
      </c>
      <c r="M596" s="195">
        <v>43830</v>
      </c>
      <c r="N596" s="196" t="s">
        <v>1324</v>
      </c>
      <c r="O596" s="195">
        <v>43830</v>
      </c>
      <c r="P596" s="66"/>
      <c r="Q596" s="213">
        <v>0.14994229014793831</v>
      </c>
      <c r="R596" s="193">
        <v>1117294.0204699999</v>
      </c>
      <c r="S596" s="193"/>
      <c r="T596" s="193"/>
      <c r="U596" s="193">
        <v>635394.48999999987</v>
      </c>
      <c r="V596" s="193">
        <v>28258.091598362</v>
      </c>
      <c r="W596" s="193">
        <v>83901.063881011971</v>
      </c>
      <c r="X596" s="193" t="s">
        <v>607</v>
      </c>
      <c r="Y596" s="193"/>
      <c r="Z596" s="193">
        <v>763891.15843499475</v>
      </c>
      <c r="AA596" s="193">
        <v>33972.762851996005</v>
      </c>
      <c r="AB596" s="193">
        <v>13261953.229936611</v>
      </c>
      <c r="AC596" s="193"/>
      <c r="AD596" s="197">
        <v>589.80286269832402</v>
      </c>
      <c r="AE596" s="198"/>
    </row>
    <row r="597" spans="1:31" ht="14.25" hidden="1" outlineLevel="1">
      <c r="A597" s="66" t="s">
        <v>134</v>
      </c>
      <c r="B597" s="208" t="s">
        <v>937</v>
      </c>
      <c r="C597" s="172"/>
      <c r="D597" s="66"/>
      <c r="E597" s="66">
        <v>3.8632233669638727</v>
      </c>
      <c r="F597" s="193">
        <v>25669.000400000001</v>
      </c>
      <c r="G597" s="193"/>
      <c r="H597" s="193">
        <v>25669.000400000001</v>
      </c>
      <c r="I597" s="193">
        <v>0</v>
      </c>
      <c r="J597" s="193">
        <v>25669.000400000001</v>
      </c>
      <c r="K597" s="193">
        <v>0</v>
      </c>
      <c r="L597" s="195">
        <v>43466</v>
      </c>
      <c r="M597" s="195">
        <v>44196</v>
      </c>
      <c r="N597" s="196" t="s">
        <v>1324</v>
      </c>
      <c r="O597" s="195">
        <v>44926</v>
      </c>
      <c r="P597" s="66"/>
      <c r="Q597" s="213">
        <v>0.18334229014793829</v>
      </c>
      <c r="R597" s="193">
        <v>1053532.98627</v>
      </c>
      <c r="S597" s="193"/>
      <c r="T597" s="193"/>
      <c r="U597" s="193">
        <v>1051305.07</v>
      </c>
      <c r="V597" s="193">
        <v>40956.213861759883</v>
      </c>
      <c r="W597" s="193">
        <v>89164.357642847681</v>
      </c>
      <c r="X597" s="193" t="s">
        <v>607</v>
      </c>
      <c r="Y597" s="193"/>
      <c r="Z597" s="193">
        <v>480713.27359842625</v>
      </c>
      <c r="AA597" s="193">
        <v>18727.385800283297</v>
      </c>
      <c r="AB597" s="193">
        <v>8345687.5774463676</v>
      </c>
      <c r="AC597" s="193"/>
      <c r="AD597" s="197">
        <v>325.12709678583229</v>
      </c>
      <c r="AE597" s="198"/>
    </row>
    <row r="598" spans="1:31" ht="14.25" hidden="1" outlineLevel="1">
      <c r="A598" s="66" t="s">
        <v>134</v>
      </c>
      <c r="B598" s="208" t="s">
        <v>938</v>
      </c>
      <c r="C598" s="172"/>
      <c r="D598" s="66"/>
      <c r="E598" s="66">
        <v>13.017778765896436</v>
      </c>
      <c r="F598" s="193">
        <v>86496</v>
      </c>
      <c r="G598" s="193"/>
      <c r="H598" s="193">
        <v>86495.999999999985</v>
      </c>
      <c r="I598" s="193">
        <v>0</v>
      </c>
      <c r="J598" s="193">
        <v>86495.999999999985</v>
      </c>
      <c r="K598" s="193">
        <v>0</v>
      </c>
      <c r="L598" s="195">
        <v>44197</v>
      </c>
      <c r="M598" s="195">
        <v>44926</v>
      </c>
      <c r="N598" s="196" t="s">
        <v>1324</v>
      </c>
      <c r="O598" s="195">
        <v>44926</v>
      </c>
      <c r="P598" s="66"/>
      <c r="Q598" s="213">
        <v>0.18334229014793829</v>
      </c>
      <c r="R598" s="193">
        <v>3477272.3658699999</v>
      </c>
      <c r="S598" s="193"/>
      <c r="T598" s="193"/>
      <c r="U598" s="193">
        <v>3474917.7199999997</v>
      </c>
      <c r="V598" s="193">
        <v>40174.316962634119</v>
      </c>
      <c r="W598" s="193">
        <v>85686.39012208661</v>
      </c>
      <c r="X598" s="193" t="s">
        <v>607</v>
      </c>
      <c r="Y598" s="193"/>
      <c r="Z598" s="193">
        <v>1201896.1323129181</v>
      </c>
      <c r="AA598" s="193">
        <v>13895.395536359118</v>
      </c>
      <c r="AB598" s="193">
        <v>20866179.845085919</v>
      </c>
      <c r="AC598" s="193"/>
      <c r="AD598" s="197">
        <v>241.23866820530338</v>
      </c>
      <c r="AE598" s="198"/>
    </row>
    <row r="599" spans="1:31" ht="14.25" hidden="1" outlineLevel="1">
      <c r="A599" s="66" t="s">
        <v>134</v>
      </c>
      <c r="B599" s="208" t="s">
        <v>939</v>
      </c>
      <c r="C599" s="172"/>
      <c r="D599" s="66"/>
      <c r="E599" s="66">
        <v>2.0768454918812993</v>
      </c>
      <c r="F599" s="193">
        <v>13799.4992</v>
      </c>
      <c r="G599" s="193"/>
      <c r="H599" s="193">
        <v>13799.499200000002</v>
      </c>
      <c r="I599" s="193">
        <v>0</v>
      </c>
      <c r="J599" s="193">
        <v>11556.399600000002</v>
      </c>
      <c r="K599" s="193">
        <v>0</v>
      </c>
      <c r="L599" s="194" t="s">
        <v>1324</v>
      </c>
      <c r="M599" s="195">
        <v>43830</v>
      </c>
      <c r="N599" s="196" t="s">
        <v>1324</v>
      </c>
      <c r="O599" s="195">
        <v>43830</v>
      </c>
      <c r="P599" s="66"/>
      <c r="Q599" s="213">
        <v>0.15994229014793829</v>
      </c>
      <c r="R599" s="193">
        <v>533931.94181000011</v>
      </c>
      <c r="S599" s="193"/>
      <c r="T599" s="193"/>
      <c r="U599" s="193">
        <v>497716.90000000008</v>
      </c>
      <c r="V599" s="193">
        <v>43068.508984407214</v>
      </c>
      <c r="W599" s="193">
        <v>83202.46750553693</v>
      </c>
      <c r="X599" s="193" t="s">
        <v>607</v>
      </c>
      <c r="Y599" s="193"/>
      <c r="Z599" s="193">
        <v>191658.91538931211</v>
      </c>
      <c r="AA599" s="193">
        <v>16584.656296353067</v>
      </c>
      <c r="AB599" s="193">
        <v>3327400.1720360713</v>
      </c>
      <c r="AC599" s="193"/>
      <c r="AD599" s="197">
        <v>287.92706095383465</v>
      </c>
      <c r="AE599" s="198"/>
    </row>
    <row r="600" spans="1:31" ht="14.25" hidden="1" outlineLevel="1">
      <c r="A600" s="66" t="s">
        <v>134</v>
      </c>
      <c r="B600" s="208" t="s">
        <v>940</v>
      </c>
      <c r="C600" s="172"/>
      <c r="D600" s="66"/>
      <c r="E600" s="66">
        <v>4.5652545550916637</v>
      </c>
      <c r="F600" s="193">
        <v>30333.6126</v>
      </c>
      <c r="G600" s="193"/>
      <c r="H600" s="193">
        <v>30333.612600000008</v>
      </c>
      <c r="I600" s="193">
        <v>0</v>
      </c>
      <c r="J600" s="193">
        <v>29267.313000000009</v>
      </c>
      <c r="K600" s="193">
        <v>0</v>
      </c>
      <c r="L600" s="194" t="s">
        <v>1324</v>
      </c>
      <c r="M600" s="195">
        <v>43830</v>
      </c>
      <c r="N600" s="196" t="s">
        <v>1324</v>
      </c>
      <c r="O600" s="195">
        <v>43830</v>
      </c>
      <c r="P600" s="66"/>
      <c r="Q600" s="213">
        <v>0.16994229014793827</v>
      </c>
      <c r="R600" s="193">
        <v>1142970.67209</v>
      </c>
      <c r="S600" s="193"/>
      <c r="T600" s="193"/>
      <c r="U600" s="193">
        <v>1075692.8</v>
      </c>
      <c r="V600" s="193">
        <v>36754.067583860524</v>
      </c>
      <c r="W600" s="193">
        <v>81867.193373030168</v>
      </c>
      <c r="X600" s="193" t="s">
        <v>607</v>
      </c>
      <c r="Y600" s="193"/>
      <c r="Z600" s="193">
        <v>670357.54001600726</v>
      </c>
      <c r="AA600" s="193">
        <v>22904.649293087037</v>
      </c>
      <c r="AB600" s="193">
        <v>11638111.326280244</v>
      </c>
      <c r="AC600" s="193"/>
      <c r="AD600" s="197">
        <v>397.64878061338396</v>
      </c>
      <c r="AE600" s="198"/>
    </row>
    <row r="601" spans="1:31" ht="14.25" hidden="1" outlineLevel="1">
      <c r="A601" s="66" t="s">
        <v>134</v>
      </c>
      <c r="B601" s="208" t="s">
        <v>941</v>
      </c>
      <c r="C601" s="172"/>
      <c r="D601" s="66"/>
      <c r="E601" s="66">
        <v>2.052283840805158</v>
      </c>
      <c r="F601" s="193">
        <v>13636.300499999999</v>
      </c>
      <c r="G601" s="193"/>
      <c r="H601" s="193">
        <v>13636.300499999998</v>
      </c>
      <c r="I601" s="193">
        <v>0</v>
      </c>
      <c r="J601" s="193">
        <v>13321.499999999998</v>
      </c>
      <c r="K601" s="193">
        <v>0</v>
      </c>
      <c r="L601" s="194" t="s">
        <v>1324</v>
      </c>
      <c r="M601" s="195">
        <v>43830</v>
      </c>
      <c r="N601" s="196" t="s">
        <v>1324</v>
      </c>
      <c r="O601" s="195">
        <v>43830</v>
      </c>
      <c r="P601" s="66"/>
      <c r="Q601" s="213">
        <v>0.16994229014793827</v>
      </c>
      <c r="R601" s="193">
        <v>532751.77280000004</v>
      </c>
      <c r="S601" s="193"/>
      <c r="T601" s="193"/>
      <c r="U601" s="193">
        <v>500266.32000000007</v>
      </c>
      <c r="V601" s="193">
        <v>37553.302556018476</v>
      </c>
      <c r="W601" s="193">
        <v>82532.316896745848</v>
      </c>
      <c r="X601" s="193" t="s">
        <v>607</v>
      </c>
      <c r="Y601" s="193"/>
      <c r="Z601" s="193">
        <v>324290.87755789689</v>
      </c>
      <c r="AA601" s="193">
        <v>24343.420602627102</v>
      </c>
      <c r="AB601" s="193">
        <v>5630030.4088856792</v>
      </c>
      <c r="AC601" s="193"/>
      <c r="AD601" s="197">
        <v>422.62736245060091</v>
      </c>
      <c r="AE601" s="198"/>
    </row>
    <row r="602" spans="1:31" ht="14.25" hidden="1" outlineLevel="1">
      <c r="A602" s="66" t="s">
        <v>134</v>
      </c>
      <c r="B602" s="208" t="s">
        <v>942</v>
      </c>
      <c r="C602" s="172"/>
      <c r="D602" s="66"/>
      <c r="E602" s="66">
        <v>4.5493445285726262</v>
      </c>
      <c r="F602" s="193">
        <v>30227.8992</v>
      </c>
      <c r="G602" s="193"/>
      <c r="H602" s="193">
        <v>30227.899199999996</v>
      </c>
      <c r="I602" s="193">
        <v>0</v>
      </c>
      <c r="J602" s="193">
        <v>25554.199199999995</v>
      </c>
      <c r="K602" s="193">
        <v>0</v>
      </c>
      <c r="L602" s="194" t="s">
        <v>1324</v>
      </c>
      <c r="M602" s="195">
        <v>43830</v>
      </c>
      <c r="N602" s="196" t="s">
        <v>1324</v>
      </c>
      <c r="O602" s="195">
        <v>43830</v>
      </c>
      <c r="P602" s="66"/>
      <c r="Q602" s="213">
        <v>0.15994229014793829</v>
      </c>
      <c r="R602" s="193">
        <v>1128412.1961999999</v>
      </c>
      <c r="S602" s="193"/>
      <c r="T602" s="193"/>
      <c r="U602" s="193">
        <v>1062651.3999999999</v>
      </c>
      <c r="V602" s="193">
        <v>41584.218377698176</v>
      </c>
      <c r="W602" s="193">
        <v>83122.48491042525</v>
      </c>
      <c r="X602" s="193" t="s">
        <v>607</v>
      </c>
      <c r="Y602" s="193"/>
      <c r="Z602" s="193">
        <v>455284.91118424118</v>
      </c>
      <c r="AA602" s="193">
        <v>17816.44212839357</v>
      </c>
      <c r="AB602" s="193">
        <v>7904224.4850580581</v>
      </c>
      <c r="AC602" s="193"/>
      <c r="AD602" s="197">
        <v>309.31215739517518</v>
      </c>
      <c r="AE602" s="198"/>
    </row>
    <row r="603" spans="1:31" ht="14.25" hidden="1" outlineLevel="1">
      <c r="A603" s="66" t="s">
        <v>134</v>
      </c>
      <c r="B603" s="208" t="s">
        <v>943</v>
      </c>
      <c r="C603" s="172"/>
      <c r="D603" s="66"/>
      <c r="E603" s="66">
        <v>9.5074814441372801</v>
      </c>
      <c r="F603" s="193">
        <v>63171.999600000003</v>
      </c>
      <c r="G603" s="193"/>
      <c r="H603" s="193">
        <v>61471.99960000001</v>
      </c>
      <c r="I603" s="193">
        <v>0</v>
      </c>
      <c r="J603" s="193">
        <v>61471.99960000001</v>
      </c>
      <c r="K603" s="193">
        <v>0</v>
      </c>
      <c r="L603" s="195">
        <v>43466</v>
      </c>
      <c r="M603" s="195">
        <v>44561</v>
      </c>
      <c r="N603" s="196" t="s">
        <v>1324</v>
      </c>
      <c r="O603" s="195">
        <v>44561</v>
      </c>
      <c r="P603" s="66"/>
      <c r="Q603" s="213">
        <v>0.1913422901479383</v>
      </c>
      <c r="R603" s="193">
        <v>2620894.3852600008</v>
      </c>
      <c r="S603" s="193"/>
      <c r="T603" s="193"/>
      <c r="U603" s="193">
        <v>2618666.4700000007</v>
      </c>
      <c r="V603" s="193">
        <v>42599.337699110743</v>
      </c>
      <c r="W603" s="193">
        <v>90469.286897900092</v>
      </c>
      <c r="X603" s="193" t="s">
        <v>607</v>
      </c>
      <c r="Y603" s="193"/>
      <c r="Z603" s="193">
        <v>917694.82055527857</v>
      </c>
      <c r="AA603" s="193">
        <v>14928.663888058694</v>
      </c>
      <c r="AB603" s="193">
        <v>15932146.425798496</v>
      </c>
      <c r="AC603" s="193"/>
      <c r="AD603" s="197">
        <v>259.17729257986417</v>
      </c>
      <c r="AE603" s="198"/>
    </row>
    <row r="604" spans="1:31" ht="14.25" hidden="1" outlineLevel="1">
      <c r="A604" s="66" t="s">
        <v>134</v>
      </c>
      <c r="B604" s="208" t="s">
        <v>944</v>
      </c>
      <c r="C604" s="172"/>
      <c r="D604" s="66"/>
      <c r="E604" s="66">
        <v>4.7624848900053571</v>
      </c>
      <c r="F604" s="193">
        <v>31644.1</v>
      </c>
      <c r="G604" s="193"/>
      <c r="H604" s="193">
        <v>30644.100000000002</v>
      </c>
      <c r="I604" s="193">
        <v>0</v>
      </c>
      <c r="J604" s="193">
        <v>29796.500000000004</v>
      </c>
      <c r="K604" s="193">
        <v>0</v>
      </c>
      <c r="L604" s="195">
        <v>43466</v>
      </c>
      <c r="M604" s="195">
        <v>44561</v>
      </c>
      <c r="N604" s="196">
        <v>43101</v>
      </c>
      <c r="O604" s="195">
        <v>44196</v>
      </c>
      <c r="P604" s="66"/>
      <c r="Q604" s="213">
        <v>0.1913422901479383</v>
      </c>
      <c r="R604" s="193">
        <v>1308325.1800000002</v>
      </c>
      <c r="S604" s="193"/>
      <c r="T604" s="193"/>
      <c r="U604" s="193">
        <v>1308325.1800000002</v>
      </c>
      <c r="V604" s="193">
        <v>43908.686590706966</v>
      </c>
      <c r="W604" s="193">
        <v>90313.528098937779</v>
      </c>
      <c r="X604" s="193" t="s">
        <v>607</v>
      </c>
      <c r="Y604" s="193"/>
      <c r="Z604" s="193">
        <v>382260.02705554961</v>
      </c>
      <c r="AA604" s="193">
        <v>12829.024451044572</v>
      </c>
      <c r="AB604" s="193">
        <v>6636435.7598680146</v>
      </c>
      <c r="AC604" s="193"/>
      <c r="AD604" s="197">
        <v>222.72534558985163</v>
      </c>
      <c r="AE604" s="198"/>
    </row>
    <row r="605" spans="1:31" ht="14.25" hidden="1" outlineLevel="1">
      <c r="A605" s="66" t="s">
        <v>134</v>
      </c>
      <c r="B605" s="208" t="s">
        <v>945</v>
      </c>
      <c r="C605" s="172"/>
      <c r="D605" s="66"/>
      <c r="E605" s="66">
        <v>0</v>
      </c>
      <c r="F605" s="193">
        <v>0</v>
      </c>
      <c r="G605" s="193">
        <v>1500</v>
      </c>
      <c r="H605" s="193">
        <v>0</v>
      </c>
      <c r="I605" s="193">
        <v>1500</v>
      </c>
      <c r="J605" s="193">
        <v>0</v>
      </c>
      <c r="K605" s="193">
        <v>1500</v>
      </c>
      <c r="L605" s="195">
        <v>44562</v>
      </c>
      <c r="M605" s="195">
        <v>44926</v>
      </c>
      <c r="N605" s="196">
        <v>44562</v>
      </c>
      <c r="O605" s="195">
        <v>44926</v>
      </c>
      <c r="P605" s="66"/>
      <c r="Q605" s="213">
        <v>0.1933422901479383</v>
      </c>
      <c r="R605" s="193">
        <v>913500</v>
      </c>
      <c r="S605" s="193"/>
      <c r="T605" s="193"/>
      <c r="U605" s="193">
        <v>913500</v>
      </c>
      <c r="V605" s="193">
        <v>0</v>
      </c>
      <c r="W605" s="193">
        <v>0</v>
      </c>
      <c r="X605" s="193">
        <v>350</v>
      </c>
      <c r="Y605" s="193"/>
      <c r="Z605" s="193">
        <v>-211703.40795866345</v>
      </c>
      <c r="AA605" s="193">
        <v>0</v>
      </c>
      <c r="AB605" s="193">
        <v>-3675393.6263878155</v>
      </c>
      <c r="AC605" s="193"/>
      <c r="AD605" s="197">
        <v>0</v>
      </c>
      <c r="AE605" s="198"/>
    </row>
    <row r="606" spans="1:31" ht="14.25" hidden="1" outlineLevel="1">
      <c r="A606" s="66" t="s">
        <v>134</v>
      </c>
      <c r="B606" s="208" t="s">
        <v>946</v>
      </c>
      <c r="C606" s="172"/>
      <c r="D606" s="66"/>
      <c r="E606" s="66">
        <v>0.9782598267934568</v>
      </c>
      <c r="F606" s="193">
        <v>6500</v>
      </c>
      <c r="G606" s="193"/>
      <c r="H606" s="193">
        <v>0</v>
      </c>
      <c r="I606" s="193">
        <v>0</v>
      </c>
      <c r="J606" s="193">
        <v>0</v>
      </c>
      <c r="K606" s="193">
        <v>0</v>
      </c>
      <c r="L606" s="194"/>
      <c r="M606" s="195">
        <v>43100</v>
      </c>
      <c r="N606" s="196" t="s">
        <v>1324</v>
      </c>
      <c r="O606" s="195">
        <v>45291</v>
      </c>
      <c r="P606" s="66"/>
      <c r="Q606" s="213">
        <v>0.1933422901479383</v>
      </c>
      <c r="R606" s="193">
        <v>266437.58526000002</v>
      </c>
      <c r="S606" s="193"/>
      <c r="T606" s="193"/>
      <c r="U606" s="193">
        <v>264209.67000000004</v>
      </c>
      <c r="V606" s="193">
        <v>0</v>
      </c>
      <c r="W606" s="193">
        <v>0</v>
      </c>
      <c r="X606" s="193" t="s">
        <v>607</v>
      </c>
      <c r="Y606" s="193"/>
      <c r="Z606" s="193">
        <v>-131317.89681695472</v>
      </c>
      <c r="AA606" s="193">
        <v>0</v>
      </c>
      <c r="AB606" s="193">
        <v>-2279816.6814864306</v>
      </c>
      <c r="AC606" s="193"/>
      <c r="AD606" s="197">
        <v>0</v>
      </c>
      <c r="AE606" s="198"/>
    </row>
    <row r="607" spans="1:31" ht="14.25" hidden="1" outlineLevel="1">
      <c r="A607" s="66" t="s">
        <v>134</v>
      </c>
      <c r="B607" s="208" t="s">
        <v>947</v>
      </c>
      <c r="C607" s="172"/>
      <c r="D607" s="66"/>
      <c r="E607" s="66">
        <v>0</v>
      </c>
      <c r="F607" s="193">
        <v>0</v>
      </c>
      <c r="G607" s="193"/>
      <c r="H607" s="193">
        <v>0</v>
      </c>
      <c r="I607" s="193">
        <v>0</v>
      </c>
      <c r="J607" s="193">
        <v>0</v>
      </c>
      <c r="K607" s="193">
        <v>0</v>
      </c>
      <c r="L607" s="194"/>
      <c r="M607" s="195">
        <v>43100</v>
      </c>
      <c r="N607" s="196" t="s">
        <v>1324</v>
      </c>
      <c r="O607" s="195">
        <v>44196</v>
      </c>
      <c r="P607" s="66"/>
      <c r="Q607" s="213">
        <v>0.1913422901479383</v>
      </c>
      <c r="R607" s="193">
        <v>1145832.9558699997</v>
      </c>
      <c r="S607" s="193"/>
      <c r="T607" s="193"/>
      <c r="U607" s="193">
        <v>1143478.3099999998</v>
      </c>
      <c r="V607" s="193">
        <v>0</v>
      </c>
      <c r="W607" s="193">
        <v>0</v>
      </c>
      <c r="X607" s="193" t="s">
        <v>607</v>
      </c>
      <c r="Y607" s="193"/>
      <c r="Z607" s="193">
        <v>-874522.09285935655</v>
      </c>
      <c r="AA607" s="193">
        <v>0</v>
      </c>
      <c r="AB607" s="193">
        <v>-15182622.505813461</v>
      </c>
      <c r="AC607" s="193"/>
      <c r="AD607" s="197">
        <v>0</v>
      </c>
      <c r="AE607" s="198"/>
    </row>
    <row r="608" spans="1:31" ht="14.25" hidden="1" outlineLevel="1">
      <c r="A608" s="66" t="s">
        <v>134</v>
      </c>
      <c r="B608" s="208" t="s">
        <v>948</v>
      </c>
      <c r="C608" s="172"/>
      <c r="D608" s="66"/>
      <c r="E608" s="66">
        <v>0.9782598267934568</v>
      </c>
      <c r="F608" s="193">
        <v>6500</v>
      </c>
      <c r="G608" s="193"/>
      <c r="H608" s="193">
        <v>0</v>
      </c>
      <c r="I608" s="193">
        <v>0</v>
      </c>
      <c r="J608" s="193">
        <v>0</v>
      </c>
      <c r="K608" s="193">
        <v>0</v>
      </c>
      <c r="L608" s="194"/>
      <c r="M608" s="195">
        <v>43100</v>
      </c>
      <c r="N608" s="196">
        <v>43101</v>
      </c>
      <c r="O608" s="195">
        <v>43830</v>
      </c>
      <c r="P608" s="66"/>
      <c r="Q608" s="213">
        <v>0.18994229014793829</v>
      </c>
      <c r="R608" s="193">
        <v>266437.51</v>
      </c>
      <c r="S608" s="193"/>
      <c r="T608" s="193"/>
      <c r="U608" s="193">
        <v>266437.51</v>
      </c>
      <c r="V608" s="193">
        <v>0</v>
      </c>
      <c r="W608" s="193">
        <v>0</v>
      </c>
      <c r="X608" s="193" t="s">
        <v>607</v>
      </c>
      <c r="Y608" s="193"/>
      <c r="Z608" s="193">
        <v>-230246.62273317331</v>
      </c>
      <c r="AA608" s="193">
        <v>0</v>
      </c>
      <c r="AB608" s="193">
        <v>-3997323.3206338398</v>
      </c>
      <c r="AC608" s="193"/>
      <c r="AD608" s="197">
        <v>0</v>
      </c>
      <c r="AE608" s="198"/>
    </row>
    <row r="609" spans="1:31" ht="14.25" collapsed="1">
      <c r="A609" s="66"/>
      <c r="B609" s="66" t="s">
        <v>949</v>
      </c>
      <c r="C609" s="172"/>
      <c r="D609" s="66">
        <v>2</v>
      </c>
      <c r="E609" s="66">
        <v>0</v>
      </c>
      <c r="F609" s="193">
        <v>20534.500199999999</v>
      </c>
      <c r="G609" s="193">
        <v>194</v>
      </c>
      <c r="H609" s="193">
        <v>2777.7902000000004</v>
      </c>
      <c r="I609" s="193">
        <v>76</v>
      </c>
      <c r="J609" s="193">
        <v>630.64020000000005</v>
      </c>
      <c r="K609" s="193">
        <v>42</v>
      </c>
      <c r="L609" s="194" t="s">
        <v>1324</v>
      </c>
      <c r="M609" s="195">
        <v>43373</v>
      </c>
      <c r="N609" s="195" t="s">
        <v>1324</v>
      </c>
      <c r="O609" s="196">
        <v>43465</v>
      </c>
      <c r="P609" s="66"/>
      <c r="Q609" s="213">
        <v>0.15774229014793831</v>
      </c>
      <c r="R609" s="193">
        <v>613968.87000000011</v>
      </c>
      <c r="S609" s="193"/>
      <c r="T609" s="193"/>
      <c r="U609" s="193">
        <v>79139.360000000073</v>
      </c>
      <c r="V609" s="193">
        <v>125490.50948544046</v>
      </c>
      <c r="W609" s="193">
        <v>79756.434810213454</v>
      </c>
      <c r="X609" s="193">
        <v>500</v>
      </c>
      <c r="Y609" s="193">
        <v>0</v>
      </c>
      <c r="Z609" s="193">
        <v>61038.338041000599</v>
      </c>
      <c r="AA609" s="193">
        <v>96787.895920685987</v>
      </c>
      <c r="AB609" s="193">
        <v>1060000</v>
      </c>
      <c r="AC609" s="193"/>
      <c r="AD609" s="197">
        <v>1680.8316374376386</v>
      </c>
      <c r="AE609" s="198"/>
    </row>
    <row r="610" spans="1:31" ht="14.25" hidden="1" outlineLevel="1">
      <c r="A610" s="66" t="s">
        <v>134</v>
      </c>
      <c r="B610" s="208" t="s">
        <v>950</v>
      </c>
      <c r="C610" s="172"/>
      <c r="D610" s="66"/>
      <c r="E610" s="66">
        <v>0</v>
      </c>
      <c r="F610" s="193">
        <v>20439.200199999999</v>
      </c>
      <c r="G610" s="193">
        <v>194</v>
      </c>
      <c r="H610" s="193">
        <v>2682.4902000000002</v>
      </c>
      <c r="I610" s="193">
        <v>76</v>
      </c>
      <c r="J610" s="193">
        <v>630.64020000000005</v>
      </c>
      <c r="K610" s="193">
        <v>42</v>
      </c>
      <c r="L610" s="194" t="s">
        <v>1324</v>
      </c>
      <c r="M610" s="195">
        <v>43373</v>
      </c>
      <c r="N610" s="196" t="s">
        <v>1324</v>
      </c>
      <c r="O610" s="195">
        <v>43281</v>
      </c>
      <c r="P610" s="66"/>
      <c r="Q610" s="213">
        <v>0.15774229014793831</v>
      </c>
      <c r="R610" s="193">
        <v>546097.34000000008</v>
      </c>
      <c r="S610" s="193"/>
      <c r="T610" s="193"/>
      <c r="U610" s="193">
        <v>68013.690000000061</v>
      </c>
      <c r="V610" s="193">
        <v>107848.64333101513</v>
      </c>
      <c r="W610" s="193">
        <v>79756.434810213497</v>
      </c>
      <c r="X610" s="193">
        <v>500</v>
      </c>
      <c r="Y610" s="193"/>
      <c r="Z610" s="193">
        <v>54583.343647130845</v>
      </c>
      <c r="AA610" s="193">
        <v>86552.2744143663</v>
      </c>
      <c r="AB610" s="193">
        <v>947624.20351198164</v>
      </c>
      <c r="AC610" s="193"/>
      <c r="AD610" s="197">
        <v>1502.6384355326247</v>
      </c>
      <c r="AE610" s="198"/>
    </row>
    <row r="611" spans="1:31" ht="14.25" hidden="1" outlineLevel="1">
      <c r="A611" s="66" t="s">
        <v>134</v>
      </c>
      <c r="B611" s="208" t="s">
        <v>951</v>
      </c>
      <c r="C611" s="172"/>
      <c r="D611" s="66"/>
      <c r="E611" s="66">
        <v>0</v>
      </c>
      <c r="F611" s="193">
        <v>95.3</v>
      </c>
      <c r="G611" s="193"/>
      <c r="H611" s="193">
        <v>95.3</v>
      </c>
      <c r="I611" s="193">
        <v>0</v>
      </c>
      <c r="J611" s="193">
        <v>0</v>
      </c>
      <c r="K611" s="193">
        <v>0</v>
      </c>
      <c r="L611" s="194"/>
      <c r="M611" s="195">
        <v>43100</v>
      </c>
      <c r="N611" s="196"/>
      <c r="O611" s="195">
        <v>43100</v>
      </c>
      <c r="P611" s="66"/>
      <c r="Q611" s="213">
        <v>7.1542290147938295E-2</v>
      </c>
      <c r="R611" s="193">
        <v>0</v>
      </c>
      <c r="S611" s="193"/>
      <c r="T611" s="193"/>
      <c r="U611" s="193">
        <v>0</v>
      </c>
      <c r="V611" s="193">
        <v>0</v>
      </c>
      <c r="W611" s="193">
        <v>0</v>
      </c>
      <c r="X611" s="193" t="s">
        <v>607</v>
      </c>
      <c r="Y611" s="193"/>
      <c r="Z611" s="193">
        <v>6454.994393869757</v>
      </c>
      <c r="AA611" s="193">
        <v>0</v>
      </c>
      <c r="AB611" s="193">
        <v>112065.48577730212</v>
      </c>
      <c r="AC611" s="193"/>
      <c r="AD611" s="197">
        <v>0</v>
      </c>
      <c r="AE611" s="198"/>
    </row>
    <row r="612" spans="1:31" ht="14.25" collapsed="1">
      <c r="A612" s="66"/>
      <c r="B612" s="66" t="s">
        <v>952</v>
      </c>
      <c r="C612" s="172"/>
      <c r="D612" s="66">
        <v>2</v>
      </c>
      <c r="E612" s="66">
        <v>0</v>
      </c>
      <c r="F612" s="193">
        <v>27566.750039999999</v>
      </c>
      <c r="G612" s="193">
        <v>0</v>
      </c>
      <c r="H612" s="193">
        <v>18322.20004</v>
      </c>
      <c r="I612" s="193">
        <v>0</v>
      </c>
      <c r="J612" s="193">
        <v>9312.36</v>
      </c>
      <c r="K612" s="193">
        <v>0</v>
      </c>
      <c r="L612" s="194" t="s">
        <v>1324</v>
      </c>
      <c r="M612" s="195">
        <v>43830</v>
      </c>
      <c r="N612" s="195" t="s">
        <v>1324</v>
      </c>
      <c r="O612" s="196">
        <v>44196</v>
      </c>
      <c r="P612" s="66"/>
      <c r="Q612" s="213">
        <v>0.15994229014793832</v>
      </c>
      <c r="R612" s="193">
        <v>1190304.28</v>
      </c>
      <c r="S612" s="193"/>
      <c r="T612" s="193"/>
      <c r="U612" s="193">
        <v>688073.46000000008</v>
      </c>
      <c r="V612" s="193">
        <v>73888.19375539606</v>
      </c>
      <c r="W612" s="193">
        <v>72233.07517750602</v>
      </c>
      <c r="X612" s="193">
        <v>500</v>
      </c>
      <c r="Y612" s="193">
        <v>0</v>
      </c>
      <c r="Z612" s="193">
        <v>103242.12133196113</v>
      </c>
      <c r="AA612" s="193">
        <v>11086.568961247323</v>
      </c>
      <c r="AB612" s="193">
        <v>1790000</v>
      </c>
      <c r="AC612" s="193"/>
      <c r="AD612" s="197">
        <v>192.21765481575025</v>
      </c>
      <c r="AE612" s="198"/>
    </row>
    <row r="613" spans="1:31" ht="14.25" hidden="1" outlineLevel="1">
      <c r="A613" s="66" t="s">
        <v>134</v>
      </c>
      <c r="B613" s="208" t="s">
        <v>953</v>
      </c>
      <c r="C613" s="172"/>
      <c r="D613" s="66"/>
      <c r="E613" s="66">
        <v>0</v>
      </c>
      <c r="F613" s="193">
        <v>27566.750039999999</v>
      </c>
      <c r="G613" s="193"/>
      <c r="H613" s="193">
        <v>18322.20004</v>
      </c>
      <c r="I613" s="193">
        <v>0</v>
      </c>
      <c r="J613" s="193">
        <v>9312.36</v>
      </c>
      <c r="K613" s="193">
        <v>0</v>
      </c>
      <c r="L613" s="194" t="s">
        <v>1324</v>
      </c>
      <c r="M613" s="195">
        <v>43830</v>
      </c>
      <c r="N613" s="196" t="s">
        <v>1324</v>
      </c>
      <c r="O613" s="195">
        <v>43830</v>
      </c>
      <c r="P613" s="66"/>
      <c r="Q613" s="213">
        <v>0.15994229014793832</v>
      </c>
      <c r="R613" s="193">
        <v>663043.16</v>
      </c>
      <c r="S613" s="193"/>
      <c r="T613" s="193"/>
      <c r="U613" s="193">
        <v>225131.86000000004</v>
      </c>
      <c r="V613" s="193">
        <v>24175.59673380325</v>
      </c>
      <c r="W613" s="193">
        <v>72233.07517750602</v>
      </c>
      <c r="X613" s="193" t="s">
        <v>607</v>
      </c>
      <c r="Y613" s="193"/>
      <c r="Z613" s="193">
        <v>414727.85807503696</v>
      </c>
      <c r="AA613" s="193">
        <v>44535.2046178452</v>
      </c>
      <c r="AB613" s="193">
        <v>7200111.4245269457</v>
      </c>
      <c r="AC613" s="193"/>
      <c r="AD613" s="197">
        <v>773.17795108081577</v>
      </c>
      <c r="AE613" s="198"/>
    </row>
    <row r="614" spans="1:31" ht="14.25" hidden="1" outlineLevel="1">
      <c r="A614" s="66" t="s">
        <v>134</v>
      </c>
      <c r="B614" s="208" t="s">
        <v>954</v>
      </c>
      <c r="C614" s="172"/>
      <c r="D614" s="66"/>
      <c r="E614" s="66">
        <v>0</v>
      </c>
      <c r="F614" s="193">
        <v>0</v>
      </c>
      <c r="G614" s="193"/>
      <c r="H614" s="193">
        <v>0</v>
      </c>
      <c r="I614" s="193">
        <v>0</v>
      </c>
      <c r="J614" s="193">
        <v>0</v>
      </c>
      <c r="K614" s="193">
        <v>0</v>
      </c>
      <c r="L614" s="194"/>
      <c r="M614" s="195">
        <v>43100</v>
      </c>
      <c r="N614" s="196" t="s">
        <v>1324</v>
      </c>
      <c r="O614" s="195">
        <v>44196</v>
      </c>
      <c r="P614" s="66"/>
      <c r="Q614" s="213">
        <v>0.1613422901479383</v>
      </c>
      <c r="R614" s="193">
        <v>393777.47</v>
      </c>
      <c r="S614" s="193"/>
      <c r="T614" s="193"/>
      <c r="U614" s="193">
        <v>391115.6</v>
      </c>
      <c r="V614" s="193">
        <v>0</v>
      </c>
      <c r="W614" s="193">
        <v>0</v>
      </c>
      <c r="X614" s="193" t="s">
        <v>607</v>
      </c>
      <c r="Y614" s="193"/>
      <c r="Z614" s="193">
        <v>-311485.73674307583</v>
      </c>
      <c r="AA614" s="193">
        <v>0</v>
      </c>
      <c r="AB614" s="193">
        <v>-5407719.7083183015</v>
      </c>
      <c r="AC614" s="193"/>
      <c r="AD614" s="197">
        <v>0</v>
      </c>
      <c r="AE614" s="198"/>
    </row>
    <row r="615" spans="1:31" ht="14.25" collapsed="1">
      <c r="A615" s="66"/>
      <c r="B615" s="66" t="s">
        <v>383</v>
      </c>
      <c r="C615" s="172"/>
      <c r="D615" s="66">
        <v>5</v>
      </c>
      <c r="E615" s="66">
        <v>3.68</v>
      </c>
      <c r="F615" s="193">
        <v>58125.321799999998</v>
      </c>
      <c r="G615" s="193">
        <v>0</v>
      </c>
      <c r="H615" s="193">
        <v>49044.931900000003</v>
      </c>
      <c r="I615" s="193">
        <v>0</v>
      </c>
      <c r="J615" s="193">
        <v>48464.001799999998</v>
      </c>
      <c r="K615" s="193">
        <v>0</v>
      </c>
      <c r="L615" s="194" t="s">
        <v>1324</v>
      </c>
      <c r="M615" s="195">
        <v>47118</v>
      </c>
      <c r="N615" s="195" t="s">
        <v>1324</v>
      </c>
      <c r="O615" s="196">
        <v>47483</v>
      </c>
      <c r="P615" s="66"/>
      <c r="Q615" s="213">
        <v>0.20939501403340169</v>
      </c>
      <c r="R615" s="193">
        <v>2623190.5184599999</v>
      </c>
      <c r="S615" s="193"/>
      <c r="T615" s="193"/>
      <c r="U615" s="193">
        <v>2331495.1</v>
      </c>
      <c r="V615" s="193">
        <v>48107.77099302601</v>
      </c>
      <c r="W615" s="193">
        <v>70000.000144437116</v>
      </c>
      <c r="X615" s="193">
        <v>500</v>
      </c>
      <c r="Y615" s="193">
        <v>0</v>
      </c>
      <c r="Z615" s="193">
        <v>271123.57343214954</v>
      </c>
      <c r="AA615" s="193">
        <v>5594.3290558426306</v>
      </c>
      <c r="AB615" s="193">
        <v>4710000</v>
      </c>
      <c r="AC615" s="193"/>
      <c r="AD615" s="197">
        <v>97.185536172541163</v>
      </c>
      <c r="AE615" s="198"/>
    </row>
    <row r="616" spans="1:31" ht="14.25" hidden="1" outlineLevel="1">
      <c r="A616" s="66" t="s">
        <v>134</v>
      </c>
      <c r="B616" s="208" t="s">
        <v>197</v>
      </c>
      <c r="C616" s="172"/>
      <c r="D616" s="66"/>
      <c r="E616" s="66">
        <v>0.49916794783233359</v>
      </c>
      <c r="F616" s="193">
        <v>7884.32</v>
      </c>
      <c r="G616" s="193"/>
      <c r="H616" s="193">
        <v>1473.9301</v>
      </c>
      <c r="I616" s="193">
        <v>0</v>
      </c>
      <c r="J616" s="193">
        <v>893</v>
      </c>
      <c r="K616" s="193">
        <v>0</v>
      </c>
      <c r="L616" s="195">
        <v>43374</v>
      </c>
      <c r="M616" s="195">
        <v>43100</v>
      </c>
      <c r="N616" s="196" t="s">
        <v>1324</v>
      </c>
      <c r="O616" s="195">
        <v>42735</v>
      </c>
      <c r="P616" s="66"/>
      <c r="Q616" s="213">
        <v>0.14154229014793832</v>
      </c>
      <c r="R616" s="193">
        <v>143257.72794000001</v>
      </c>
      <c r="S616" s="193"/>
      <c r="T616" s="193"/>
      <c r="U616" s="193">
        <v>0</v>
      </c>
      <c r="V616" s="193">
        <v>0</v>
      </c>
      <c r="W616" s="193">
        <v>70000.007838745805</v>
      </c>
      <c r="X616" s="193" t="s">
        <v>607</v>
      </c>
      <c r="Y616" s="193"/>
      <c r="Z616" s="193">
        <v>57995.394853063633</v>
      </c>
      <c r="AA616" s="193">
        <v>64944.451123251551</v>
      </c>
      <c r="AB616" s="193">
        <v>1006860.9979316675</v>
      </c>
      <c r="AC616" s="193"/>
      <c r="AD616" s="197">
        <v>1127.5039170567386</v>
      </c>
      <c r="AE616" s="198"/>
    </row>
    <row r="617" spans="1:31" ht="14.25" hidden="1" outlineLevel="1">
      <c r="A617" s="66" t="s">
        <v>134</v>
      </c>
      <c r="B617" s="208" t="s">
        <v>194</v>
      </c>
      <c r="C617" s="172"/>
      <c r="D617" s="66"/>
      <c r="E617" s="66">
        <v>0.88889322560275275</v>
      </c>
      <c r="F617" s="193">
        <v>14040.0013</v>
      </c>
      <c r="G617" s="193"/>
      <c r="H617" s="193">
        <v>12970.0013</v>
      </c>
      <c r="I617" s="193">
        <v>0</v>
      </c>
      <c r="J617" s="193">
        <v>12970.0013</v>
      </c>
      <c r="K617" s="193">
        <v>0</v>
      </c>
      <c r="L617" s="195">
        <v>46296</v>
      </c>
      <c r="M617" s="195">
        <v>47118</v>
      </c>
      <c r="N617" s="196">
        <v>46296</v>
      </c>
      <c r="O617" s="195">
        <v>46752</v>
      </c>
      <c r="P617" s="66"/>
      <c r="Q617" s="213">
        <v>0.21794229014793828</v>
      </c>
      <c r="R617" s="193">
        <v>490522.96</v>
      </c>
      <c r="S617" s="193"/>
      <c r="T617" s="193"/>
      <c r="U617" s="193">
        <v>490522.96</v>
      </c>
      <c r="V617" s="193">
        <v>37819.808082825715</v>
      </c>
      <c r="W617" s="193">
        <v>69999.999999999985</v>
      </c>
      <c r="X617" s="193" t="s">
        <v>607</v>
      </c>
      <c r="Y617" s="193"/>
      <c r="Z617" s="193">
        <v>58686.060559656762</v>
      </c>
      <c r="AA617" s="193">
        <v>4524.7536374307656</v>
      </c>
      <c r="AB617" s="193">
        <v>1018851.6803701508</v>
      </c>
      <c r="AC617" s="193"/>
      <c r="AD617" s="197">
        <v>78.554477891235891</v>
      </c>
      <c r="AE617" s="198"/>
    </row>
    <row r="618" spans="1:31" ht="14.25" hidden="1" outlineLevel="1">
      <c r="A618" s="66" t="s">
        <v>134</v>
      </c>
      <c r="B618" s="208" t="s">
        <v>195</v>
      </c>
      <c r="C618" s="172"/>
      <c r="D618" s="66"/>
      <c r="E618" s="66">
        <v>0.88889314329783209</v>
      </c>
      <c r="F618" s="193">
        <v>14040</v>
      </c>
      <c r="G618" s="193"/>
      <c r="H618" s="193">
        <v>14040</v>
      </c>
      <c r="I618" s="193">
        <v>0</v>
      </c>
      <c r="J618" s="193">
        <v>14040</v>
      </c>
      <c r="K618" s="193">
        <v>0</v>
      </c>
      <c r="L618" s="195">
        <v>46296</v>
      </c>
      <c r="M618" s="195">
        <v>47118</v>
      </c>
      <c r="N618" s="196">
        <v>46296</v>
      </c>
      <c r="O618" s="195">
        <v>46752</v>
      </c>
      <c r="P618" s="66"/>
      <c r="Q618" s="213">
        <v>0.2079422901479383</v>
      </c>
      <c r="R618" s="193">
        <v>490554.89</v>
      </c>
      <c r="S618" s="193"/>
      <c r="T618" s="193"/>
      <c r="U618" s="193">
        <v>490554.89</v>
      </c>
      <c r="V618" s="193">
        <v>34939.806980056979</v>
      </c>
      <c r="W618" s="193">
        <v>70000.000000000015</v>
      </c>
      <c r="X618" s="193" t="s">
        <v>607</v>
      </c>
      <c r="Y618" s="193"/>
      <c r="Z618" s="193">
        <v>89213.44024393252</v>
      </c>
      <c r="AA618" s="193">
        <v>6354.2336356077294</v>
      </c>
      <c r="AB618" s="193">
        <v>1548839.070765944</v>
      </c>
      <c r="AC618" s="193"/>
      <c r="AD618" s="197">
        <v>110.31617313147748</v>
      </c>
      <c r="AE618" s="198"/>
    </row>
    <row r="619" spans="1:31" ht="14.25" hidden="1" outlineLevel="1">
      <c r="A619" s="66" t="s">
        <v>134</v>
      </c>
      <c r="B619" s="208" t="s">
        <v>193</v>
      </c>
      <c r="C619" s="172"/>
      <c r="D619" s="66"/>
      <c r="E619" s="66">
        <v>1.301747319358497</v>
      </c>
      <c r="F619" s="193">
        <v>20561.000500000002</v>
      </c>
      <c r="G619" s="193"/>
      <c r="H619" s="193">
        <v>20561.000500000002</v>
      </c>
      <c r="I619" s="193">
        <v>0</v>
      </c>
      <c r="J619" s="193">
        <v>20561.000500000002</v>
      </c>
      <c r="K619" s="193">
        <v>0</v>
      </c>
      <c r="L619" s="195">
        <v>46388</v>
      </c>
      <c r="M619" s="195">
        <v>47118</v>
      </c>
      <c r="N619" s="196">
        <v>46388</v>
      </c>
      <c r="O619" s="195">
        <v>47026</v>
      </c>
      <c r="P619" s="66"/>
      <c r="Q619" s="213">
        <v>0.2079422901479383</v>
      </c>
      <c r="R619" s="193">
        <v>719194.00000000012</v>
      </c>
      <c r="S619" s="193"/>
      <c r="T619" s="193"/>
      <c r="U619" s="193">
        <v>719194.00000000012</v>
      </c>
      <c r="V619" s="193">
        <v>34978.550776262084</v>
      </c>
      <c r="W619" s="193">
        <v>69999.999999999985</v>
      </c>
      <c r="X619" s="193" t="s">
        <v>607</v>
      </c>
      <c r="Y619" s="193"/>
      <c r="Z619" s="193">
        <v>80378.696033440821</v>
      </c>
      <c r="AA619" s="193">
        <v>3909.27941631249</v>
      </c>
      <c r="AB619" s="193">
        <v>1395458.6274603354</v>
      </c>
      <c r="AC619" s="193"/>
      <c r="AD619" s="197">
        <v>67.869198654040943</v>
      </c>
      <c r="AE619" s="198"/>
    </row>
    <row r="620" spans="1:31" ht="14.25" hidden="1" outlineLevel="1">
      <c r="A620" s="66" t="s">
        <v>134</v>
      </c>
      <c r="B620" s="208" t="s">
        <v>196</v>
      </c>
      <c r="C620" s="172"/>
      <c r="D620" s="66"/>
      <c r="E620" s="66">
        <v>0.10129836390858485</v>
      </c>
      <c r="F620" s="193">
        <v>1600</v>
      </c>
      <c r="G620" s="193"/>
      <c r="H620" s="193">
        <v>0</v>
      </c>
      <c r="I620" s="193">
        <v>0</v>
      </c>
      <c r="J620" s="193">
        <v>0</v>
      </c>
      <c r="K620" s="193">
        <v>0</v>
      </c>
      <c r="L620" s="194"/>
      <c r="M620" s="195">
        <v>43100</v>
      </c>
      <c r="N620" s="196">
        <v>46753</v>
      </c>
      <c r="O620" s="195">
        <v>47026</v>
      </c>
      <c r="P620" s="66"/>
      <c r="Q620" s="213">
        <v>0.21794229014793828</v>
      </c>
      <c r="R620" s="193">
        <v>80500</v>
      </c>
      <c r="S620" s="193"/>
      <c r="T620" s="193"/>
      <c r="U620" s="193">
        <v>80500</v>
      </c>
      <c r="V620" s="193">
        <v>0</v>
      </c>
      <c r="W620" s="193">
        <v>0</v>
      </c>
      <c r="X620" s="193" t="s">
        <v>607</v>
      </c>
      <c r="Y620" s="193"/>
      <c r="Z620" s="193">
        <v>-15150.018257944208</v>
      </c>
      <c r="AA620" s="193">
        <v>0</v>
      </c>
      <c r="AB620" s="193">
        <v>-263020.23704681941</v>
      </c>
      <c r="AC620" s="193"/>
      <c r="AD620" s="197">
        <v>0</v>
      </c>
      <c r="AE620" s="198"/>
    </row>
    <row r="621" spans="1:31" ht="14.25" collapsed="1">
      <c r="A621" s="66"/>
      <c r="B621" s="66" t="s">
        <v>385</v>
      </c>
      <c r="C621" s="172"/>
      <c r="D621" s="66">
        <v>1</v>
      </c>
      <c r="E621" s="66">
        <v>1</v>
      </c>
      <c r="F621" s="193">
        <v>8160.5299800000003</v>
      </c>
      <c r="G621" s="193">
        <v>0</v>
      </c>
      <c r="H621" s="193">
        <v>8160.5299800000003</v>
      </c>
      <c r="I621" s="193">
        <v>0</v>
      </c>
      <c r="J621" s="193">
        <v>8160.5299800000003</v>
      </c>
      <c r="K621" s="193">
        <v>0</v>
      </c>
      <c r="L621" s="194" t="s">
        <v>790</v>
      </c>
      <c r="M621" s="195">
        <v>43465</v>
      </c>
      <c r="N621" s="195" t="s">
        <v>1324</v>
      </c>
      <c r="O621" s="196">
        <v>43100</v>
      </c>
      <c r="P621" s="66"/>
      <c r="Q621" s="213">
        <v>0.12154229014793831</v>
      </c>
      <c r="R621" s="193">
        <v>298647.36</v>
      </c>
      <c r="S621" s="193"/>
      <c r="T621" s="193"/>
      <c r="U621" s="193">
        <v>0</v>
      </c>
      <c r="V621" s="193">
        <v>0</v>
      </c>
      <c r="W621" s="193">
        <v>50000.000124991879</v>
      </c>
      <c r="X621" s="193" t="s">
        <v>607</v>
      </c>
      <c r="Y621" s="193">
        <v>0</v>
      </c>
      <c r="Z621" s="193">
        <v>377283.61088459886</v>
      </c>
      <c r="AA621" s="193">
        <v>46232.73387993838</v>
      </c>
      <c r="AB621" s="193">
        <v>6550000</v>
      </c>
      <c r="AC621" s="193"/>
      <c r="AD621" s="197">
        <v>802.64394788731602</v>
      </c>
      <c r="AE621" s="198"/>
    </row>
    <row r="622" spans="1:31" ht="14.25" hidden="1" outlineLevel="1">
      <c r="A622" s="66" t="s">
        <v>134</v>
      </c>
      <c r="B622" s="208" t="s">
        <v>424</v>
      </c>
      <c r="C622" s="172"/>
      <c r="D622" s="66"/>
      <c r="E622" s="66">
        <v>1</v>
      </c>
      <c r="F622" s="193">
        <v>8160.5299800000003</v>
      </c>
      <c r="G622" s="193"/>
      <c r="H622" s="193">
        <v>8160.5299800000003</v>
      </c>
      <c r="I622" s="193">
        <v>0</v>
      </c>
      <c r="J622" s="193">
        <v>8160.5299800000003</v>
      </c>
      <c r="K622" s="193">
        <v>0</v>
      </c>
      <c r="L622" s="195">
        <v>43282</v>
      </c>
      <c r="M622" s="195">
        <v>43465</v>
      </c>
      <c r="N622" s="196" t="s">
        <v>1324</v>
      </c>
      <c r="O622" s="195">
        <v>43100</v>
      </c>
      <c r="P622" s="66"/>
      <c r="Q622" s="213">
        <v>0.12154229014793831</v>
      </c>
      <c r="R622" s="193">
        <v>298647.36</v>
      </c>
      <c r="S622" s="193"/>
      <c r="T622" s="193"/>
      <c r="U622" s="193">
        <v>0</v>
      </c>
      <c r="V622" s="193">
        <v>0</v>
      </c>
      <c r="W622" s="193">
        <v>50000.000124991879</v>
      </c>
      <c r="X622" s="193" t="s">
        <v>607</v>
      </c>
      <c r="Y622" s="193"/>
      <c r="Z622" s="193">
        <v>377283.61088459886</v>
      </c>
      <c r="AA622" s="193">
        <v>46232.73387993838</v>
      </c>
      <c r="AB622" s="193">
        <v>6550039.9457744742</v>
      </c>
      <c r="AC622" s="193"/>
      <c r="AD622" s="197">
        <v>802.64884288489236</v>
      </c>
      <c r="AE622" s="198"/>
    </row>
    <row r="623" spans="1:31" ht="14.25" collapsed="1">
      <c r="A623" s="66"/>
      <c r="B623" s="66" t="s">
        <v>955</v>
      </c>
      <c r="C623" s="172"/>
      <c r="D623" s="66">
        <v>9</v>
      </c>
      <c r="E623" s="66">
        <v>14.873699999999999</v>
      </c>
      <c r="F623" s="193">
        <v>217170.22699999998</v>
      </c>
      <c r="G623" s="193">
        <v>534</v>
      </c>
      <c r="H623" s="193">
        <v>190195.22700000001</v>
      </c>
      <c r="I623" s="193">
        <v>534</v>
      </c>
      <c r="J623" s="193">
        <v>46273.116700000006</v>
      </c>
      <c r="K623" s="193">
        <v>219</v>
      </c>
      <c r="L623" s="194" t="s">
        <v>1324</v>
      </c>
      <c r="M623" s="195">
        <v>43830</v>
      </c>
      <c r="N623" s="195" t="s">
        <v>1324</v>
      </c>
      <c r="O623" s="196">
        <v>44561</v>
      </c>
      <c r="P623" s="66"/>
      <c r="Q623" s="213">
        <v>0.14712019668821677</v>
      </c>
      <c r="R623" s="193">
        <v>13766865.939710001</v>
      </c>
      <c r="S623" s="193"/>
      <c r="T623" s="193"/>
      <c r="U623" s="193">
        <v>4484944.2265600003</v>
      </c>
      <c r="V623" s="193">
        <v>96923.322793167288</v>
      </c>
      <c r="W623" s="193">
        <v>104375.73598884637</v>
      </c>
      <c r="X623" s="193">
        <v>883.65296803652973</v>
      </c>
      <c r="Y623" s="193">
        <v>0</v>
      </c>
      <c r="Z623" s="193">
        <v>431149.1726572889</v>
      </c>
      <c r="AA623" s="193">
        <v>9317.4872021812371</v>
      </c>
      <c r="AB623" s="193">
        <v>7490000</v>
      </c>
      <c r="AC623" s="193"/>
      <c r="AD623" s="197">
        <v>161.86504247292248</v>
      </c>
      <c r="AE623" s="198"/>
    </row>
    <row r="624" spans="1:31" ht="14.25" hidden="1" outlineLevel="1">
      <c r="A624" s="66" t="s">
        <v>134</v>
      </c>
      <c r="B624" s="208" t="s">
        <v>569</v>
      </c>
      <c r="C624" s="172"/>
      <c r="D624" s="66"/>
      <c r="E624" s="66">
        <v>3.5366875713160719</v>
      </c>
      <c r="F624" s="193">
        <v>51639.0167</v>
      </c>
      <c r="G624" s="193">
        <v>179</v>
      </c>
      <c r="H624" s="193">
        <v>51639.0167</v>
      </c>
      <c r="I624" s="193">
        <v>179</v>
      </c>
      <c r="J624" s="193">
        <v>29958.816699999996</v>
      </c>
      <c r="K624" s="193">
        <v>138</v>
      </c>
      <c r="L624" s="194" t="s">
        <v>1324</v>
      </c>
      <c r="M624" s="195">
        <v>43830</v>
      </c>
      <c r="N624" s="196" t="s">
        <v>1324</v>
      </c>
      <c r="O624" s="195">
        <v>43830</v>
      </c>
      <c r="P624" s="66"/>
      <c r="Q624" s="213">
        <v>0.14994229014793831</v>
      </c>
      <c r="R624" s="193">
        <v>2224784.9361100001</v>
      </c>
      <c r="S624" s="193"/>
      <c r="T624" s="193"/>
      <c r="U624" s="193">
        <v>1185510.7876800001</v>
      </c>
      <c r="V624" s="193">
        <v>39571.348880411562</v>
      </c>
      <c r="W624" s="193">
        <v>107192.29259092407</v>
      </c>
      <c r="X624" s="193">
        <v>846.52173913043475</v>
      </c>
      <c r="Y624" s="193"/>
      <c r="Z624" s="193">
        <v>1698566.8304238773</v>
      </c>
      <c r="AA624" s="193">
        <v>56696.726290390419</v>
      </c>
      <c r="AB624" s="193">
        <v>29488905.080605228</v>
      </c>
      <c r="AC624" s="193"/>
      <c r="AD624" s="197">
        <v>984.31474700418426</v>
      </c>
      <c r="AE624" s="198"/>
    </row>
    <row r="625" spans="1:31" ht="14.25" hidden="1" outlineLevel="1">
      <c r="A625" s="66" t="s">
        <v>134</v>
      </c>
      <c r="B625" s="208" t="s">
        <v>570</v>
      </c>
      <c r="C625" s="172"/>
      <c r="D625" s="66"/>
      <c r="E625" s="66">
        <v>1.2001947673195554</v>
      </c>
      <c r="F625" s="193">
        <v>17523.990000000002</v>
      </c>
      <c r="G625" s="193"/>
      <c r="H625" s="193">
        <v>17523.990000000002</v>
      </c>
      <c r="I625" s="193">
        <v>0</v>
      </c>
      <c r="J625" s="193">
        <v>6607.3000000000011</v>
      </c>
      <c r="K625" s="193">
        <v>0</v>
      </c>
      <c r="L625" s="194" t="s">
        <v>1324</v>
      </c>
      <c r="M625" s="195">
        <v>43646</v>
      </c>
      <c r="N625" s="196" t="s">
        <v>1324</v>
      </c>
      <c r="O625" s="195">
        <v>43830</v>
      </c>
      <c r="P625" s="66"/>
      <c r="Q625" s="213">
        <v>0.14994229014793831</v>
      </c>
      <c r="R625" s="193">
        <v>848137.80235000001</v>
      </c>
      <c r="S625" s="193"/>
      <c r="T625" s="193"/>
      <c r="U625" s="193">
        <v>566315.29655999993</v>
      </c>
      <c r="V625" s="193">
        <v>85710.546904181712</v>
      </c>
      <c r="W625" s="193">
        <v>113309.64300584722</v>
      </c>
      <c r="X625" s="193" t="s">
        <v>607</v>
      </c>
      <c r="Y625" s="193"/>
      <c r="Z625" s="193">
        <v>-73676.153312910101</v>
      </c>
      <c r="AA625" s="193">
        <v>-11150.720159960965</v>
      </c>
      <c r="AB625" s="193">
        <v>-1279095.4426010691</v>
      </c>
      <c r="AC625" s="193"/>
      <c r="AD625" s="197">
        <v>-193.58821948467133</v>
      </c>
      <c r="AE625" s="198"/>
    </row>
    <row r="626" spans="1:31" ht="14.25" hidden="1" outlineLevel="1">
      <c r="A626" s="66" t="s">
        <v>134</v>
      </c>
      <c r="B626" s="208" t="s">
        <v>571</v>
      </c>
      <c r="C626" s="172"/>
      <c r="D626" s="66"/>
      <c r="E626" s="66">
        <v>3.5479062620131168</v>
      </c>
      <c r="F626" s="193">
        <v>51802.820299999999</v>
      </c>
      <c r="G626" s="193">
        <v>182</v>
      </c>
      <c r="H626" s="193">
        <v>51802.820300000007</v>
      </c>
      <c r="I626" s="193">
        <v>182</v>
      </c>
      <c r="J626" s="193">
        <v>6959.7000000000025</v>
      </c>
      <c r="K626" s="193">
        <v>76</v>
      </c>
      <c r="L626" s="194" t="s">
        <v>1324</v>
      </c>
      <c r="M626" s="195">
        <v>43646</v>
      </c>
      <c r="N626" s="196" t="s">
        <v>1324</v>
      </c>
      <c r="O626" s="195">
        <v>43646</v>
      </c>
      <c r="P626" s="66"/>
      <c r="Q626" s="213">
        <v>0.1399422901479383</v>
      </c>
      <c r="R626" s="193">
        <v>2310033.4306800002</v>
      </c>
      <c r="S626" s="193"/>
      <c r="T626" s="193"/>
      <c r="U626" s="193">
        <v>933346.83937000018</v>
      </c>
      <c r="V626" s="193">
        <v>134107.33786944838</v>
      </c>
      <c r="W626" s="193">
        <v>97227.273496483875</v>
      </c>
      <c r="X626" s="193">
        <v>950.00000000000023</v>
      </c>
      <c r="Y626" s="193"/>
      <c r="Z626" s="193">
        <v>-501908.52956488193</v>
      </c>
      <c r="AA626" s="193">
        <v>-72116.402943356996</v>
      </c>
      <c r="AB626" s="193">
        <v>-8713659.4936281797</v>
      </c>
      <c r="AC626" s="193"/>
      <c r="AD626" s="197">
        <v>-1252.0165371536384</v>
      </c>
      <c r="AE626" s="198"/>
    </row>
    <row r="627" spans="1:31" ht="14.25" hidden="1" outlineLevel="1">
      <c r="A627" s="66" t="s">
        <v>134</v>
      </c>
      <c r="B627" s="208" t="s">
        <v>572</v>
      </c>
      <c r="C627" s="172"/>
      <c r="D627" s="66"/>
      <c r="E627" s="66">
        <v>3.5428572567177912</v>
      </c>
      <c r="F627" s="193">
        <v>51729.1</v>
      </c>
      <c r="G627" s="193">
        <v>173</v>
      </c>
      <c r="H627" s="193">
        <v>51729.100000000006</v>
      </c>
      <c r="I627" s="193">
        <v>173</v>
      </c>
      <c r="J627" s="193">
        <v>1720.9000000000044</v>
      </c>
      <c r="K627" s="193">
        <v>5</v>
      </c>
      <c r="L627" s="194" t="s">
        <v>1324</v>
      </c>
      <c r="M627" s="195">
        <v>43190</v>
      </c>
      <c r="N627" s="196" t="s">
        <v>1324</v>
      </c>
      <c r="O627" s="195">
        <v>43281</v>
      </c>
      <c r="P627" s="66"/>
      <c r="Q627" s="213">
        <v>0.12774229014793828</v>
      </c>
      <c r="R627" s="193">
        <v>2141660.4013900002</v>
      </c>
      <c r="S627" s="193"/>
      <c r="T627" s="193"/>
      <c r="U627" s="193">
        <v>89078.18104000017</v>
      </c>
      <c r="V627" s="193">
        <v>51762.555081643295</v>
      </c>
      <c r="W627" s="193">
        <v>37782.84618513559</v>
      </c>
      <c r="X627" s="193">
        <v>900</v>
      </c>
      <c r="Y627" s="193"/>
      <c r="Z627" s="193">
        <v>-88228.649832677824</v>
      </c>
      <c r="AA627" s="193">
        <v>-51268.899896959498</v>
      </c>
      <c r="AB627" s="193">
        <v>-1531742.0743795652</v>
      </c>
      <c r="AC627" s="193"/>
      <c r="AD627" s="197">
        <v>-890.0819770931264</v>
      </c>
      <c r="AE627" s="198"/>
    </row>
    <row r="628" spans="1:31" ht="14.25" hidden="1" outlineLevel="1">
      <c r="A628" s="66" t="s">
        <v>134</v>
      </c>
      <c r="B628" s="208" t="s">
        <v>573</v>
      </c>
      <c r="C628" s="172"/>
      <c r="D628" s="66"/>
      <c r="E628" s="66">
        <v>1.1985722707284365</v>
      </c>
      <c r="F628" s="193">
        <v>17500.3</v>
      </c>
      <c r="G628" s="193"/>
      <c r="H628" s="193">
        <v>17500.3</v>
      </c>
      <c r="I628" s="193">
        <v>0</v>
      </c>
      <c r="J628" s="193">
        <v>1026.4000000000003</v>
      </c>
      <c r="K628" s="193">
        <v>0</v>
      </c>
      <c r="L628" s="194" t="s">
        <v>1324</v>
      </c>
      <c r="M628" s="195">
        <v>43646</v>
      </c>
      <c r="N628" s="196" t="s">
        <v>1324</v>
      </c>
      <c r="O628" s="195">
        <v>43190</v>
      </c>
      <c r="P628" s="66"/>
      <c r="Q628" s="213">
        <v>0.12774229014793828</v>
      </c>
      <c r="R628" s="193">
        <v>707092.89376000001</v>
      </c>
      <c r="S628" s="193"/>
      <c r="T628" s="193"/>
      <c r="U628" s="193">
        <v>16247.114999999991</v>
      </c>
      <c r="V628" s="193">
        <v>15829.223499610274</v>
      </c>
      <c r="W628" s="193">
        <v>124778.26099961036</v>
      </c>
      <c r="X628" s="193" t="s">
        <v>607</v>
      </c>
      <c r="Y628" s="193"/>
      <c r="Z628" s="193">
        <v>104002.02283998222</v>
      </c>
      <c r="AA628" s="193">
        <v>101326.99029616348</v>
      </c>
      <c r="AB628" s="193">
        <v>1805584.4049149521</v>
      </c>
      <c r="AC628" s="193"/>
      <c r="AD628" s="197">
        <v>1759.1430289506543</v>
      </c>
      <c r="AE628" s="198"/>
    </row>
    <row r="629" spans="1:31" ht="14.25" hidden="1" outlineLevel="1">
      <c r="A629" s="66" t="s">
        <v>134</v>
      </c>
      <c r="B629" s="208" t="s">
        <v>574</v>
      </c>
      <c r="C629" s="172"/>
      <c r="D629" s="66"/>
      <c r="E629" s="66">
        <v>0</v>
      </c>
      <c r="F629" s="193">
        <v>0</v>
      </c>
      <c r="G629" s="193"/>
      <c r="H629" s="193">
        <v>0</v>
      </c>
      <c r="I629" s="193">
        <v>0</v>
      </c>
      <c r="J629" s="193">
        <v>0</v>
      </c>
      <c r="K629" s="193">
        <v>0</v>
      </c>
      <c r="L629" s="194"/>
      <c r="M629" s="195">
        <v>43100</v>
      </c>
      <c r="N629" s="196" t="s">
        <v>1324</v>
      </c>
      <c r="O629" s="195">
        <v>43100</v>
      </c>
      <c r="P629" s="66"/>
      <c r="Q629" s="213">
        <v>7.1542290147938309E-2</v>
      </c>
      <c r="R629" s="193">
        <v>9711.5793200000007</v>
      </c>
      <c r="S629" s="193"/>
      <c r="T629" s="193"/>
      <c r="U629" s="193">
        <v>0</v>
      </c>
      <c r="V629" s="193">
        <v>0</v>
      </c>
      <c r="W629" s="193">
        <v>0</v>
      </c>
      <c r="X629" s="193" t="s">
        <v>607</v>
      </c>
      <c r="Y629" s="193"/>
      <c r="Z629" s="193">
        <v>0</v>
      </c>
      <c r="AA629" s="193">
        <v>0</v>
      </c>
      <c r="AB629" s="193">
        <v>0</v>
      </c>
      <c r="AC629" s="193"/>
      <c r="AD629" s="197">
        <v>0</v>
      </c>
      <c r="AE629" s="198"/>
    </row>
    <row r="630" spans="1:31" ht="14.25" hidden="1" outlineLevel="1">
      <c r="A630" s="66" t="s">
        <v>134</v>
      </c>
      <c r="B630" s="208" t="s">
        <v>657</v>
      </c>
      <c r="C630" s="172"/>
      <c r="D630" s="66"/>
      <c r="E630" s="66">
        <v>0.14382620689529418</v>
      </c>
      <c r="F630" s="193">
        <v>2100</v>
      </c>
      <c r="G630" s="193"/>
      <c r="H630" s="193">
        <v>0</v>
      </c>
      <c r="I630" s="193">
        <v>0</v>
      </c>
      <c r="J630" s="193">
        <v>0</v>
      </c>
      <c r="K630" s="193">
        <v>0</v>
      </c>
      <c r="L630" s="194"/>
      <c r="M630" s="195">
        <v>43100</v>
      </c>
      <c r="N630" s="196">
        <v>43466</v>
      </c>
      <c r="O630" s="195">
        <v>44561</v>
      </c>
      <c r="P630" s="66"/>
      <c r="Q630" s="213">
        <v>0.18134229014793829</v>
      </c>
      <c r="R630" s="193">
        <v>160930</v>
      </c>
      <c r="S630" s="193"/>
      <c r="T630" s="193"/>
      <c r="U630" s="193">
        <v>160930</v>
      </c>
      <c r="V630" s="193">
        <v>0</v>
      </c>
      <c r="W630" s="193">
        <v>0</v>
      </c>
      <c r="X630" s="193" t="s">
        <v>607</v>
      </c>
      <c r="Y630" s="193"/>
      <c r="Z630" s="193">
        <v>-114908.75527767965</v>
      </c>
      <c r="AA630" s="193">
        <v>0</v>
      </c>
      <c r="AB630" s="193">
        <v>-1994936.7411515871</v>
      </c>
      <c r="AC630" s="193"/>
      <c r="AD630" s="197">
        <v>0</v>
      </c>
      <c r="AE630" s="198"/>
    </row>
    <row r="631" spans="1:31" ht="14.25" hidden="1" outlineLevel="1">
      <c r="A631" s="66" t="s">
        <v>134</v>
      </c>
      <c r="B631" s="208" t="s">
        <v>956</v>
      </c>
      <c r="C631" s="172"/>
      <c r="D631" s="66"/>
      <c r="E631" s="66">
        <v>1.4125788177216392</v>
      </c>
      <c r="F631" s="193">
        <v>20625</v>
      </c>
      <c r="G631" s="193"/>
      <c r="H631" s="193">
        <v>0</v>
      </c>
      <c r="I631" s="193">
        <v>0</v>
      </c>
      <c r="J631" s="193">
        <v>0</v>
      </c>
      <c r="K631" s="193">
        <v>0</v>
      </c>
      <c r="L631" s="194"/>
      <c r="M631" s="195">
        <v>43100</v>
      </c>
      <c r="N631" s="196">
        <v>43466</v>
      </c>
      <c r="O631" s="195">
        <v>44196</v>
      </c>
      <c r="P631" s="66"/>
      <c r="Q631" s="213">
        <v>0.18134229014793829</v>
      </c>
      <c r="R631" s="193">
        <v>603123.59279999998</v>
      </c>
      <c r="S631" s="193"/>
      <c r="T631" s="193"/>
      <c r="U631" s="193">
        <v>603123.59279999998</v>
      </c>
      <c r="V631" s="193">
        <v>0</v>
      </c>
      <c r="W631" s="193">
        <v>0</v>
      </c>
      <c r="X631" s="193" t="s">
        <v>607</v>
      </c>
      <c r="Y631" s="193"/>
      <c r="Z631" s="193">
        <v>-455295.59827344923</v>
      </c>
      <c r="AA631" s="193">
        <v>0</v>
      </c>
      <c r="AB631" s="193">
        <v>-7904410.0241570203</v>
      </c>
      <c r="AC631" s="193"/>
      <c r="AD631" s="197">
        <v>0</v>
      </c>
      <c r="AE631" s="198"/>
    </row>
    <row r="632" spans="1:31" ht="14.25" hidden="1" outlineLevel="1">
      <c r="A632" s="66" t="s">
        <v>134</v>
      </c>
      <c r="B632" s="208" t="s">
        <v>658</v>
      </c>
      <c r="C632" s="172"/>
      <c r="D632" s="66"/>
      <c r="E632" s="66">
        <v>0.29107684728809535</v>
      </c>
      <c r="F632" s="193">
        <v>4250</v>
      </c>
      <c r="G632" s="193"/>
      <c r="H632" s="193">
        <v>0</v>
      </c>
      <c r="I632" s="193">
        <v>0</v>
      </c>
      <c r="J632" s="193">
        <v>0</v>
      </c>
      <c r="K632" s="193">
        <v>0</v>
      </c>
      <c r="L632" s="194"/>
      <c r="M632" s="195">
        <v>43100</v>
      </c>
      <c r="N632" s="196">
        <v>43374</v>
      </c>
      <c r="O632" s="195">
        <v>44196</v>
      </c>
      <c r="P632" s="66"/>
      <c r="Q632" s="213">
        <v>0.18134229014793829</v>
      </c>
      <c r="R632" s="193">
        <v>177652.55750000002</v>
      </c>
      <c r="S632" s="193"/>
      <c r="T632" s="193"/>
      <c r="U632" s="193">
        <v>177652.55750000002</v>
      </c>
      <c r="V632" s="193">
        <v>0</v>
      </c>
      <c r="W632" s="193">
        <v>0</v>
      </c>
      <c r="X632" s="193" t="s">
        <v>607</v>
      </c>
      <c r="Y632" s="193"/>
      <c r="Z632" s="193">
        <v>-137401.99434497202</v>
      </c>
      <c r="AA632" s="193">
        <v>0</v>
      </c>
      <c r="AB632" s="193">
        <v>-2385443.0079230978</v>
      </c>
      <c r="AC632" s="193"/>
      <c r="AD632" s="197">
        <v>0</v>
      </c>
      <c r="AE632" s="198"/>
    </row>
    <row r="633" spans="1:31" ht="14.25" collapsed="1">
      <c r="A633" s="66"/>
      <c r="B633" s="66" t="s">
        <v>957</v>
      </c>
      <c r="C633" s="172"/>
      <c r="D633" s="66">
        <v>18</v>
      </c>
      <c r="E633" s="66">
        <v>0</v>
      </c>
      <c r="F633" s="193">
        <v>309532.39999999997</v>
      </c>
      <c r="G633" s="193">
        <v>0</v>
      </c>
      <c r="H633" s="193">
        <v>308022.39999999997</v>
      </c>
      <c r="I633" s="193">
        <v>0</v>
      </c>
      <c r="J633" s="193">
        <v>308022.39999999997</v>
      </c>
      <c r="K633" s="193">
        <v>0</v>
      </c>
      <c r="L633" s="194" t="s">
        <v>799</v>
      </c>
      <c r="M633" s="195">
        <v>45291</v>
      </c>
      <c r="N633" s="195">
        <v>43101</v>
      </c>
      <c r="O633" s="196">
        <v>88938</v>
      </c>
      <c r="P633" s="66"/>
      <c r="Q633" s="213">
        <v>0.19765724191767975</v>
      </c>
      <c r="R633" s="193">
        <v>24637776.96288</v>
      </c>
      <c r="S633" s="193"/>
      <c r="T633" s="193"/>
      <c r="U633" s="193">
        <v>20408235.024569999</v>
      </c>
      <c r="V633" s="193">
        <v>66255.684731272791</v>
      </c>
      <c r="W633" s="193">
        <v>99544.760381063214</v>
      </c>
      <c r="X633" s="193">
        <v>883.65296803652973</v>
      </c>
      <c r="Y633" s="193">
        <v>0</v>
      </c>
      <c r="Z633" s="193">
        <v>6246455.5909715416</v>
      </c>
      <c r="AA633" s="193">
        <v>20279.225117950977</v>
      </c>
      <c r="AB633" s="193">
        <v>108450000</v>
      </c>
      <c r="AC633" s="193"/>
      <c r="AD633" s="197">
        <v>352.08478344432098</v>
      </c>
      <c r="AE633" s="198"/>
    </row>
    <row r="634" spans="1:31" ht="14.25" hidden="1" outlineLevel="1">
      <c r="A634" s="66" t="s">
        <v>134</v>
      </c>
      <c r="B634" s="208" t="s">
        <v>958</v>
      </c>
      <c r="C634" s="172"/>
      <c r="D634" s="66"/>
      <c r="E634" s="66">
        <v>0</v>
      </c>
      <c r="F634" s="193">
        <v>35802</v>
      </c>
      <c r="G634" s="193"/>
      <c r="H634" s="193">
        <v>35802</v>
      </c>
      <c r="I634" s="193">
        <v>0</v>
      </c>
      <c r="J634" s="193">
        <v>35802</v>
      </c>
      <c r="K634" s="193">
        <v>0</v>
      </c>
      <c r="L634" s="195">
        <v>43556</v>
      </c>
      <c r="M634" s="195">
        <v>44561</v>
      </c>
      <c r="N634" s="196">
        <v>43101</v>
      </c>
      <c r="O634" s="195">
        <v>44196</v>
      </c>
      <c r="P634" s="66"/>
      <c r="Q634" s="213">
        <v>0.1913422901479383</v>
      </c>
      <c r="R634" s="193">
        <v>1594193.7103500001</v>
      </c>
      <c r="S634" s="193"/>
      <c r="T634" s="193"/>
      <c r="U634" s="193">
        <v>1594193.7103500001</v>
      </c>
      <c r="V634" s="193">
        <v>44528.062967152677</v>
      </c>
      <c r="W634" s="193">
        <v>99525.166191832861</v>
      </c>
      <c r="X634" s="193" t="s">
        <v>607</v>
      </c>
      <c r="Y634" s="193"/>
      <c r="Z634" s="193">
        <v>971090.15021665336</v>
      </c>
      <c r="AA634" s="193">
        <v>27123.907888292644</v>
      </c>
      <c r="AB634" s="193">
        <v>16859145.458117388</v>
      </c>
      <c r="AC634" s="193"/>
      <c r="AD634" s="197">
        <v>470.89954354833219</v>
      </c>
      <c r="AE634" s="198"/>
    </row>
    <row r="635" spans="1:31" ht="14.25" hidden="1" outlineLevel="1">
      <c r="A635" s="66" t="s">
        <v>134</v>
      </c>
      <c r="B635" s="208" t="s">
        <v>959</v>
      </c>
      <c r="C635" s="172"/>
      <c r="D635" s="66"/>
      <c r="E635" s="66">
        <v>0</v>
      </c>
      <c r="F635" s="193">
        <v>36006</v>
      </c>
      <c r="G635" s="193"/>
      <c r="H635" s="193">
        <v>36006</v>
      </c>
      <c r="I635" s="193">
        <v>0</v>
      </c>
      <c r="J635" s="193">
        <v>36006</v>
      </c>
      <c r="K635" s="193">
        <v>0</v>
      </c>
      <c r="L635" s="195">
        <v>44197</v>
      </c>
      <c r="M635" s="195">
        <v>45291</v>
      </c>
      <c r="N635" s="196">
        <v>43101</v>
      </c>
      <c r="O635" s="195">
        <v>88572</v>
      </c>
      <c r="P635" s="66"/>
      <c r="Q635" s="213">
        <v>0.2024422901479383</v>
      </c>
      <c r="R635" s="193">
        <v>1607449.5600000003</v>
      </c>
      <c r="S635" s="193"/>
      <c r="T635" s="193"/>
      <c r="U635" s="193">
        <v>1607449.5600000003</v>
      </c>
      <c r="V635" s="193">
        <v>44643.936010664896</v>
      </c>
      <c r="W635" s="193">
        <v>99527.856468366401</v>
      </c>
      <c r="X635" s="193" t="s">
        <v>607</v>
      </c>
      <c r="Y635" s="193"/>
      <c r="Z635" s="193">
        <v>664380.95987813699</v>
      </c>
      <c r="AA635" s="193">
        <v>18451.951338058574</v>
      </c>
      <c r="AB635" s="193">
        <v>11534351.614718992</v>
      </c>
      <c r="AC635" s="193"/>
      <c r="AD635" s="197">
        <v>320.34526508690197</v>
      </c>
      <c r="AE635" s="198"/>
    </row>
    <row r="636" spans="1:31" ht="14.25" hidden="1" outlineLevel="1">
      <c r="A636" s="66" t="s">
        <v>134</v>
      </c>
      <c r="B636" s="208" t="s">
        <v>960</v>
      </c>
      <c r="C636" s="172"/>
      <c r="D636" s="66"/>
      <c r="E636" s="66">
        <v>0</v>
      </c>
      <c r="F636" s="193">
        <v>15646.8</v>
      </c>
      <c r="G636" s="193"/>
      <c r="H636" s="193">
        <v>15646.8</v>
      </c>
      <c r="I636" s="193">
        <v>0</v>
      </c>
      <c r="J636" s="193">
        <v>15646.8</v>
      </c>
      <c r="K636" s="193">
        <v>0</v>
      </c>
      <c r="L636" s="195">
        <v>44562</v>
      </c>
      <c r="M636" s="195">
        <v>45291</v>
      </c>
      <c r="N636" s="196">
        <v>43101</v>
      </c>
      <c r="O636" s="195">
        <v>88938</v>
      </c>
      <c r="P636" s="66"/>
      <c r="Q636" s="213">
        <v>0.2024422901479383</v>
      </c>
      <c r="R636" s="193">
        <v>704013.67300000007</v>
      </c>
      <c r="S636" s="193"/>
      <c r="T636" s="193"/>
      <c r="U636" s="193">
        <v>704013.67300000007</v>
      </c>
      <c r="V636" s="193">
        <v>44994.099304650153</v>
      </c>
      <c r="W636" s="193">
        <v>99643.505381292038</v>
      </c>
      <c r="X636" s="193" t="s">
        <v>607</v>
      </c>
      <c r="Y636" s="193"/>
      <c r="Z636" s="193">
        <v>228333.29917948018</v>
      </c>
      <c r="AA636" s="193">
        <v>14592.971034299677</v>
      </c>
      <c r="AB636" s="193">
        <v>3964106.0131645408</v>
      </c>
      <c r="AC636" s="193"/>
      <c r="AD636" s="197">
        <v>253.34931188259202</v>
      </c>
      <c r="AE636" s="198"/>
    </row>
    <row r="637" spans="1:31" ht="14.25" hidden="1" outlineLevel="1">
      <c r="A637" s="66" t="s">
        <v>134</v>
      </c>
      <c r="B637" s="208" t="s">
        <v>961</v>
      </c>
      <c r="C637" s="172"/>
      <c r="D637" s="66"/>
      <c r="E637" s="66">
        <v>0</v>
      </c>
      <c r="F637" s="193">
        <v>15646.8</v>
      </c>
      <c r="G637" s="193"/>
      <c r="H637" s="193">
        <v>15646.8</v>
      </c>
      <c r="I637" s="193">
        <v>0</v>
      </c>
      <c r="J637" s="193">
        <v>15646.8</v>
      </c>
      <c r="K637" s="193">
        <v>0</v>
      </c>
      <c r="L637" s="195">
        <v>43831</v>
      </c>
      <c r="M637" s="195">
        <v>44926</v>
      </c>
      <c r="N637" s="196">
        <v>43101</v>
      </c>
      <c r="O637" s="195">
        <v>88207</v>
      </c>
      <c r="P637" s="66"/>
      <c r="Q637" s="213">
        <v>0.2024422901479383</v>
      </c>
      <c r="R637" s="193">
        <v>702502.35699999984</v>
      </c>
      <c r="S637" s="193"/>
      <c r="T637" s="193"/>
      <c r="U637" s="193">
        <v>702502.35699999984</v>
      </c>
      <c r="V637" s="193">
        <v>44897.50984226806</v>
      </c>
      <c r="W637" s="193">
        <v>99643.505381292023</v>
      </c>
      <c r="X637" s="193" t="s">
        <v>607</v>
      </c>
      <c r="Y637" s="193"/>
      <c r="Z637" s="193">
        <v>396958.38678938732</v>
      </c>
      <c r="AA637" s="193">
        <v>25369.940613377006</v>
      </c>
      <c r="AB637" s="193">
        <v>6891614.7303201603</v>
      </c>
      <c r="AC637" s="193"/>
      <c r="AD637" s="197">
        <v>440.44882853491833</v>
      </c>
      <c r="AE637" s="198"/>
    </row>
    <row r="638" spans="1:31" ht="14.25" hidden="1" outlineLevel="1">
      <c r="A638" s="66" t="s">
        <v>134</v>
      </c>
      <c r="B638" s="208" t="s">
        <v>962</v>
      </c>
      <c r="C638" s="172"/>
      <c r="D638" s="66"/>
      <c r="E638" s="66">
        <v>0</v>
      </c>
      <c r="F638" s="193">
        <v>15598.8</v>
      </c>
      <c r="G638" s="193"/>
      <c r="H638" s="193">
        <v>15598.8</v>
      </c>
      <c r="I638" s="193">
        <v>0</v>
      </c>
      <c r="J638" s="193">
        <v>15598.8</v>
      </c>
      <c r="K638" s="193">
        <v>0</v>
      </c>
      <c r="L638" s="195">
        <v>43831</v>
      </c>
      <c r="M638" s="195">
        <v>44926</v>
      </c>
      <c r="N638" s="196">
        <v>43101</v>
      </c>
      <c r="O638" s="195">
        <v>88207</v>
      </c>
      <c r="P638" s="66"/>
      <c r="Q638" s="213">
        <v>0.2024422901479383</v>
      </c>
      <c r="R638" s="193">
        <v>701247.57114999997</v>
      </c>
      <c r="S638" s="193"/>
      <c r="T638" s="193"/>
      <c r="U638" s="193">
        <v>701247.57114999997</v>
      </c>
      <c r="V638" s="193">
        <v>44955.225475677616</v>
      </c>
      <c r="W638" s="193">
        <v>99642.408390389013</v>
      </c>
      <c r="X638" s="193" t="s">
        <v>607</v>
      </c>
      <c r="Y638" s="193"/>
      <c r="Z638" s="193">
        <v>352572.37470065703</v>
      </c>
      <c r="AA638" s="193">
        <v>22602.531906342607</v>
      </c>
      <c r="AB638" s="193">
        <v>6121026.9183207182</v>
      </c>
      <c r="AC638" s="193"/>
      <c r="AD638" s="197">
        <v>392.40370530558238</v>
      </c>
      <c r="AE638" s="198"/>
    </row>
    <row r="639" spans="1:31" ht="14.25" hidden="1" outlineLevel="1">
      <c r="A639" s="66" t="s">
        <v>134</v>
      </c>
      <c r="B639" s="208" t="s">
        <v>963</v>
      </c>
      <c r="C639" s="172"/>
      <c r="D639" s="66"/>
      <c r="E639" s="66">
        <v>0</v>
      </c>
      <c r="F639" s="193">
        <v>15579.8</v>
      </c>
      <c r="G639" s="193"/>
      <c r="H639" s="193">
        <v>15579.8</v>
      </c>
      <c r="I639" s="193">
        <v>0</v>
      </c>
      <c r="J639" s="193">
        <v>15579.8</v>
      </c>
      <c r="K639" s="193">
        <v>0</v>
      </c>
      <c r="L639" s="195">
        <v>43191</v>
      </c>
      <c r="M639" s="195">
        <v>43830</v>
      </c>
      <c r="N639" s="196">
        <v>43101</v>
      </c>
      <c r="O639" s="195">
        <v>44196</v>
      </c>
      <c r="P639" s="66"/>
      <c r="Q639" s="213">
        <v>0.1913422901479383</v>
      </c>
      <c r="R639" s="193">
        <v>700324.66087999986</v>
      </c>
      <c r="S639" s="193"/>
      <c r="T639" s="193"/>
      <c r="U639" s="193">
        <v>700324.66087999986</v>
      </c>
      <c r="V639" s="193">
        <v>44950.812005288899</v>
      </c>
      <c r="W639" s="193">
        <v>99641.972297462111</v>
      </c>
      <c r="X639" s="193" t="s">
        <v>607</v>
      </c>
      <c r="Y639" s="193"/>
      <c r="Z639" s="193">
        <v>446581.21547271148</v>
      </c>
      <c r="AA639" s="193">
        <v>28664.117348920492</v>
      </c>
      <c r="AB639" s="193">
        <v>7753119.181404083</v>
      </c>
      <c r="AC639" s="193"/>
      <c r="AD639" s="197">
        <v>497.63919828265341</v>
      </c>
      <c r="AE639" s="198"/>
    </row>
    <row r="640" spans="1:31" ht="14.25" hidden="1" outlineLevel="1">
      <c r="A640" s="66" t="s">
        <v>134</v>
      </c>
      <c r="B640" s="208" t="s">
        <v>964</v>
      </c>
      <c r="C640" s="172"/>
      <c r="D640" s="66"/>
      <c r="E640" s="66">
        <v>0</v>
      </c>
      <c r="F640" s="193">
        <v>15646.8</v>
      </c>
      <c r="G640" s="193"/>
      <c r="H640" s="193">
        <v>15646.800000000003</v>
      </c>
      <c r="I640" s="193">
        <v>0</v>
      </c>
      <c r="J640" s="193">
        <v>15646.800000000003</v>
      </c>
      <c r="K640" s="193">
        <v>0</v>
      </c>
      <c r="L640" s="195">
        <v>43739</v>
      </c>
      <c r="M640" s="195">
        <v>44561</v>
      </c>
      <c r="N640" s="196">
        <v>43101</v>
      </c>
      <c r="O640" s="195">
        <v>87751</v>
      </c>
      <c r="P640" s="66"/>
      <c r="Q640" s="213">
        <v>0.2024422901479383</v>
      </c>
      <c r="R640" s="193">
        <v>700334.45669000002</v>
      </c>
      <c r="S640" s="193"/>
      <c r="T640" s="193"/>
      <c r="U640" s="193">
        <v>700334.45669000002</v>
      </c>
      <c r="V640" s="193">
        <v>44758.957530613283</v>
      </c>
      <c r="W640" s="193">
        <v>99643.505381292009</v>
      </c>
      <c r="X640" s="193" t="s">
        <v>607</v>
      </c>
      <c r="Y640" s="193"/>
      <c r="Z640" s="193">
        <v>445257.31280628697</v>
      </c>
      <c r="AA640" s="193">
        <v>28456.765140877807</v>
      </c>
      <c r="AB640" s="193">
        <v>7730134.8399187317</v>
      </c>
      <c r="AC640" s="193"/>
      <c r="AD640" s="197">
        <v>494.03934605917698</v>
      </c>
      <c r="AE640" s="198"/>
    </row>
    <row r="641" spans="1:31" ht="14.25" hidden="1" outlineLevel="1">
      <c r="A641" s="66" t="s">
        <v>134</v>
      </c>
      <c r="B641" s="208" t="s">
        <v>965</v>
      </c>
      <c r="C641" s="172"/>
      <c r="D641" s="66"/>
      <c r="E641" s="66">
        <v>0</v>
      </c>
      <c r="F641" s="193">
        <v>15646.8</v>
      </c>
      <c r="G641" s="193"/>
      <c r="H641" s="193">
        <v>15646.8</v>
      </c>
      <c r="I641" s="193">
        <v>0</v>
      </c>
      <c r="J641" s="193">
        <v>15646.8</v>
      </c>
      <c r="K641" s="193">
        <v>0</v>
      </c>
      <c r="L641" s="195">
        <v>43282</v>
      </c>
      <c r="M641" s="195">
        <v>44196</v>
      </c>
      <c r="N641" s="196">
        <v>43101</v>
      </c>
      <c r="O641" s="195">
        <v>43921</v>
      </c>
      <c r="P641" s="66"/>
      <c r="Q641" s="213">
        <v>0.1913422901479383</v>
      </c>
      <c r="R641" s="193">
        <v>699836.86845000007</v>
      </c>
      <c r="S641" s="193"/>
      <c r="T641" s="193"/>
      <c r="U641" s="193">
        <v>699836.86845000007</v>
      </c>
      <c r="V641" s="193">
        <v>44727.156252396664</v>
      </c>
      <c r="W641" s="193">
        <v>99643.505381292023</v>
      </c>
      <c r="X641" s="193" t="s">
        <v>607</v>
      </c>
      <c r="Y641" s="193"/>
      <c r="Z641" s="193">
        <v>415329.27075314708</v>
      </c>
      <c r="AA641" s="193">
        <v>26544.039084870205</v>
      </c>
      <c r="AB641" s="193">
        <v>7210552.5806012321</v>
      </c>
      <c r="AC641" s="193"/>
      <c r="AD641" s="197">
        <v>460.83241177756679</v>
      </c>
      <c r="AE641" s="198"/>
    </row>
    <row r="642" spans="1:31" ht="14.25" hidden="1" outlineLevel="1">
      <c r="A642" s="66" t="s">
        <v>134</v>
      </c>
      <c r="B642" s="208" t="s">
        <v>966</v>
      </c>
      <c r="C642" s="172"/>
      <c r="D642" s="66"/>
      <c r="E642" s="66">
        <v>0</v>
      </c>
      <c r="F642" s="193">
        <v>13103</v>
      </c>
      <c r="G642" s="193"/>
      <c r="H642" s="193">
        <v>13103</v>
      </c>
      <c r="I642" s="193">
        <v>0</v>
      </c>
      <c r="J642" s="193">
        <v>13103</v>
      </c>
      <c r="K642" s="193">
        <v>0</v>
      </c>
      <c r="L642" s="195">
        <v>43374</v>
      </c>
      <c r="M642" s="195">
        <v>44196</v>
      </c>
      <c r="N642" s="196">
        <v>43101</v>
      </c>
      <c r="O642" s="195">
        <v>44196</v>
      </c>
      <c r="P642" s="66"/>
      <c r="Q642" s="213">
        <v>0.1913422901479383</v>
      </c>
      <c r="R642" s="193">
        <v>595199.3041999999</v>
      </c>
      <c r="S642" s="193"/>
      <c r="T642" s="193"/>
      <c r="U642" s="193">
        <v>595199.3041999999</v>
      </c>
      <c r="V642" s="193">
        <v>45424.658795695635</v>
      </c>
      <c r="W642" s="193">
        <v>99618.407998168375</v>
      </c>
      <c r="X642" s="193" t="s">
        <v>607</v>
      </c>
      <c r="Y642" s="193"/>
      <c r="Z642" s="193">
        <v>406692.36204365664</v>
      </c>
      <c r="AA642" s="193">
        <v>31038.110512375537</v>
      </c>
      <c r="AB642" s="193">
        <v>7060606.7694844222</v>
      </c>
      <c r="AC642" s="193"/>
      <c r="AD642" s="197">
        <v>538.85421426272012</v>
      </c>
      <c r="AE642" s="198"/>
    </row>
    <row r="643" spans="1:31" ht="14.25" hidden="1" outlineLevel="1">
      <c r="A643" s="66" t="s">
        <v>134</v>
      </c>
      <c r="B643" s="208" t="s">
        <v>967</v>
      </c>
      <c r="C643" s="172"/>
      <c r="D643" s="66"/>
      <c r="E643" s="66">
        <v>0</v>
      </c>
      <c r="F643" s="193">
        <v>32854</v>
      </c>
      <c r="G643" s="193"/>
      <c r="H643" s="193">
        <v>32854</v>
      </c>
      <c r="I643" s="193">
        <v>0</v>
      </c>
      <c r="J643" s="193">
        <v>32854</v>
      </c>
      <c r="K643" s="193">
        <v>0</v>
      </c>
      <c r="L643" s="195">
        <v>43556</v>
      </c>
      <c r="M643" s="195">
        <v>44561</v>
      </c>
      <c r="N643" s="196">
        <v>43191</v>
      </c>
      <c r="O643" s="195">
        <v>44196</v>
      </c>
      <c r="P643" s="66"/>
      <c r="Q643" s="213">
        <v>0.1913422901479383</v>
      </c>
      <c r="R643" s="193">
        <v>1460721.7544</v>
      </c>
      <c r="S643" s="193"/>
      <c r="T643" s="193"/>
      <c r="U643" s="193">
        <v>1460721.7544</v>
      </c>
      <c r="V643" s="193">
        <v>44461.001838436721</v>
      </c>
      <c r="W643" s="193">
        <v>99488.64674012296</v>
      </c>
      <c r="X643" s="193" t="s">
        <v>607</v>
      </c>
      <c r="Y643" s="193"/>
      <c r="Z643" s="193">
        <v>915419.37171663635</v>
      </c>
      <c r="AA643" s="193">
        <v>27863.254754874182</v>
      </c>
      <c r="AB643" s="193">
        <v>15892642.242850481</v>
      </c>
      <c r="AC643" s="193"/>
      <c r="AD643" s="197">
        <v>483.73538207982227</v>
      </c>
      <c r="AE643" s="198"/>
    </row>
    <row r="644" spans="1:31" ht="14.25" hidden="1" outlineLevel="1">
      <c r="A644" s="66" t="s">
        <v>134</v>
      </c>
      <c r="B644" s="208" t="s">
        <v>968</v>
      </c>
      <c r="C644" s="172"/>
      <c r="D644" s="66"/>
      <c r="E644" s="66">
        <v>0</v>
      </c>
      <c r="F644" s="193">
        <v>16172</v>
      </c>
      <c r="G644" s="193"/>
      <c r="H644" s="193">
        <v>16172</v>
      </c>
      <c r="I644" s="193">
        <v>0</v>
      </c>
      <c r="J644" s="193">
        <v>16172</v>
      </c>
      <c r="K644" s="193">
        <v>0</v>
      </c>
      <c r="L644" s="195">
        <v>43191</v>
      </c>
      <c r="M644" s="195">
        <v>43830</v>
      </c>
      <c r="N644" s="196">
        <v>43101</v>
      </c>
      <c r="O644" s="195">
        <v>44196</v>
      </c>
      <c r="P644" s="66"/>
      <c r="Q644" s="213">
        <v>0.1913422901479383</v>
      </c>
      <c r="R644" s="193">
        <v>723368.40644999989</v>
      </c>
      <c r="S644" s="193"/>
      <c r="T644" s="193"/>
      <c r="U644" s="193">
        <v>723368.40644999989</v>
      </c>
      <c r="V644" s="193">
        <v>44729.681328839964</v>
      </c>
      <c r="W644" s="193">
        <v>99288.894385357402</v>
      </c>
      <c r="X644" s="193" t="s">
        <v>607</v>
      </c>
      <c r="Y644" s="193"/>
      <c r="Z644" s="193">
        <v>476085.2803000221</v>
      </c>
      <c r="AA644" s="193">
        <v>29438.862249568519</v>
      </c>
      <c r="AB644" s="193">
        <v>8265340.7505533323</v>
      </c>
      <c r="AC644" s="193"/>
      <c r="AD644" s="197">
        <v>511.0895838828427</v>
      </c>
      <c r="AE644" s="198"/>
    </row>
    <row r="645" spans="1:31" ht="14.25" hidden="1" outlineLevel="1">
      <c r="A645" s="66" t="s">
        <v>134</v>
      </c>
      <c r="B645" s="208" t="s">
        <v>969</v>
      </c>
      <c r="C645" s="172"/>
      <c r="D645" s="66"/>
      <c r="E645" s="66">
        <v>0</v>
      </c>
      <c r="F645" s="193">
        <v>16172</v>
      </c>
      <c r="G645" s="193"/>
      <c r="H645" s="193">
        <v>16172</v>
      </c>
      <c r="I645" s="193">
        <v>0</v>
      </c>
      <c r="J645" s="193">
        <v>16172</v>
      </c>
      <c r="K645" s="193">
        <v>0</v>
      </c>
      <c r="L645" s="195">
        <v>43191</v>
      </c>
      <c r="M645" s="195">
        <v>43830</v>
      </c>
      <c r="N645" s="196">
        <v>43101</v>
      </c>
      <c r="O645" s="195">
        <v>44196</v>
      </c>
      <c r="P645" s="66"/>
      <c r="Q645" s="213">
        <v>0.1913422901479383</v>
      </c>
      <c r="R645" s="193">
        <v>723371.45659999992</v>
      </c>
      <c r="S645" s="193"/>
      <c r="T645" s="193"/>
      <c r="U645" s="193">
        <v>723371.45659999992</v>
      </c>
      <c r="V645" s="193">
        <v>44729.869935691313</v>
      </c>
      <c r="W645" s="193">
        <v>99288.894385357402</v>
      </c>
      <c r="X645" s="193" t="s">
        <v>607</v>
      </c>
      <c r="Y645" s="193"/>
      <c r="Z645" s="193">
        <v>475045.33877189097</v>
      </c>
      <c r="AA645" s="193">
        <v>29374.557183520341</v>
      </c>
      <c r="AB645" s="193">
        <v>8247286.2728235489</v>
      </c>
      <c r="AC645" s="193"/>
      <c r="AD645" s="197">
        <v>509.97318036257411</v>
      </c>
      <c r="AE645" s="198"/>
    </row>
    <row r="646" spans="1:31" ht="14.25" hidden="1" outlineLevel="1">
      <c r="A646" s="66" t="s">
        <v>134</v>
      </c>
      <c r="B646" s="208" t="s">
        <v>970</v>
      </c>
      <c r="C646" s="172"/>
      <c r="D646" s="66"/>
      <c r="E646" s="66">
        <v>0</v>
      </c>
      <c r="F646" s="193">
        <v>32854</v>
      </c>
      <c r="G646" s="193"/>
      <c r="H646" s="193">
        <v>32854</v>
      </c>
      <c r="I646" s="193">
        <v>0</v>
      </c>
      <c r="J646" s="193">
        <v>32854</v>
      </c>
      <c r="K646" s="193">
        <v>0</v>
      </c>
      <c r="L646" s="195">
        <v>44197</v>
      </c>
      <c r="M646" s="195">
        <v>45291</v>
      </c>
      <c r="N646" s="196">
        <v>43101</v>
      </c>
      <c r="O646" s="195">
        <v>88572</v>
      </c>
      <c r="P646" s="66"/>
      <c r="Q646" s="213">
        <v>0.2024422901479383</v>
      </c>
      <c r="R646" s="193">
        <v>1467582.8039999998</v>
      </c>
      <c r="S646" s="193"/>
      <c r="T646" s="193"/>
      <c r="U646" s="193">
        <v>1467582.8039999998</v>
      </c>
      <c r="V646" s="193">
        <v>44669.836366956828</v>
      </c>
      <c r="W646" s="193">
        <v>99488.646740122975</v>
      </c>
      <c r="X646" s="193" t="s">
        <v>607</v>
      </c>
      <c r="Y646" s="193"/>
      <c r="Z646" s="193">
        <v>625425.18525996932</v>
      </c>
      <c r="AA646" s="193">
        <v>19036.500434040583</v>
      </c>
      <c r="AB646" s="193">
        <v>10858038.431463247</v>
      </c>
      <c r="AC646" s="193"/>
      <c r="AD646" s="197">
        <v>330.49365165469186</v>
      </c>
      <c r="AE646" s="198"/>
    </row>
    <row r="647" spans="1:31" ht="14.25" hidden="1" outlineLevel="1">
      <c r="A647" s="66" t="s">
        <v>134</v>
      </c>
      <c r="B647" s="208" t="s">
        <v>971</v>
      </c>
      <c r="C647" s="172"/>
      <c r="D647" s="66"/>
      <c r="E647" s="66">
        <v>0</v>
      </c>
      <c r="F647" s="193">
        <v>16401.8</v>
      </c>
      <c r="G647" s="193"/>
      <c r="H647" s="193">
        <v>15646.8</v>
      </c>
      <c r="I647" s="193">
        <v>0</v>
      </c>
      <c r="J647" s="193">
        <v>15646.8</v>
      </c>
      <c r="K647" s="193">
        <v>0</v>
      </c>
      <c r="L647" s="195">
        <v>44562</v>
      </c>
      <c r="M647" s="195">
        <v>45291</v>
      </c>
      <c r="N647" s="196">
        <v>43101</v>
      </c>
      <c r="O647" s="195">
        <v>88938</v>
      </c>
      <c r="P647" s="66"/>
      <c r="Q647" s="213">
        <v>0.21244229014793828</v>
      </c>
      <c r="R647" s="193">
        <v>818963.67299999984</v>
      </c>
      <c r="S647" s="193"/>
      <c r="T647" s="193"/>
      <c r="U647" s="193">
        <v>818963.67299999984</v>
      </c>
      <c r="V647" s="193">
        <v>52340.649397959955</v>
      </c>
      <c r="W647" s="193">
        <v>99643.505381292038</v>
      </c>
      <c r="X647" s="193" t="s">
        <v>607</v>
      </c>
      <c r="Y647" s="193"/>
      <c r="Z647" s="193">
        <v>153653.60450982052</v>
      </c>
      <c r="AA647" s="193">
        <v>9820.1296437495548</v>
      </c>
      <c r="AB647" s="193">
        <v>2667588.0380592518</v>
      </c>
      <c r="AC647" s="193"/>
      <c r="AD647" s="197">
        <v>170.48776989922871</v>
      </c>
      <c r="AE647" s="198"/>
    </row>
    <row r="648" spans="1:31" ht="14.25" hidden="1" outlineLevel="1">
      <c r="A648" s="66" t="s">
        <v>134</v>
      </c>
      <c r="B648" s="208" t="s">
        <v>972</v>
      </c>
      <c r="C648" s="172"/>
      <c r="D648" s="66"/>
      <c r="E648" s="66">
        <v>0</v>
      </c>
      <c r="F648" s="193">
        <v>16401.8</v>
      </c>
      <c r="G648" s="193"/>
      <c r="H648" s="193">
        <v>15646.8</v>
      </c>
      <c r="I648" s="193">
        <v>0</v>
      </c>
      <c r="J648" s="193">
        <v>15646.8</v>
      </c>
      <c r="K648" s="193">
        <v>0</v>
      </c>
      <c r="L648" s="195">
        <v>43282</v>
      </c>
      <c r="M648" s="195">
        <v>44196</v>
      </c>
      <c r="N648" s="196">
        <v>43101</v>
      </c>
      <c r="O648" s="195">
        <v>43921</v>
      </c>
      <c r="P648" s="66"/>
      <c r="Q648" s="213">
        <v>0.20134229014793831</v>
      </c>
      <c r="R648" s="193">
        <v>815236.85</v>
      </c>
      <c r="S648" s="193"/>
      <c r="T648" s="193"/>
      <c r="U648" s="193">
        <v>815236.85</v>
      </c>
      <c r="V648" s="193">
        <v>52102.465040775111</v>
      </c>
      <c r="W648" s="193">
        <v>99643.505381292023</v>
      </c>
      <c r="X648" s="193" t="s">
        <v>607</v>
      </c>
      <c r="Y648" s="193"/>
      <c r="Z648" s="193">
        <v>338189.73223817104</v>
      </c>
      <c r="AA648" s="193">
        <v>21613.987028540727</v>
      </c>
      <c r="AB648" s="193">
        <v>5871329.1314643184</v>
      </c>
      <c r="AC648" s="193"/>
      <c r="AD648" s="197">
        <v>375.24152743463958</v>
      </c>
      <c r="AE648" s="198"/>
    </row>
    <row r="649" spans="1:31" ht="14.25" hidden="1" outlineLevel="1">
      <c r="A649" s="66" t="s">
        <v>134</v>
      </c>
      <c r="B649" s="208" t="s">
        <v>973</v>
      </c>
      <c r="C649" s="172"/>
      <c r="D649" s="66"/>
      <c r="E649" s="66">
        <v>0</v>
      </c>
      <c r="F649" s="193">
        <v>0</v>
      </c>
      <c r="G649" s="193"/>
      <c r="H649" s="193">
        <v>0</v>
      </c>
      <c r="I649" s="193">
        <v>0</v>
      </c>
      <c r="J649" s="193">
        <v>0</v>
      </c>
      <c r="K649" s="193">
        <v>0</v>
      </c>
      <c r="L649" s="194"/>
      <c r="M649" s="195">
        <v>43100</v>
      </c>
      <c r="N649" s="196">
        <v>43101</v>
      </c>
      <c r="O649" s="195">
        <v>87477</v>
      </c>
      <c r="P649" s="66"/>
      <c r="Q649" s="213">
        <v>0.21244229014793828</v>
      </c>
      <c r="R649" s="193">
        <v>274312.51045</v>
      </c>
      <c r="S649" s="193"/>
      <c r="T649" s="193"/>
      <c r="U649" s="193">
        <v>274312.51045</v>
      </c>
      <c r="V649" s="193">
        <v>0</v>
      </c>
      <c r="W649" s="193">
        <v>0</v>
      </c>
      <c r="X649" s="193" t="s">
        <v>607</v>
      </c>
      <c r="Y649" s="193"/>
      <c r="Z649" s="193">
        <v>-210592.0922492299</v>
      </c>
      <c r="AA649" s="193">
        <v>0</v>
      </c>
      <c r="AB649" s="193">
        <v>-3656100.0178685128</v>
      </c>
      <c r="AC649" s="193"/>
      <c r="AD649" s="197">
        <v>0</v>
      </c>
      <c r="AE649" s="198"/>
    </row>
    <row r="650" spans="1:31" ht="14.25" hidden="1" outlineLevel="1">
      <c r="A650" s="66" t="s">
        <v>134</v>
      </c>
      <c r="B650" s="208" t="s">
        <v>974</v>
      </c>
      <c r="C650" s="172"/>
      <c r="D650" s="66"/>
      <c r="E650" s="66">
        <v>0</v>
      </c>
      <c r="F650" s="193">
        <v>0</v>
      </c>
      <c r="G650" s="193"/>
      <c r="H650" s="193">
        <v>0</v>
      </c>
      <c r="I650" s="193">
        <v>0</v>
      </c>
      <c r="J650" s="193">
        <v>0</v>
      </c>
      <c r="K650" s="193">
        <v>0</v>
      </c>
      <c r="L650" s="194"/>
      <c r="M650" s="195">
        <v>43100</v>
      </c>
      <c r="N650" s="196">
        <v>43101</v>
      </c>
      <c r="O650" s="195">
        <v>88207</v>
      </c>
      <c r="P650" s="66"/>
      <c r="Q650" s="213">
        <v>0.21244229014793828</v>
      </c>
      <c r="R650" s="193">
        <v>274312.5</v>
      </c>
      <c r="S650" s="193"/>
      <c r="T650" s="193"/>
      <c r="U650" s="193">
        <v>274312.5</v>
      </c>
      <c r="V650" s="193">
        <v>0</v>
      </c>
      <c r="W650" s="193">
        <v>0</v>
      </c>
      <c r="X650" s="193" t="s">
        <v>607</v>
      </c>
      <c r="Y650" s="193"/>
      <c r="Z650" s="193">
        <v>-151564.33049077482</v>
      </c>
      <c r="AA650" s="193">
        <v>0</v>
      </c>
      <c r="AB650" s="193">
        <v>-2631316.0456174603</v>
      </c>
      <c r="AC650" s="193"/>
      <c r="AD650" s="197">
        <v>0</v>
      </c>
      <c r="AE650" s="198"/>
    </row>
    <row r="651" spans="1:31" ht="14.25" hidden="1" outlineLevel="1">
      <c r="A651" s="66" t="s">
        <v>134</v>
      </c>
      <c r="B651" s="208" t="s">
        <v>975</v>
      </c>
      <c r="C651" s="172"/>
      <c r="D651" s="66"/>
      <c r="E651" s="66">
        <v>0</v>
      </c>
      <c r="F651" s="193">
        <v>0</v>
      </c>
      <c r="G651" s="193"/>
      <c r="H651" s="193">
        <v>0</v>
      </c>
      <c r="I651" s="193">
        <v>0</v>
      </c>
      <c r="J651" s="193">
        <v>0</v>
      </c>
      <c r="K651" s="193">
        <v>0</v>
      </c>
      <c r="L651" s="194"/>
      <c r="M651" s="195">
        <v>43100</v>
      </c>
      <c r="N651" s="196">
        <v>43101</v>
      </c>
      <c r="O651" s="195">
        <v>87842</v>
      </c>
      <c r="P651" s="66"/>
      <c r="Q651" s="213">
        <v>0.21244229014793828</v>
      </c>
      <c r="R651" s="193">
        <v>1097250.5</v>
      </c>
      <c r="S651" s="193"/>
      <c r="T651" s="193"/>
      <c r="U651" s="193">
        <v>1097250.5</v>
      </c>
      <c r="V651" s="193">
        <v>0</v>
      </c>
      <c r="W651" s="193">
        <v>0</v>
      </c>
      <c r="X651" s="193" t="s">
        <v>607</v>
      </c>
      <c r="Y651" s="193"/>
      <c r="Z651" s="193">
        <v>-702401.83092508023</v>
      </c>
      <c r="AA651" s="193">
        <v>0</v>
      </c>
      <c r="AB651" s="193">
        <v>-12194433.88955386</v>
      </c>
      <c r="AC651" s="193"/>
      <c r="AD651" s="197">
        <v>0</v>
      </c>
      <c r="AE651" s="198"/>
    </row>
    <row r="652" spans="1:31" ht="14.25" collapsed="1">
      <c r="A652" s="66"/>
      <c r="B652" s="66" t="s">
        <v>976</v>
      </c>
      <c r="C652" s="172"/>
      <c r="D652" s="66">
        <v>25</v>
      </c>
      <c r="E652" s="66">
        <v>59.6967</v>
      </c>
      <c r="F652" s="193">
        <v>472457.79980000004</v>
      </c>
      <c r="G652" s="193">
        <v>1400</v>
      </c>
      <c r="H652" s="193">
        <v>303906.64980000001</v>
      </c>
      <c r="I652" s="193">
        <v>1400</v>
      </c>
      <c r="J652" s="193">
        <v>244886.34019999995</v>
      </c>
      <c r="K652" s="193">
        <v>1400</v>
      </c>
      <c r="L652" s="194" t="s">
        <v>1324</v>
      </c>
      <c r="M652" s="195">
        <v>45291</v>
      </c>
      <c r="N652" s="195" t="s">
        <v>1324</v>
      </c>
      <c r="O652" s="196">
        <v>44926</v>
      </c>
      <c r="P652" s="66"/>
      <c r="Q652" s="213">
        <v>0.17254773074515134</v>
      </c>
      <c r="R652" s="193">
        <v>24317586.983029999</v>
      </c>
      <c r="S652" s="193"/>
      <c r="T652" s="193"/>
      <c r="U652" s="193">
        <v>18644490.600199997</v>
      </c>
      <c r="V652" s="193">
        <v>76135.282127100043</v>
      </c>
      <c r="W652" s="193">
        <v>97343.291517046615</v>
      </c>
      <c r="X652" s="193">
        <v>450</v>
      </c>
      <c r="Y652" s="193">
        <v>0</v>
      </c>
      <c r="Z652" s="193">
        <v>4379961.2722760001</v>
      </c>
      <c r="AA652" s="193">
        <v>17885.690433769654</v>
      </c>
      <c r="AB652" s="193">
        <v>76040000</v>
      </c>
      <c r="AC652" s="193"/>
      <c r="AD652" s="197">
        <v>310.51139862639025</v>
      </c>
      <c r="AE652" s="198"/>
    </row>
    <row r="653" spans="1:31" ht="14.25" hidden="1" outlineLevel="1">
      <c r="A653" s="66" t="s">
        <v>134</v>
      </c>
      <c r="B653" s="208" t="s">
        <v>977</v>
      </c>
      <c r="C653" s="172"/>
      <c r="D653" s="66"/>
      <c r="E653" s="66">
        <v>4.075683998348925</v>
      </c>
      <c r="F653" s="193">
        <v>32256.2</v>
      </c>
      <c r="G653" s="193"/>
      <c r="H653" s="193">
        <v>157.65</v>
      </c>
      <c r="I653" s="193">
        <v>0</v>
      </c>
      <c r="J653" s="193">
        <v>0</v>
      </c>
      <c r="K653" s="193">
        <v>0</v>
      </c>
      <c r="L653" s="194">
        <v>50041</v>
      </c>
      <c r="M653" s="195">
        <v>43100</v>
      </c>
      <c r="N653" s="196" t="s">
        <v>1324</v>
      </c>
      <c r="O653" s="195">
        <v>43190</v>
      </c>
      <c r="P653" s="66"/>
      <c r="Q653" s="213">
        <v>0.13774229014793829</v>
      </c>
      <c r="R653" s="193">
        <v>347339.12124999997</v>
      </c>
      <c r="S653" s="193"/>
      <c r="T653" s="193"/>
      <c r="U653" s="193">
        <v>40788.711249999993</v>
      </c>
      <c r="V653" s="193">
        <v>0</v>
      </c>
      <c r="W653" s="193">
        <v>0</v>
      </c>
      <c r="X653" s="193" t="s">
        <v>607</v>
      </c>
      <c r="Y653" s="193"/>
      <c r="Z653" s="193">
        <v>-68956.246165670964</v>
      </c>
      <c r="AA653" s="193">
        <v>0</v>
      </c>
      <c r="AB653" s="193">
        <v>-1197152.8947064588</v>
      </c>
      <c r="AC653" s="193"/>
      <c r="AD653" s="197">
        <v>0</v>
      </c>
      <c r="AE653" s="198"/>
    </row>
    <row r="654" spans="1:31" ht="14.25" hidden="1" outlineLevel="1">
      <c r="A654" s="66" t="s">
        <v>134</v>
      </c>
      <c r="B654" s="208" t="s">
        <v>978</v>
      </c>
      <c r="C654" s="172"/>
      <c r="D654" s="66"/>
      <c r="E654" s="66">
        <v>5.4215257447422918</v>
      </c>
      <c r="F654" s="193">
        <v>42907.6</v>
      </c>
      <c r="G654" s="193"/>
      <c r="H654" s="193">
        <v>958.97</v>
      </c>
      <c r="I654" s="193">
        <v>0</v>
      </c>
      <c r="J654" s="193">
        <v>0</v>
      </c>
      <c r="K654" s="193">
        <v>0</v>
      </c>
      <c r="L654" s="194"/>
      <c r="M654" s="195">
        <v>43100</v>
      </c>
      <c r="N654" s="196" t="s">
        <v>1324</v>
      </c>
      <c r="O654" s="195">
        <v>43190</v>
      </c>
      <c r="P654" s="66"/>
      <c r="Q654" s="213">
        <v>0.13774229014793829</v>
      </c>
      <c r="R654" s="193">
        <v>737812.45415000001</v>
      </c>
      <c r="S654" s="193"/>
      <c r="T654" s="193"/>
      <c r="U654" s="193">
        <v>86813.054149999982</v>
      </c>
      <c r="V654" s="193">
        <v>0</v>
      </c>
      <c r="W654" s="193">
        <v>0</v>
      </c>
      <c r="X654" s="193" t="s">
        <v>607</v>
      </c>
      <c r="Y654" s="193"/>
      <c r="Z654" s="193">
        <v>-194217.90887586554</v>
      </c>
      <c r="AA654" s="193">
        <v>0</v>
      </c>
      <c r="AB654" s="193">
        <v>-3371826.988028957</v>
      </c>
      <c r="AC654" s="193"/>
      <c r="AD654" s="197">
        <v>0</v>
      </c>
      <c r="AE654" s="198"/>
    </row>
    <row r="655" spans="1:31" ht="14.25" hidden="1" outlineLevel="1">
      <c r="A655" s="66" t="s">
        <v>134</v>
      </c>
      <c r="B655" s="208" t="s">
        <v>979</v>
      </c>
      <c r="C655" s="172"/>
      <c r="D655" s="66"/>
      <c r="E655" s="66">
        <v>4.0776803963977439</v>
      </c>
      <c r="F655" s="193">
        <v>32272.000100000001</v>
      </c>
      <c r="G655" s="193"/>
      <c r="H655" s="193">
        <v>1732.7501</v>
      </c>
      <c r="I655" s="193">
        <v>0</v>
      </c>
      <c r="J655" s="193">
        <v>301.29009999999994</v>
      </c>
      <c r="K655" s="193">
        <v>0</v>
      </c>
      <c r="L655" s="194" t="s">
        <v>1324</v>
      </c>
      <c r="M655" s="195">
        <v>43190</v>
      </c>
      <c r="N655" s="196" t="s">
        <v>1324</v>
      </c>
      <c r="O655" s="195">
        <v>43190</v>
      </c>
      <c r="P655" s="66"/>
      <c r="Q655" s="213">
        <v>0.13774229014793829</v>
      </c>
      <c r="R655" s="193">
        <v>568529.25659999996</v>
      </c>
      <c r="S655" s="193"/>
      <c r="T655" s="193"/>
      <c r="U655" s="193">
        <v>62142.956599999976</v>
      </c>
      <c r="V655" s="193">
        <v>206256.21817643521</v>
      </c>
      <c r="W655" s="193">
        <v>94499.999999999956</v>
      </c>
      <c r="X655" s="193" t="s">
        <v>607</v>
      </c>
      <c r="Y655" s="193"/>
      <c r="Z655" s="193">
        <v>-103566.01929552568</v>
      </c>
      <c r="AA655" s="193">
        <v>-343741.85974091321</v>
      </c>
      <c r="AB655" s="193">
        <v>-1798014.9252177193</v>
      </c>
      <c r="AC655" s="193"/>
      <c r="AD655" s="197">
        <v>-5967.7198992523145</v>
      </c>
      <c r="AE655" s="198"/>
    </row>
    <row r="656" spans="1:31" ht="14.25" hidden="1" outlineLevel="1">
      <c r="A656" s="66" t="s">
        <v>134</v>
      </c>
      <c r="B656" s="208" t="s">
        <v>980</v>
      </c>
      <c r="C656" s="172"/>
      <c r="D656" s="66"/>
      <c r="E656" s="66">
        <v>10.133107067569</v>
      </c>
      <c r="F656" s="193">
        <v>80196.484400000001</v>
      </c>
      <c r="G656" s="193"/>
      <c r="H656" s="193">
        <v>60478.8344</v>
      </c>
      <c r="I656" s="193">
        <v>0</v>
      </c>
      <c r="J656" s="193">
        <v>43297.934399999998</v>
      </c>
      <c r="K656" s="193">
        <v>0</v>
      </c>
      <c r="L656" s="194" t="s">
        <v>1324</v>
      </c>
      <c r="M656" s="195">
        <v>43738</v>
      </c>
      <c r="N656" s="196" t="s">
        <v>1324</v>
      </c>
      <c r="O656" s="195">
        <v>43373</v>
      </c>
      <c r="P656" s="66"/>
      <c r="Q656" s="213">
        <v>0.1477422901479383</v>
      </c>
      <c r="R656" s="193">
        <v>2775251.7823000001</v>
      </c>
      <c r="S656" s="193"/>
      <c r="T656" s="193"/>
      <c r="U656" s="193">
        <v>1161209.4823</v>
      </c>
      <c r="V656" s="193">
        <v>26819.0503401936</v>
      </c>
      <c r="W656" s="193">
        <v>94499.999999999971</v>
      </c>
      <c r="X656" s="193" t="s">
        <v>607</v>
      </c>
      <c r="Y656" s="193"/>
      <c r="Z656" s="193">
        <v>2178173.6573783918</v>
      </c>
      <c r="AA656" s="193">
        <v>50306.641357431399</v>
      </c>
      <c r="AB656" s="193">
        <v>37815383.581626311</v>
      </c>
      <c r="AC656" s="193"/>
      <c r="AD656" s="197">
        <v>873.3761576770811</v>
      </c>
      <c r="AE656" s="198"/>
    </row>
    <row r="657" spans="1:31" ht="14.25" hidden="1" outlineLevel="1">
      <c r="A657" s="66" t="s">
        <v>134</v>
      </c>
      <c r="B657" s="208" t="s">
        <v>981</v>
      </c>
      <c r="C657" s="172"/>
      <c r="D657" s="66"/>
      <c r="E657" s="66">
        <v>4.3802502826645044</v>
      </c>
      <c r="F657" s="193">
        <v>34666.629999999997</v>
      </c>
      <c r="G657" s="193"/>
      <c r="H657" s="193">
        <v>4605.58</v>
      </c>
      <c r="I657" s="193">
        <v>0</v>
      </c>
      <c r="J657" s="193">
        <v>1502.1</v>
      </c>
      <c r="K657" s="193">
        <v>0</v>
      </c>
      <c r="L657" s="194" t="s">
        <v>1324</v>
      </c>
      <c r="M657" s="195">
        <v>43190</v>
      </c>
      <c r="N657" s="196" t="s">
        <v>1324</v>
      </c>
      <c r="O657" s="195">
        <v>43190</v>
      </c>
      <c r="P657" s="66"/>
      <c r="Q657" s="213">
        <v>0.1477422901479383</v>
      </c>
      <c r="R657" s="193">
        <v>757744.88360000006</v>
      </c>
      <c r="S657" s="193"/>
      <c r="T657" s="193"/>
      <c r="U657" s="193">
        <v>244415.68360000005</v>
      </c>
      <c r="V657" s="193">
        <v>162715.98668530729</v>
      </c>
      <c r="W657" s="193">
        <v>94500.000000000015</v>
      </c>
      <c r="X657" s="193" t="s">
        <v>607</v>
      </c>
      <c r="Y657" s="193"/>
      <c r="Z657" s="193">
        <v>-139242.95406368573</v>
      </c>
      <c r="AA657" s="193">
        <v>-92698.857641758688</v>
      </c>
      <c r="AB657" s="193">
        <v>-2417404.0031750882</v>
      </c>
      <c r="AC657" s="193"/>
      <c r="AD657" s="197">
        <v>-1609.3495793722711</v>
      </c>
      <c r="AE657" s="198"/>
    </row>
    <row r="658" spans="1:31" ht="14.25" hidden="1" outlineLevel="1">
      <c r="A658" s="66" t="s">
        <v>134</v>
      </c>
      <c r="B658" s="208" t="s">
        <v>982</v>
      </c>
      <c r="C658" s="172"/>
      <c r="D658" s="66"/>
      <c r="E658" s="66">
        <v>4.0758195251207274</v>
      </c>
      <c r="F658" s="193">
        <v>32257.2726</v>
      </c>
      <c r="G658" s="193"/>
      <c r="H658" s="193">
        <v>29658.942599999998</v>
      </c>
      <c r="I658" s="193">
        <v>0</v>
      </c>
      <c r="J658" s="193">
        <v>8163.2525999999998</v>
      </c>
      <c r="K658" s="193">
        <v>0</v>
      </c>
      <c r="L658" s="194" t="s">
        <v>1324</v>
      </c>
      <c r="M658" s="195">
        <v>43281</v>
      </c>
      <c r="N658" s="196" t="s">
        <v>1324</v>
      </c>
      <c r="O658" s="195">
        <v>43465</v>
      </c>
      <c r="P658" s="66"/>
      <c r="Q658" s="213">
        <v>0.15774229014793831</v>
      </c>
      <c r="R658" s="193">
        <v>1357023.9124999999</v>
      </c>
      <c r="S658" s="193"/>
      <c r="T658" s="193"/>
      <c r="U658" s="193">
        <v>878583.36249999981</v>
      </c>
      <c r="V658" s="193">
        <v>107626.62942709868</v>
      </c>
      <c r="W658" s="193">
        <v>94728.141133351644</v>
      </c>
      <c r="X658" s="193" t="s">
        <v>607</v>
      </c>
      <c r="Y658" s="193"/>
      <c r="Z658" s="193">
        <v>-358966.47832400253</v>
      </c>
      <c r="AA658" s="193">
        <v>-43973.462039383972</v>
      </c>
      <c r="AB658" s="193">
        <v>-6232035.2763358895</v>
      </c>
      <c r="AC658" s="193"/>
      <c r="AD658" s="197">
        <v>-763.42550962295218</v>
      </c>
      <c r="AE658" s="198"/>
    </row>
    <row r="659" spans="1:31" ht="14.25" hidden="1" outlineLevel="1">
      <c r="A659" s="66" t="s">
        <v>134</v>
      </c>
      <c r="B659" s="208" t="s">
        <v>983</v>
      </c>
      <c r="C659" s="172"/>
      <c r="D659" s="66"/>
      <c r="E659" s="66">
        <v>1.7537024271610719</v>
      </c>
      <c r="F659" s="193">
        <v>13879.333199999999</v>
      </c>
      <c r="G659" s="193"/>
      <c r="H659" s="193">
        <v>11496.423200000001</v>
      </c>
      <c r="I659" s="193">
        <v>0</v>
      </c>
      <c r="J659" s="193">
        <v>11496.423200000001</v>
      </c>
      <c r="K659" s="193">
        <v>0</v>
      </c>
      <c r="L659" s="195">
        <v>43739</v>
      </c>
      <c r="M659" s="195">
        <v>44196</v>
      </c>
      <c r="N659" s="196">
        <v>43101</v>
      </c>
      <c r="O659" s="195">
        <v>44196</v>
      </c>
      <c r="P659" s="66"/>
      <c r="Q659" s="213">
        <v>0.18134229014793829</v>
      </c>
      <c r="R659" s="193">
        <v>582150.03579999995</v>
      </c>
      <c r="S659" s="193"/>
      <c r="T659" s="193"/>
      <c r="U659" s="193">
        <v>582150.03579999995</v>
      </c>
      <c r="V659" s="193">
        <v>50637.491824413693</v>
      </c>
      <c r="W659" s="193">
        <v>98926.672845515975</v>
      </c>
      <c r="X659" s="193" t="s">
        <v>607</v>
      </c>
      <c r="Y659" s="193"/>
      <c r="Z659" s="193">
        <v>210305.84094493688</v>
      </c>
      <c r="AA659" s="193">
        <v>18293.154078125521</v>
      </c>
      <c r="AB659" s="193">
        <v>3651130.3944246178</v>
      </c>
      <c r="AC659" s="193"/>
      <c r="AD659" s="197">
        <v>317.58837778558967</v>
      </c>
      <c r="AE659" s="198"/>
    </row>
    <row r="660" spans="1:31" ht="14.25" hidden="1" outlineLevel="1">
      <c r="A660" s="66" t="s">
        <v>134</v>
      </c>
      <c r="B660" s="208" t="s">
        <v>984</v>
      </c>
      <c r="C660" s="172"/>
      <c r="D660" s="66"/>
      <c r="E660" s="66">
        <v>1.7537024397964229</v>
      </c>
      <c r="F660" s="193">
        <v>13879.3333</v>
      </c>
      <c r="G660" s="193"/>
      <c r="H660" s="193">
        <v>13879.333299999998</v>
      </c>
      <c r="I660" s="193">
        <v>0</v>
      </c>
      <c r="J660" s="193">
        <v>13879.333299999998</v>
      </c>
      <c r="K660" s="193">
        <v>0</v>
      </c>
      <c r="L660" s="195">
        <v>43282</v>
      </c>
      <c r="M660" s="195">
        <v>44196</v>
      </c>
      <c r="N660" s="196">
        <v>43101</v>
      </c>
      <c r="O660" s="195">
        <v>44196</v>
      </c>
      <c r="P660" s="66"/>
      <c r="Q660" s="213">
        <v>0.17134229014793828</v>
      </c>
      <c r="R660" s="193">
        <v>582584.73518999992</v>
      </c>
      <c r="S660" s="193"/>
      <c r="T660" s="193"/>
      <c r="U660" s="193">
        <v>582584.73518999992</v>
      </c>
      <c r="V660" s="193">
        <v>41974.979820536486</v>
      </c>
      <c r="W660" s="193">
        <v>96556.472153186929</v>
      </c>
      <c r="X660" s="193" t="s">
        <v>607</v>
      </c>
      <c r="Y660" s="193"/>
      <c r="Z660" s="193">
        <v>389141.73334838211</v>
      </c>
      <c r="AA660" s="193">
        <v>28037.494664702819</v>
      </c>
      <c r="AB660" s="193">
        <v>6755909.4126128405</v>
      </c>
      <c r="AC660" s="193"/>
      <c r="AD660" s="197">
        <v>486.76037001091697</v>
      </c>
      <c r="AE660" s="198"/>
    </row>
    <row r="661" spans="1:31" ht="14.25" hidden="1" outlineLevel="1">
      <c r="A661" s="66" t="s">
        <v>134</v>
      </c>
      <c r="B661" s="208" t="s">
        <v>985</v>
      </c>
      <c r="C661" s="172"/>
      <c r="D661" s="66"/>
      <c r="E661" s="66">
        <v>3.5465294091584596</v>
      </c>
      <c r="F661" s="193">
        <v>28068.309999999998</v>
      </c>
      <c r="G661" s="193"/>
      <c r="H661" s="193">
        <v>26094.659999999993</v>
      </c>
      <c r="I661" s="193">
        <v>0</v>
      </c>
      <c r="J661" s="193">
        <v>25310.059999999994</v>
      </c>
      <c r="K661" s="193">
        <v>0</v>
      </c>
      <c r="L661" s="195">
        <v>43282</v>
      </c>
      <c r="M661" s="195">
        <v>44196</v>
      </c>
      <c r="N661" s="196" t="s">
        <v>1324</v>
      </c>
      <c r="O661" s="195">
        <v>44196</v>
      </c>
      <c r="P661" s="66"/>
      <c r="Q661" s="213">
        <v>0.18134229014793829</v>
      </c>
      <c r="R661" s="193">
        <v>1127190.24856</v>
      </c>
      <c r="S661" s="193"/>
      <c r="T661" s="193"/>
      <c r="U661" s="193">
        <v>1124757.1285599999</v>
      </c>
      <c r="V661" s="193">
        <v>44439.133236349502</v>
      </c>
      <c r="W661" s="193">
        <v>98728.495112220204</v>
      </c>
      <c r="X661" s="193" t="s">
        <v>607</v>
      </c>
      <c r="Y661" s="193"/>
      <c r="Z661" s="193">
        <v>720034.54924049939</v>
      </c>
      <c r="AA661" s="193">
        <v>28448.551652603728</v>
      </c>
      <c r="AB661" s="193">
        <v>12500556.408493362</v>
      </c>
      <c r="AC661" s="193"/>
      <c r="AD661" s="197">
        <v>493.89675127176173</v>
      </c>
      <c r="AE661" s="198"/>
    </row>
    <row r="662" spans="1:31" ht="14.25" hidden="1" outlineLevel="1">
      <c r="A662" s="66" t="s">
        <v>134</v>
      </c>
      <c r="B662" s="208" t="s">
        <v>986</v>
      </c>
      <c r="C662" s="172"/>
      <c r="D662" s="66"/>
      <c r="E662" s="66">
        <v>2.9511876940686288</v>
      </c>
      <c r="F662" s="193">
        <v>23356.595000000001</v>
      </c>
      <c r="G662" s="193"/>
      <c r="H662" s="193">
        <v>21321.035</v>
      </c>
      <c r="I662" s="193">
        <v>0</v>
      </c>
      <c r="J662" s="193">
        <v>20690.435000000001</v>
      </c>
      <c r="K662" s="193">
        <v>0</v>
      </c>
      <c r="L662" s="195">
        <v>43282</v>
      </c>
      <c r="M662" s="195">
        <v>44196</v>
      </c>
      <c r="N662" s="196" t="s">
        <v>1324</v>
      </c>
      <c r="O662" s="195">
        <v>44196</v>
      </c>
      <c r="P662" s="66"/>
      <c r="Q662" s="213">
        <v>0.18134229014793829</v>
      </c>
      <c r="R662" s="193">
        <v>930898.31299999997</v>
      </c>
      <c r="S662" s="193"/>
      <c r="T662" s="193"/>
      <c r="U662" s="193">
        <v>928465.19299999997</v>
      </c>
      <c r="V662" s="193">
        <v>44874.126281056917</v>
      </c>
      <c r="W662" s="193">
        <v>97878.215922599018</v>
      </c>
      <c r="X662" s="193" t="s">
        <v>607</v>
      </c>
      <c r="Y662" s="193"/>
      <c r="Z662" s="193">
        <v>559910.78167844086</v>
      </c>
      <c r="AA662" s="193">
        <v>27061.334460993246</v>
      </c>
      <c r="AB662" s="193">
        <v>9720639.5408078581</v>
      </c>
      <c r="AC662" s="193"/>
      <c r="AD662" s="197">
        <v>469.81320309639972</v>
      </c>
      <c r="AE662" s="198"/>
    </row>
    <row r="663" spans="1:31" ht="14.25" hidden="1" outlineLevel="1">
      <c r="A663" s="66" t="s">
        <v>134</v>
      </c>
      <c r="B663" s="208" t="s">
        <v>987</v>
      </c>
      <c r="C663" s="172"/>
      <c r="D663" s="66"/>
      <c r="E663" s="66">
        <v>1.7734169605553836</v>
      </c>
      <c r="F663" s="193">
        <v>14035.36</v>
      </c>
      <c r="G663" s="193"/>
      <c r="H663" s="193">
        <v>13420.910000000002</v>
      </c>
      <c r="I663" s="193">
        <v>0</v>
      </c>
      <c r="J663" s="193">
        <v>13420.910000000002</v>
      </c>
      <c r="K663" s="193">
        <v>0</v>
      </c>
      <c r="L663" s="195">
        <v>43831</v>
      </c>
      <c r="M663" s="195">
        <v>44561</v>
      </c>
      <c r="N663" s="196">
        <v>43101</v>
      </c>
      <c r="O663" s="195">
        <v>44926</v>
      </c>
      <c r="P663" s="66"/>
      <c r="Q663" s="213">
        <v>0.18334229014793829</v>
      </c>
      <c r="R663" s="193">
        <v>583183.89757000003</v>
      </c>
      <c r="S663" s="193"/>
      <c r="T663" s="193"/>
      <c r="U663" s="193">
        <v>583183.89757000003</v>
      </c>
      <c r="V663" s="193">
        <v>43453.379656819096</v>
      </c>
      <c r="W663" s="193">
        <v>99005.048092864017</v>
      </c>
      <c r="X663" s="193" t="s">
        <v>607</v>
      </c>
      <c r="Y663" s="193"/>
      <c r="Z663" s="193">
        <v>235627.76931072026</v>
      </c>
      <c r="AA663" s="193">
        <v>17556.765473482814</v>
      </c>
      <c r="AB663" s="193">
        <v>4090745.6798886159</v>
      </c>
      <c r="AC663" s="193"/>
      <c r="AD663" s="197">
        <v>304.80389778998705</v>
      </c>
      <c r="AE663" s="198"/>
    </row>
    <row r="664" spans="1:31" ht="14.25" hidden="1" outlineLevel="1">
      <c r="A664" s="66" t="s">
        <v>134</v>
      </c>
      <c r="B664" s="208" t="s">
        <v>988</v>
      </c>
      <c r="C664" s="172"/>
      <c r="D664" s="66"/>
      <c r="E664" s="66">
        <v>1.8674827242792826</v>
      </c>
      <c r="F664" s="193">
        <v>14779.825000000001</v>
      </c>
      <c r="G664" s="193"/>
      <c r="H664" s="193">
        <v>14165.125</v>
      </c>
      <c r="I664" s="193">
        <v>0</v>
      </c>
      <c r="J664" s="193">
        <v>14165.125</v>
      </c>
      <c r="K664" s="193">
        <v>0</v>
      </c>
      <c r="L664" s="195">
        <v>43831</v>
      </c>
      <c r="M664" s="195">
        <v>44561</v>
      </c>
      <c r="N664" s="196">
        <v>43101</v>
      </c>
      <c r="O664" s="195">
        <v>44926</v>
      </c>
      <c r="P664" s="66"/>
      <c r="Q664" s="213">
        <v>0.18334229014793829</v>
      </c>
      <c r="R664" s="193">
        <v>613070.15524999984</v>
      </c>
      <c r="S664" s="193"/>
      <c r="T664" s="193"/>
      <c r="U664" s="193">
        <v>613070.15524999984</v>
      </c>
      <c r="V664" s="193">
        <v>43280.250280177541</v>
      </c>
      <c r="W664" s="193">
        <v>99004.765224450894</v>
      </c>
      <c r="X664" s="193" t="s">
        <v>607</v>
      </c>
      <c r="Y664" s="193"/>
      <c r="Z664" s="193">
        <v>224837.50557140412</v>
      </c>
      <c r="AA664" s="193">
        <v>15872.610059664432</v>
      </c>
      <c r="AB664" s="193">
        <v>3903415.3626446454</v>
      </c>
      <c r="AC664" s="193"/>
      <c r="AD664" s="197">
        <v>275.5651900455976</v>
      </c>
      <c r="AE664" s="198"/>
    </row>
    <row r="665" spans="1:31" ht="14.25" hidden="1" outlineLevel="1">
      <c r="A665" s="66" t="s">
        <v>134</v>
      </c>
      <c r="B665" s="208" t="s">
        <v>989</v>
      </c>
      <c r="C665" s="172"/>
      <c r="D665" s="66"/>
      <c r="E665" s="66">
        <v>1.8674827242792826</v>
      </c>
      <c r="F665" s="193">
        <v>14779.825000000001</v>
      </c>
      <c r="G665" s="193"/>
      <c r="H665" s="193">
        <v>14165.125</v>
      </c>
      <c r="I665" s="193">
        <v>0</v>
      </c>
      <c r="J665" s="193">
        <v>14165.125</v>
      </c>
      <c r="K665" s="193">
        <v>0</v>
      </c>
      <c r="L665" s="195">
        <v>43831</v>
      </c>
      <c r="M665" s="195">
        <v>44196</v>
      </c>
      <c r="N665" s="196">
        <v>43101</v>
      </c>
      <c r="O665" s="195">
        <v>44926</v>
      </c>
      <c r="P665" s="66"/>
      <c r="Q665" s="213">
        <v>0.18334229014793829</v>
      </c>
      <c r="R665" s="193">
        <v>613070.15520000015</v>
      </c>
      <c r="S665" s="193"/>
      <c r="T665" s="193"/>
      <c r="U665" s="193">
        <v>613070.15520000015</v>
      </c>
      <c r="V665" s="193">
        <v>43280.250276647763</v>
      </c>
      <c r="W665" s="193">
        <v>99004.765224450894</v>
      </c>
      <c r="X665" s="193" t="s">
        <v>607</v>
      </c>
      <c r="Y665" s="193"/>
      <c r="Z665" s="193">
        <v>224169.89039814126</v>
      </c>
      <c r="AA665" s="193">
        <v>15825.479153776707</v>
      </c>
      <c r="AB665" s="193">
        <v>3891824.8616869603</v>
      </c>
      <c r="AC665" s="193"/>
      <c r="AD665" s="197">
        <v>274.74694799283174</v>
      </c>
      <c r="AE665" s="198"/>
    </row>
    <row r="666" spans="1:31" ht="14.25" hidden="1" outlineLevel="1">
      <c r="A666" s="66" t="s">
        <v>134</v>
      </c>
      <c r="B666" s="208" t="s">
        <v>990</v>
      </c>
      <c r="C666" s="172"/>
      <c r="D666" s="66"/>
      <c r="E666" s="66">
        <v>1.7537024397964229</v>
      </c>
      <c r="F666" s="193">
        <v>13879.3333</v>
      </c>
      <c r="G666" s="193"/>
      <c r="H666" s="193">
        <v>13879.333299999998</v>
      </c>
      <c r="I666" s="193">
        <v>0</v>
      </c>
      <c r="J666" s="193">
        <v>13879.333299999998</v>
      </c>
      <c r="K666" s="193">
        <v>0</v>
      </c>
      <c r="L666" s="195">
        <v>43647</v>
      </c>
      <c r="M666" s="195">
        <v>44196</v>
      </c>
      <c r="N666" s="196">
        <v>43101</v>
      </c>
      <c r="O666" s="195">
        <v>44561</v>
      </c>
      <c r="P666" s="66"/>
      <c r="Q666" s="213">
        <v>0.17134229014793828</v>
      </c>
      <c r="R666" s="193">
        <v>583859.59564999992</v>
      </c>
      <c r="S666" s="193"/>
      <c r="T666" s="193"/>
      <c r="U666" s="193">
        <v>583859.59564999992</v>
      </c>
      <c r="V666" s="193">
        <v>42066.832968842959</v>
      </c>
      <c r="W666" s="193">
        <v>97096.398122199418</v>
      </c>
      <c r="X666" s="193" t="s">
        <v>607</v>
      </c>
      <c r="Y666" s="193"/>
      <c r="Z666" s="193">
        <v>402091.52116913436</v>
      </c>
      <c r="AA666" s="193">
        <v>28970.521312369841</v>
      </c>
      <c r="AB666" s="193">
        <v>6980731.3372025499</v>
      </c>
      <c r="AC666" s="193"/>
      <c r="AD666" s="197">
        <v>502.95869306651429</v>
      </c>
      <c r="AE666" s="198"/>
    </row>
    <row r="667" spans="1:31" ht="14.25" hidden="1" outlineLevel="1">
      <c r="A667" s="66" t="s">
        <v>134</v>
      </c>
      <c r="B667" s="208" t="s">
        <v>991</v>
      </c>
      <c r="C667" s="172"/>
      <c r="D667" s="66"/>
      <c r="E667" s="66">
        <v>3.5614252241200908</v>
      </c>
      <c r="F667" s="193">
        <v>28186.2</v>
      </c>
      <c r="G667" s="193"/>
      <c r="H667" s="193">
        <v>27658.989999999998</v>
      </c>
      <c r="I667" s="193">
        <v>0</v>
      </c>
      <c r="J667" s="193">
        <v>26869.089999999997</v>
      </c>
      <c r="K667" s="193">
        <v>0</v>
      </c>
      <c r="L667" s="194" t="s">
        <v>1324</v>
      </c>
      <c r="M667" s="195">
        <v>44196</v>
      </c>
      <c r="N667" s="196" t="s">
        <v>1324</v>
      </c>
      <c r="O667" s="195">
        <v>44196</v>
      </c>
      <c r="P667" s="66"/>
      <c r="Q667" s="213">
        <v>0.18134229014793829</v>
      </c>
      <c r="R667" s="193">
        <v>1117553.5659</v>
      </c>
      <c r="S667" s="193"/>
      <c r="T667" s="193"/>
      <c r="U667" s="193">
        <v>1115395.4458999999</v>
      </c>
      <c r="V667" s="193">
        <v>41512.215184809014</v>
      </c>
      <c r="W667" s="193">
        <v>97035.74577423351</v>
      </c>
      <c r="X667" s="193" t="s">
        <v>607</v>
      </c>
      <c r="Y667" s="193"/>
      <c r="Z667" s="193">
        <v>916966.20602350938</v>
      </c>
      <c r="AA667" s="193">
        <v>34127.177586718026</v>
      </c>
      <c r="AB667" s="193">
        <v>15919496.911877204</v>
      </c>
      <c r="AC667" s="193"/>
      <c r="AD667" s="197">
        <v>592.48366475668536</v>
      </c>
      <c r="AE667" s="198"/>
    </row>
    <row r="668" spans="1:31" ht="14.25" hidden="1" outlineLevel="1">
      <c r="A668" s="66" t="s">
        <v>134</v>
      </c>
      <c r="B668" s="208" t="s">
        <v>992</v>
      </c>
      <c r="C668" s="172"/>
      <c r="D668" s="66"/>
      <c r="E668" s="66">
        <v>2.9511879973170458</v>
      </c>
      <c r="F668" s="193">
        <v>23356.597399999999</v>
      </c>
      <c r="G668" s="193"/>
      <c r="H668" s="193">
        <v>22505.187399999995</v>
      </c>
      <c r="I668" s="193">
        <v>0</v>
      </c>
      <c r="J668" s="193">
        <v>21874.587399999997</v>
      </c>
      <c r="K668" s="193">
        <v>0</v>
      </c>
      <c r="L668" s="194" t="s">
        <v>1324</v>
      </c>
      <c r="M668" s="195">
        <v>44196</v>
      </c>
      <c r="N668" s="196" t="s">
        <v>1324</v>
      </c>
      <c r="O668" s="195">
        <v>44196</v>
      </c>
      <c r="P668" s="66"/>
      <c r="Q668" s="213">
        <v>0.18134229014793829</v>
      </c>
      <c r="R668" s="193">
        <v>923759.72799999989</v>
      </c>
      <c r="S668" s="193"/>
      <c r="T668" s="193"/>
      <c r="U668" s="193">
        <v>921601.60799999989</v>
      </c>
      <c r="V668" s="193">
        <v>42131.153888644323</v>
      </c>
      <c r="W668" s="193">
        <v>97633.186289950332</v>
      </c>
      <c r="X668" s="193" t="s">
        <v>607</v>
      </c>
      <c r="Y668" s="193"/>
      <c r="Z668" s="193">
        <v>715150.3879248607</v>
      </c>
      <c r="AA668" s="193">
        <v>32693.205812186461</v>
      </c>
      <c r="AB668" s="193">
        <v>12415762.235632179</v>
      </c>
      <c r="AC668" s="193"/>
      <c r="AD668" s="197">
        <v>567.58840789070985</v>
      </c>
      <c r="AE668" s="198"/>
    </row>
    <row r="669" spans="1:31" ht="14.25" hidden="1" outlineLevel="1">
      <c r="A669" s="66" t="s">
        <v>134</v>
      </c>
      <c r="B669" s="208" t="s">
        <v>993</v>
      </c>
      <c r="C669" s="172"/>
      <c r="D669" s="66"/>
      <c r="E669" s="66">
        <v>1.8911081766985784</v>
      </c>
      <c r="F669" s="193">
        <v>14966.804</v>
      </c>
      <c r="G669" s="193"/>
      <c r="H669" s="193">
        <v>14028.074000000001</v>
      </c>
      <c r="I669" s="193">
        <v>0</v>
      </c>
      <c r="J669" s="193">
        <v>9113.3740999999991</v>
      </c>
      <c r="K669" s="193">
        <v>0</v>
      </c>
      <c r="L669" s="194" t="s">
        <v>1324</v>
      </c>
      <c r="M669" s="195">
        <v>43465</v>
      </c>
      <c r="N669" s="196" t="s">
        <v>1324</v>
      </c>
      <c r="O669" s="195">
        <v>43830</v>
      </c>
      <c r="P669" s="66"/>
      <c r="Q669" s="213">
        <v>0.1699422901479383</v>
      </c>
      <c r="R669" s="193">
        <v>606133.06510000001</v>
      </c>
      <c r="S669" s="193"/>
      <c r="T669" s="193"/>
      <c r="U669" s="193">
        <v>467111.64509999997</v>
      </c>
      <c r="V669" s="193">
        <v>51255.62058294085</v>
      </c>
      <c r="W669" s="193">
        <v>99378.330985008084</v>
      </c>
      <c r="X669" s="193" t="s">
        <v>607</v>
      </c>
      <c r="Y669" s="193"/>
      <c r="Z669" s="193">
        <v>298630.62580493069</v>
      </c>
      <c r="AA669" s="193">
        <v>32768.393190940194</v>
      </c>
      <c r="AB669" s="193">
        <v>5184541.4738999289</v>
      </c>
      <c r="AC669" s="193"/>
      <c r="AD669" s="197">
        <v>568.89373979500408</v>
      </c>
      <c r="AE669" s="198"/>
    </row>
    <row r="670" spans="1:31" ht="14.25" hidden="1" outlineLevel="1">
      <c r="A670" s="66" t="s">
        <v>134</v>
      </c>
      <c r="B670" s="208" t="s">
        <v>994</v>
      </c>
      <c r="C670" s="172"/>
      <c r="D670" s="66"/>
      <c r="E670" s="66">
        <v>1.8617047679261318</v>
      </c>
      <c r="F670" s="193">
        <v>14734.096499999998</v>
      </c>
      <c r="G670" s="193"/>
      <c r="H670" s="193">
        <v>13699.726499999999</v>
      </c>
      <c r="I670" s="193">
        <v>0</v>
      </c>
      <c r="J670" s="193">
        <v>6757.9668000000001</v>
      </c>
      <c r="K670" s="193">
        <v>0</v>
      </c>
      <c r="L670" s="194" t="s">
        <v>1324</v>
      </c>
      <c r="M670" s="195">
        <v>43465</v>
      </c>
      <c r="N670" s="196" t="s">
        <v>1324</v>
      </c>
      <c r="O670" s="195">
        <v>43830</v>
      </c>
      <c r="P670" s="66"/>
      <c r="Q670" s="213">
        <v>0.15994229014793832</v>
      </c>
      <c r="R670" s="193">
        <v>596603.37395000004</v>
      </c>
      <c r="S670" s="193"/>
      <c r="T670" s="193"/>
      <c r="U670" s="193">
        <v>451018.74395000003</v>
      </c>
      <c r="V670" s="193">
        <v>66738.822089211812</v>
      </c>
      <c r="W670" s="193">
        <v>99356.438818255236</v>
      </c>
      <c r="X670" s="193" t="s">
        <v>607</v>
      </c>
      <c r="Y670" s="193"/>
      <c r="Z670" s="193">
        <v>122069.17251913897</v>
      </c>
      <c r="AA670" s="193">
        <v>18063.002694706782</v>
      </c>
      <c r="AB670" s="193">
        <v>2119249.1088423124</v>
      </c>
      <c r="AC670" s="193"/>
      <c r="AD670" s="197">
        <v>313.59270791953469</v>
      </c>
      <c r="AE670" s="198"/>
    </row>
    <row r="671" spans="1:31" ht="14.25" hidden="1" outlineLevel="1">
      <c r="A671" s="66" t="s">
        <v>134</v>
      </c>
      <c r="B671" s="208" t="s">
        <v>995</v>
      </c>
      <c r="C671" s="172"/>
      <c r="D671" s="66"/>
      <c r="E671" s="66">
        <v>0</v>
      </c>
      <c r="F671" s="193">
        <v>0</v>
      </c>
      <c r="G671" s="193">
        <v>1400</v>
      </c>
      <c r="H671" s="193">
        <v>0</v>
      </c>
      <c r="I671" s="193">
        <v>1400</v>
      </c>
      <c r="J671" s="193">
        <v>0</v>
      </c>
      <c r="K671" s="193">
        <v>1400</v>
      </c>
      <c r="L671" s="195">
        <v>43466</v>
      </c>
      <c r="M671" s="195">
        <v>45291</v>
      </c>
      <c r="N671" s="196">
        <v>43466</v>
      </c>
      <c r="O671" s="195">
        <v>44196</v>
      </c>
      <c r="P671" s="66"/>
      <c r="Q671" s="213">
        <v>0.18134229014793829</v>
      </c>
      <c r="R671" s="193">
        <v>585200</v>
      </c>
      <c r="S671" s="193"/>
      <c r="T671" s="193"/>
      <c r="U671" s="193">
        <v>585200</v>
      </c>
      <c r="V671" s="193">
        <v>0</v>
      </c>
      <c r="W671" s="193">
        <v>0</v>
      </c>
      <c r="X671" s="193">
        <v>450</v>
      </c>
      <c r="Y671" s="193"/>
      <c r="Z671" s="193">
        <v>-24208.703849430756</v>
      </c>
      <c r="AA671" s="193">
        <v>0</v>
      </c>
      <c r="AB671" s="193">
        <v>-420288.53805074911</v>
      </c>
      <c r="AC671" s="193"/>
      <c r="AD671" s="197">
        <v>0</v>
      </c>
      <c r="AE671" s="198"/>
    </row>
    <row r="672" spans="1:31" ht="14.25" hidden="1" outlineLevel="1">
      <c r="A672" s="66" t="s">
        <v>134</v>
      </c>
      <c r="B672" s="208" t="s">
        <v>996</v>
      </c>
      <c r="C672" s="172"/>
      <c r="D672" s="66"/>
      <c r="E672" s="66">
        <v>0</v>
      </c>
      <c r="F672" s="193">
        <v>0</v>
      </c>
      <c r="G672" s="193"/>
      <c r="H672" s="193">
        <v>0</v>
      </c>
      <c r="I672" s="193">
        <v>0</v>
      </c>
      <c r="J672" s="193">
        <v>0</v>
      </c>
      <c r="K672" s="193">
        <v>0</v>
      </c>
      <c r="L672" s="194"/>
      <c r="M672" s="195">
        <v>43100</v>
      </c>
      <c r="N672" s="196">
        <v>43374</v>
      </c>
      <c r="O672" s="195">
        <v>44196</v>
      </c>
      <c r="P672" s="66"/>
      <c r="Q672" s="213">
        <v>0.18134229014793829</v>
      </c>
      <c r="R672" s="193">
        <v>546273.01014999999</v>
      </c>
      <c r="S672" s="193"/>
      <c r="T672" s="193"/>
      <c r="U672" s="193">
        <v>546273.01014999999</v>
      </c>
      <c r="V672" s="193">
        <v>0</v>
      </c>
      <c r="W672" s="193">
        <v>0</v>
      </c>
      <c r="X672" s="193" t="s">
        <v>607</v>
      </c>
      <c r="Y672" s="193"/>
      <c r="Z672" s="193">
        <v>-424085.9575700282</v>
      </c>
      <c r="AA672" s="193">
        <v>0</v>
      </c>
      <c r="AB672" s="193">
        <v>-7362577.8655287344</v>
      </c>
      <c r="AC672" s="193"/>
      <c r="AD672" s="197">
        <v>0</v>
      </c>
      <c r="AE672" s="198"/>
    </row>
    <row r="673" spans="1:31" ht="14.25" hidden="1" outlineLevel="1">
      <c r="A673" s="66" t="s">
        <v>134</v>
      </c>
      <c r="B673" s="208" t="s">
        <v>997</v>
      </c>
      <c r="C673" s="172"/>
      <c r="D673" s="66"/>
      <c r="E673" s="66">
        <v>0</v>
      </c>
      <c r="F673" s="193">
        <v>0</v>
      </c>
      <c r="G673" s="193"/>
      <c r="H673" s="193">
        <v>0</v>
      </c>
      <c r="I673" s="193">
        <v>0</v>
      </c>
      <c r="J673" s="193">
        <v>0</v>
      </c>
      <c r="K673" s="193">
        <v>0</v>
      </c>
      <c r="L673" s="194"/>
      <c r="M673" s="195">
        <v>43100</v>
      </c>
      <c r="N673" s="196" t="s">
        <v>1324</v>
      </c>
      <c r="O673" s="195">
        <v>43190</v>
      </c>
      <c r="P673" s="66"/>
      <c r="Q673" s="213">
        <v>0.17774229014793827</v>
      </c>
      <c r="R673" s="193">
        <v>165891.32795000001</v>
      </c>
      <c r="S673" s="193"/>
      <c r="T673" s="193"/>
      <c r="U673" s="193">
        <v>7797.7679500000086</v>
      </c>
      <c r="V673" s="193">
        <v>0</v>
      </c>
      <c r="W673" s="193">
        <v>0</v>
      </c>
      <c r="X673" s="193" t="s">
        <v>607</v>
      </c>
      <c r="Y673" s="193"/>
      <c r="Z673" s="193">
        <v>-28159.89029035058</v>
      </c>
      <c r="AA673" s="193">
        <v>0</v>
      </c>
      <c r="AB673" s="193">
        <v>-488885.28668911877</v>
      </c>
      <c r="AC673" s="193"/>
      <c r="AD673" s="197">
        <v>0</v>
      </c>
      <c r="AE673" s="198"/>
    </row>
    <row r="674" spans="1:31" ht="14.25" hidden="1" outlineLevel="1">
      <c r="A674" s="66" t="s">
        <v>134</v>
      </c>
      <c r="B674" s="208" t="s">
        <v>998</v>
      </c>
      <c r="C674" s="172"/>
      <c r="D674" s="66"/>
      <c r="E674" s="66">
        <v>0</v>
      </c>
      <c r="F674" s="193">
        <v>0</v>
      </c>
      <c r="G674" s="193"/>
      <c r="H674" s="193">
        <v>0</v>
      </c>
      <c r="I674" s="193">
        <v>0</v>
      </c>
      <c r="J674" s="193">
        <v>0</v>
      </c>
      <c r="K674" s="193">
        <v>0</v>
      </c>
      <c r="L674" s="194"/>
      <c r="M674" s="195">
        <v>43100</v>
      </c>
      <c r="N674" s="196">
        <v>43191</v>
      </c>
      <c r="O674" s="195">
        <v>43738</v>
      </c>
      <c r="P674" s="66"/>
      <c r="Q674" s="213">
        <v>0.17994229014793828</v>
      </c>
      <c r="R674" s="193">
        <v>266437.5</v>
      </c>
      <c r="S674" s="193"/>
      <c r="T674" s="193"/>
      <c r="U674" s="193">
        <v>266437.5</v>
      </c>
      <c r="V674" s="193">
        <v>0</v>
      </c>
      <c r="W674" s="193">
        <v>0</v>
      </c>
      <c r="X674" s="193" t="s">
        <v>607</v>
      </c>
      <c r="Y674" s="193"/>
      <c r="Z674" s="193">
        <v>-231944.9716326255</v>
      </c>
      <c r="AA674" s="193">
        <v>0</v>
      </c>
      <c r="AB674" s="193">
        <v>-4026808.4422037681</v>
      </c>
      <c r="AC674" s="193"/>
      <c r="AD674" s="197">
        <v>0</v>
      </c>
      <c r="AE674" s="198"/>
    </row>
    <row r="675" spans="1:31" ht="14.25" hidden="1" outlineLevel="1">
      <c r="A675" s="66" t="s">
        <v>134</v>
      </c>
      <c r="B675" s="208" t="s">
        <v>999</v>
      </c>
      <c r="C675" s="172"/>
      <c r="D675" s="66"/>
      <c r="E675" s="66">
        <v>0</v>
      </c>
      <c r="F675" s="193">
        <v>0</v>
      </c>
      <c r="G675" s="193"/>
      <c r="H675" s="193">
        <v>0</v>
      </c>
      <c r="I675" s="193">
        <v>0</v>
      </c>
      <c r="J675" s="193">
        <v>0</v>
      </c>
      <c r="K675" s="193">
        <v>0</v>
      </c>
      <c r="L675" s="194"/>
      <c r="M675" s="195">
        <v>43100</v>
      </c>
      <c r="N675" s="196" t="s">
        <v>1324</v>
      </c>
      <c r="O675" s="195">
        <v>43921</v>
      </c>
      <c r="P675" s="66"/>
      <c r="Q675" s="213">
        <v>0.18134229014793829</v>
      </c>
      <c r="R675" s="193">
        <v>974400.02705000003</v>
      </c>
      <c r="S675" s="193"/>
      <c r="T675" s="193"/>
      <c r="U675" s="193">
        <v>974380.17705000006</v>
      </c>
      <c r="V675" s="193">
        <v>0</v>
      </c>
      <c r="W675" s="193">
        <v>0</v>
      </c>
      <c r="X675" s="193" t="s">
        <v>607</v>
      </c>
      <c r="Y675" s="193"/>
      <c r="Z675" s="193">
        <v>-837590.15461653227</v>
      </c>
      <c r="AA675" s="193">
        <v>0</v>
      </c>
      <c r="AB675" s="193">
        <v>-14541445.248741016</v>
      </c>
      <c r="AC675" s="193"/>
      <c r="AD675" s="197">
        <v>0</v>
      </c>
      <c r="AE675" s="198"/>
    </row>
    <row r="676" spans="1:31" ht="14.25" hidden="1" outlineLevel="1">
      <c r="A676" s="66" t="s">
        <v>134</v>
      </c>
      <c r="B676" s="208" t="s">
        <v>1000</v>
      </c>
      <c r="C676" s="172"/>
      <c r="D676" s="66"/>
      <c r="E676" s="66">
        <v>0</v>
      </c>
      <c r="F676" s="193">
        <v>0</v>
      </c>
      <c r="G676" s="193"/>
      <c r="H676" s="193">
        <v>0</v>
      </c>
      <c r="I676" s="193">
        <v>0</v>
      </c>
      <c r="J676" s="193">
        <v>0</v>
      </c>
      <c r="K676" s="193">
        <v>0</v>
      </c>
      <c r="L676" s="194"/>
      <c r="M676" s="195">
        <v>43100</v>
      </c>
      <c r="N676" s="196">
        <v>43831</v>
      </c>
      <c r="O676" s="195">
        <v>44561</v>
      </c>
      <c r="P676" s="66"/>
      <c r="Q676" s="213">
        <v>0.18134229014793829</v>
      </c>
      <c r="R676" s="193">
        <v>228375</v>
      </c>
      <c r="S676" s="193"/>
      <c r="T676" s="193"/>
      <c r="U676" s="193">
        <v>228375</v>
      </c>
      <c r="V676" s="193">
        <v>0</v>
      </c>
      <c r="W676" s="193">
        <v>0</v>
      </c>
      <c r="X676" s="193" t="s">
        <v>607</v>
      </c>
      <c r="Y676" s="193"/>
      <c r="Z676" s="193">
        <v>-158151.70655340239</v>
      </c>
      <c r="AA676" s="193">
        <v>0</v>
      </c>
      <c r="AB676" s="193">
        <v>-2745679.8162749847</v>
      </c>
      <c r="AC676" s="193"/>
      <c r="AD676" s="197">
        <v>0</v>
      </c>
      <c r="AE676" s="198"/>
    </row>
    <row r="677" spans="1:31" ht="14.25" hidden="1" outlineLevel="1">
      <c r="A677" s="66" t="s">
        <v>134</v>
      </c>
      <c r="B677" s="208" t="s">
        <v>1001</v>
      </c>
      <c r="C677" s="172"/>
      <c r="D677" s="66"/>
      <c r="E677" s="66">
        <v>0</v>
      </c>
      <c r="F677" s="193">
        <v>0</v>
      </c>
      <c r="G677" s="193"/>
      <c r="H677" s="193">
        <v>0</v>
      </c>
      <c r="I677" s="193">
        <v>0</v>
      </c>
      <c r="J677" s="193">
        <v>0</v>
      </c>
      <c r="K677" s="193">
        <v>0</v>
      </c>
      <c r="L677" s="194"/>
      <c r="M677" s="195">
        <v>43100</v>
      </c>
      <c r="N677" s="196">
        <v>43101</v>
      </c>
      <c r="O677" s="195">
        <v>44561</v>
      </c>
      <c r="P677" s="66"/>
      <c r="Q677" s="213">
        <v>0.18134229014793829</v>
      </c>
      <c r="R677" s="193">
        <v>334949.98985000007</v>
      </c>
      <c r="S677" s="193"/>
      <c r="T677" s="193"/>
      <c r="U677" s="193">
        <v>334949.98985000007</v>
      </c>
      <c r="V677" s="193">
        <v>0</v>
      </c>
      <c r="W677" s="193">
        <v>0</v>
      </c>
      <c r="X677" s="193" t="s">
        <v>607</v>
      </c>
      <c r="Y677" s="193"/>
      <c r="Z677" s="193">
        <v>-248057.37779937169</v>
      </c>
      <c r="AA677" s="193">
        <v>0</v>
      </c>
      <c r="AB677" s="193">
        <v>-4306536.7446531728</v>
      </c>
      <c r="AC677" s="193"/>
      <c r="AD677" s="197">
        <v>0</v>
      </c>
      <c r="AE677" s="198"/>
    </row>
    <row r="678" spans="1:31" ht="14.25" collapsed="1">
      <c r="A678" s="66"/>
      <c r="B678" s="66" t="s">
        <v>659</v>
      </c>
      <c r="C678" s="172"/>
      <c r="D678" s="66">
        <v>17</v>
      </c>
      <c r="E678" s="66">
        <v>0</v>
      </c>
      <c r="F678" s="193">
        <v>286200</v>
      </c>
      <c r="G678" s="193">
        <v>1602</v>
      </c>
      <c r="H678" s="193">
        <v>276661</v>
      </c>
      <c r="I678" s="193">
        <v>1602</v>
      </c>
      <c r="J678" s="193">
        <v>270501</v>
      </c>
      <c r="K678" s="193">
        <v>1602</v>
      </c>
      <c r="L678" s="194" t="s">
        <v>790</v>
      </c>
      <c r="M678" s="195">
        <v>46387</v>
      </c>
      <c r="N678" s="195" t="s">
        <v>1324</v>
      </c>
      <c r="O678" s="196">
        <v>46387</v>
      </c>
      <c r="P678" s="66"/>
      <c r="Q678" s="213">
        <v>0.20174493930635176</v>
      </c>
      <c r="R678" s="193">
        <v>18652869.338920001</v>
      </c>
      <c r="S678" s="193"/>
      <c r="T678" s="193"/>
      <c r="U678" s="193">
        <v>17122664.120000001</v>
      </c>
      <c r="V678" s="193">
        <v>63299.818189211874</v>
      </c>
      <c r="W678" s="193">
        <v>89521.421362582754</v>
      </c>
      <c r="X678" s="193">
        <v>350</v>
      </c>
      <c r="Y678" s="193">
        <v>0</v>
      </c>
      <c r="Z678" s="193">
        <v>4617143.6957159638</v>
      </c>
      <c r="AA678" s="193">
        <v>17068.859988376989</v>
      </c>
      <c r="AB678" s="193">
        <v>80160000</v>
      </c>
      <c r="AC678" s="193"/>
      <c r="AD678" s="197">
        <v>296.33901538256788</v>
      </c>
      <c r="AE678" s="198"/>
    </row>
    <row r="679" spans="1:31" ht="14.25" hidden="1" outlineLevel="1">
      <c r="A679" s="66" t="s">
        <v>134</v>
      </c>
      <c r="B679" s="208" t="s">
        <v>1002</v>
      </c>
      <c r="C679" s="172"/>
      <c r="D679" s="66"/>
      <c r="E679" s="66">
        <v>0</v>
      </c>
      <c r="F679" s="193">
        <v>66720</v>
      </c>
      <c r="G679" s="193"/>
      <c r="H679" s="193">
        <v>64705.000000000007</v>
      </c>
      <c r="I679" s="193">
        <v>0</v>
      </c>
      <c r="J679" s="193">
        <v>62685.000000000007</v>
      </c>
      <c r="K679" s="193">
        <v>0</v>
      </c>
      <c r="L679" s="195">
        <v>43282</v>
      </c>
      <c r="M679" s="195">
        <v>44196</v>
      </c>
      <c r="N679" s="196" t="s">
        <v>1324</v>
      </c>
      <c r="O679" s="195">
        <v>44196</v>
      </c>
      <c r="P679" s="66"/>
      <c r="Q679" s="213">
        <v>0.20134229014793831</v>
      </c>
      <c r="R679" s="193">
        <v>2791857.0645900001</v>
      </c>
      <c r="S679" s="193"/>
      <c r="T679" s="193"/>
      <c r="U679" s="193">
        <v>2788525.29</v>
      </c>
      <c r="V679" s="193">
        <v>44484.729839674554</v>
      </c>
      <c r="W679" s="193">
        <v>92741.309723219281</v>
      </c>
      <c r="X679" s="193" t="s">
        <v>607</v>
      </c>
      <c r="Y679" s="193"/>
      <c r="Z679" s="193">
        <v>1585225.8646308356</v>
      </c>
      <c r="AA679" s="193">
        <v>25288.759107136244</v>
      </c>
      <c r="AB679" s="193">
        <v>27521186.812386684</v>
      </c>
      <c r="AC679" s="193"/>
      <c r="AD679" s="197">
        <v>439.0394322786421</v>
      </c>
      <c r="AE679" s="198"/>
    </row>
    <row r="680" spans="1:31" ht="14.25" hidden="1" outlineLevel="1">
      <c r="A680" s="66" t="s">
        <v>134</v>
      </c>
      <c r="B680" s="208" t="s">
        <v>1003</v>
      </c>
      <c r="C680" s="172"/>
      <c r="D680" s="66"/>
      <c r="E680" s="66">
        <v>0</v>
      </c>
      <c r="F680" s="193">
        <v>15920</v>
      </c>
      <c r="G680" s="193"/>
      <c r="H680" s="193">
        <v>15437</v>
      </c>
      <c r="I680" s="193">
        <v>0</v>
      </c>
      <c r="J680" s="193">
        <v>15177</v>
      </c>
      <c r="K680" s="193">
        <v>0</v>
      </c>
      <c r="L680" s="195">
        <v>43647</v>
      </c>
      <c r="M680" s="195">
        <v>44561</v>
      </c>
      <c r="N680" s="196">
        <v>43101</v>
      </c>
      <c r="O680" s="195">
        <v>44561</v>
      </c>
      <c r="P680" s="66"/>
      <c r="Q680" s="213">
        <v>0.20134229014793831</v>
      </c>
      <c r="R680" s="193">
        <v>673166.76</v>
      </c>
      <c r="S680" s="193"/>
      <c r="T680" s="193"/>
      <c r="U680" s="193">
        <v>673166.76</v>
      </c>
      <c r="V680" s="193">
        <v>44354.402055742241</v>
      </c>
      <c r="W680" s="193">
        <v>91476.576398497724</v>
      </c>
      <c r="X680" s="193" t="s">
        <v>607</v>
      </c>
      <c r="Y680" s="193"/>
      <c r="Z680" s="193">
        <v>344310.86668583757</v>
      </c>
      <c r="AA680" s="193">
        <v>22686.358745854752</v>
      </c>
      <c r="AB680" s="193">
        <v>5977598.4577455902</v>
      </c>
      <c r="AC680" s="193"/>
      <c r="AD680" s="197">
        <v>393.85902732724452</v>
      </c>
      <c r="AE680" s="198"/>
    </row>
    <row r="681" spans="1:31" ht="14.25" hidden="1" outlineLevel="1">
      <c r="A681" s="66" t="s">
        <v>134</v>
      </c>
      <c r="B681" s="208" t="s">
        <v>1004</v>
      </c>
      <c r="C681" s="172"/>
      <c r="D681" s="66"/>
      <c r="E681" s="66">
        <v>0</v>
      </c>
      <c r="F681" s="193">
        <v>16550</v>
      </c>
      <c r="G681" s="193"/>
      <c r="H681" s="193">
        <v>16035.5</v>
      </c>
      <c r="I681" s="193">
        <v>0</v>
      </c>
      <c r="J681" s="193">
        <v>15775.5</v>
      </c>
      <c r="K681" s="193">
        <v>0</v>
      </c>
      <c r="L681" s="195">
        <v>43831</v>
      </c>
      <c r="M681" s="195">
        <v>44561</v>
      </c>
      <c r="N681" s="196">
        <v>43101</v>
      </c>
      <c r="O681" s="195">
        <v>44561</v>
      </c>
      <c r="P681" s="66"/>
      <c r="Q681" s="213">
        <v>0.20134229014793831</v>
      </c>
      <c r="R681" s="193">
        <v>696546.25</v>
      </c>
      <c r="S681" s="193"/>
      <c r="T681" s="193"/>
      <c r="U681" s="193">
        <v>696546.25</v>
      </c>
      <c r="V681" s="193">
        <v>44153.671832905449</v>
      </c>
      <c r="W681" s="193">
        <v>90801.242432886444</v>
      </c>
      <c r="X681" s="193" t="s">
        <v>607</v>
      </c>
      <c r="Y681" s="193"/>
      <c r="Z681" s="193">
        <v>334436.22625776642</v>
      </c>
      <c r="AA681" s="193">
        <v>21199.722750959809</v>
      </c>
      <c r="AB681" s="193">
        <v>5806164.3233489888</v>
      </c>
      <c r="AC681" s="193"/>
      <c r="AD681" s="197">
        <v>368.04946425463464</v>
      </c>
      <c r="AE681" s="198"/>
    </row>
    <row r="682" spans="1:31" ht="14.25" hidden="1" outlineLevel="1">
      <c r="A682" s="66" t="s">
        <v>134</v>
      </c>
      <c r="B682" s="208" t="s">
        <v>1005</v>
      </c>
      <c r="C682" s="172"/>
      <c r="D682" s="66"/>
      <c r="E682" s="66">
        <v>0</v>
      </c>
      <c r="F682" s="193">
        <v>15930</v>
      </c>
      <c r="G682" s="193"/>
      <c r="H682" s="193">
        <v>15447</v>
      </c>
      <c r="I682" s="193">
        <v>0</v>
      </c>
      <c r="J682" s="193">
        <v>15177</v>
      </c>
      <c r="K682" s="193">
        <v>0</v>
      </c>
      <c r="L682" s="195">
        <v>43374</v>
      </c>
      <c r="M682" s="195">
        <v>44196</v>
      </c>
      <c r="N682" s="196" t="s">
        <v>1324</v>
      </c>
      <c r="O682" s="195">
        <v>44196</v>
      </c>
      <c r="P682" s="66"/>
      <c r="Q682" s="213">
        <v>0.20134229014793831</v>
      </c>
      <c r="R682" s="193">
        <v>676564.58964999998</v>
      </c>
      <c r="S682" s="193"/>
      <c r="T682" s="193"/>
      <c r="U682" s="193">
        <v>675841.04999999993</v>
      </c>
      <c r="V682" s="193">
        <v>44530.608815971536</v>
      </c>
      <c r="W682" s="193">
        <v>90649.667259669237</v>
      </c>
      <c r="X682" s="193" t="s">
        <v>607</v>
      </c>
      <c r="Y682" s="193"/>
      <c r="Z682" s="193">
        <v>396678.95749755646</v>
      </c>
      <c r="AA682" s="193">
        <v>26136.84901479584</v>
      </c>
      <c r="AB682" s="193">
        <v>6886763.5441813823</v>
      </c>
      <c r="AC682" s="193"/>
      <c r="AD682" s="197">
        <v>453.76316427366294</v>
      </c>
      <c r="AE682" s="198"/>
    </row>
    <row r="683" spans="1:31" ht="14.25" hidden="1" outlineLevel="1">
      <c r="A683" s="66" t="s">
        <v>134</v>
      </c>
      <c r="B683" s="208" t="s">
        <v>1006</v>
      </c>
      <c r="C683" s="172"/>
      <c r="D683" s="66"/>
      <c r="E683" s="66">
        <v>0</v>
      </c>
      <c r="F683" s="193">
        <v>15910</v>
      </c>
      <c r="G683" s="193"/>
      <c r="H683" s="193">
        <v>15428</v>
      </c>
      <c r="I683" s="193">
        <v>0</v>
      </c>
      <c r="J683" s="193">
        <v>15158</v>
      </c>
      <c r="K683" s="193">
        <v>0</v>
      </c>
      <c r="L683" s="195">
        <v>43466</v>
      </c>
      <c r="M683" s="195">
        <v>44196</v>
      </c>
      <c r="N683" s="196" t="s">
        <v>1324</v>
      </c>
      <c r="O683" s="195">
        <v>44196</v>
      </c>
      <c r="P683" s="66"/>
      <c r="Q683" s="213">
        <v>0.20134229014793831</v>
      </c>
      <c r="R683" s="193">
        <v>674984.22964999999</v>
      </c>
      <c r="S683" s="193"/>
      <c r="T683" s="193"/>
      <c r="U683" s="193">
        <v>674260.69</v>
      </c>
      <c r="V683" s="193">
        <v>44482.167172450187</v>
      </c>
      <c r="W683" s="193">
        <v>91284.734133790742</v>
      </c>
      <c r="X683" s="193" t="s">
        <v>607</v>
      </c>
      <c r="Y683" s="193"/>
      <c r="Z683" s="193">
        <v>366871.13235571951</v>
      </c>
      <c r="AA683" s="193">
        <v>24203.135793357931</v>
      </c>
      <c r="AB683" s="193">
        <v>6369268.3767716</v>
      </c>
      <c r="AC683" s="193"/>
      <c r="AD683" s="197">
        <v>420.1918707462462</v>
      </c>
      <c r="AE683" s="198"/>
    </row>
    <row r="684" spans="1:31" ht="14.25" hidden="1" outlineLevel="1">
      <c r="A684" s="66" t="s">
        <v>134</v>
      </c>
      <c r="B684" s="208" t="s">
        <v>1007</v>
      </c>
      <c r="C684" s="172"/>
      <c r="D684" s="66"/>
      <c r="E684" s="66">
        <v>0</v>
      </c>
      <c r="F684" s="193">
        <v>16370</v>
      </c>
      <c r="G684" s="193"/>
      <c r="H684" s="193">
        <v>15104.5</v>
      </c>
      <c r="I684" s="193">
        <v>0</v>
      </c>
      <c r="J684" s="193">
        <v>14844.5</v>
      </c>
      <c r="K684" s="193">
        <v>0</v>
      </c>
      <c r="L684" s="195">
        <v>43647</v>
      </c>
      <c r="M684" s="195">
        <v>44561</v>
      </c>
      <c r="N684" s="196">
        <v>43101</v>
      </c>
      <c r="O684" s="195">
        <v>44561</v>
      </c>
      <c r="P684" s="66"/>
      <c r="Q684" s="213">
        <v>0.20134229014793831</v>
      </c>
      <c r="R684" s="193">
        <v>752581.41999999993</v>
      </c>
      <c r="S684" s="193"/>
      <c r="T684" s="193"/>
      <c r="U684" s="193">
        <v>752581.41999999993</v>
      </c>
      <c r="V684" s="193">
        <v>50697.660412947545</v>
      </c>
      <c r="W684" s="193">
        <v>92857.017750682091</v>
      </c>
      <c r="X684" s="193" t="s">
        <v>607</v>
      </c>
      <c r="Y684" s="193"/>
      <c r="Z684" s="193">
        <v>340717.355395825</v>
      </c>
      <c r="AA684" s="193">
        <v>22952.430556490617</v>
      </c>
      <c r="AB684" s="193">
        <v>5915211.3255826375</v>
      </c>
      <c r="AC684" s="193"/>
      <c r="AD684" s="197">
        <v>398.47831355604012</v>
      </c>
      <c r="AE684" s="198"/>
    </row>
    <row r="685" spans="1:31" ht="14.25" hidden="1" outlineLevel="1">
      <c r="A685" s="66" t="s">
        <v>134</v>
      </c>
      <c r="B685" s="208" t="s">
        <v>1008</v>
      </c>
      <c r="C685" s="172"/>
      <c r="D685" s="66"/>
      <c r="E685" s="66">
        <v>0</v>
      </c>
      <c r="F685" s="193">
        <v>16390</v>
      </c>
      <c r="G685" s="193"/>
      <c r="H685" s="193">
        <v>15123.5</v>
      </c>
      <c r="I685" s="193">
        <v>0</v>
      </c>
      <c r="J685" s="193">
        <v>14863.5</v>
      </c>
      <c r="K685" s="193">
        <v>0</v>
      </c>
      <c r="L685" s="195">
        <v>43556</v>
      </c>
      <c r="M685" s="195">
        <v>44561</v>
      </c>
      <c r="N685" s="196">
        <v>43101</v>
      </c>
      <c r="O685" s="195">
        <v>44561</v>
      </c>
      <c r="P685" s="66"/>
      <c r="Q685" s="213">
        <v>0.20134229014793831</v>
      </c>
      <c r="R685" s="193">
        <v>751746.64999999991</v>
      </c>
      <c r="S685" s="193"/>
      <c r="T685" s="193"/>
      <c r="U685" s="193">
        <v>751746.64999999991</v>
      </c>
      <c r="V685" s="193">
        <v>50576.691223466871</v>
      </c>
      <c r="W685" s="193">
        <v>93313.486056447015</v>
      </c>
      <c r="X685" s="193" t="s">
        <v>607</v>
      </c>
      <c r="Y685" s="193"/>
      <c r="Z685" s="193">
        <v>314796.8090181615</v>
      </c>
      <c r="AA685" s="193">
        <v>21179.184513618024</v>
      </c>
      <c r="AB685" s="193">
        <v>5465203.4023868227</v>
      </c>
      <c r="AC685" s="193"/>
      <c r="AD685" s="197">
        <v>367.69289887219179</v>
      </c>
      <c r="AE685" s="198"/>
    </row>
    <row r="686" spans="1:31" ht="14.25" hidden="1" outlineLevel="1">
      <c r="A686" s="66" t="s">
        <v>134</v>
      </c>
      <c r="B686" s="208" t="s">
        <v>1009</v>
      </c>
      <c r="C686" s="172"/>
      <c r="D686" s="66"/>
      <c r="E686" s="66">
        <v>0</v>
      </c>
      <c r="F686" s="193">
        <v>67710</v>
      </c>
      <c r="G686" s="193"/>
      <c r="H686" s="193">
        <v>65645.5</v>
      </c>
      <c r="I686" s="193">
        <v>0</v>
      </c>
      <c r="J686" s="193">
        <v>63625.5</v>
      </c>
      <c r="K686" s="193">
        <v>0</v>
      </c>
      <c r="L686" s="195">
        <v>43831</v>
      </c>
      <c r="M686" s="195">
        <v>44926</v>
      </c>
      <c r="N686" s="196">
        <v>43101</v>
      </c>
      <c r="O686" s="195">
        <v>44926</v>
      </c>
      <c r="P686" s="66"/>
      <c r="Q686" s="213">
        <v>0.20334229014793831</v>
      </c>
      <c r="R686" s="193">
        <v>2831875.4499999997</v>
      </c>
      <c r="S686" s="193"/>
      <c r="T686" s="193"/>
      <c r="U686" s="193">
        <v>2831875.4499999997</v>
      </c>
      <c r="V686" s="193">
        <v>44508.498165043879</v>
      </c>
      <c r="W686" s="193">
        <v>92358.48834193837</v>
      </c>
      <c r="X686" s="193" t="s">
        <v>607</v>
      </c>
      <c r="Y686" s="193"/>
      <c r="Z686" s="193">
        <v>1378847.3259667098</v>
      </c>
      <c r="AA686" s="193">
        <v>21671.300437194361</v>
      </c>
      <c r="AB686" s="193">
        <v>23938238.512482762</v>
      </c>
      <c r="AC686" s="193"/>
      <c r="AD686" s="197">
        <v>376.23654843549775</v>
      </c>
      <c r="AE686" s="198"/>
    </row>
    <row r="687" spans="1:31" ht="14.25" hidden="1" outlineLevel="1">
      <c r="A687" s="66" t="s">
        <v>134</v>
      </c>
      <c r="B687" s="208" t="s">
        <v>1010</v>
      </c>
      <c r="C687" s="172"/>
      <c r="D687" s="66"/>
      <c r="E687" s="66">
        <v>0</v>
      </c>
      <c r="F687" s="193">
        <v>15910</v>
      </c>
      <c r="G687" s="193"/>
      <c r="H687" s="193">
        <v>15428</v>
      </c>
      <c r="I687" s="193">
        <v>0</v>
      </c>
      <c r="J687" s="193">
        <v>15158</v>
      </c>
      <c r="K687" s="193">
        <v>0</v>
      </c>
      <c r="L687" s="195">
        <v>44197</v>
      </c>
      <c r="M687" s="195">
        <v>44926</v>
      </c>
      <c r="N687" s="196">
        <v>43101</v>
      </c>
      <c r="O687" s="195">
        <v>45291</v>
      </c>
      <c r="P687" s="66"/>
      <c r="Q687" s="213">
        <v>0.20334229014793831</v>
      </c>
      <c r="R687" s="193">
        <v>676120.14</v>
      </c>
      <c r="S687" s="193"/>
      <c r="T687" s="193"/>
      <c r="U687" s="193">
        <v>676120.14</v>
      </c>
      <c r="V687" s="193">
        <v>44604.838369177989</v>
      </c>
      <c r="W687" s="193">
        <v>92440.295553503107</v>
      </c>
      <c r="X687" s="193" t="s">
        <v>607</v>
      </c>
      <c r="Y687" s="193"/>
      <c r="Z687" s="193">
        <v>302044.07436450705</v>
      </c>
      <c r="AA687" s="193">
        <v>19926.380417238885</v>
      </c>
      <c r="AB687" s="193">
        <v>5243802.5278472481</v>
      </c>
      <c r="AC687" s="193"/>
      <c r="AD687" s="197">
        <v>345.94290327531655</v>
      </c>
      <c r="AE687" s="198"/>
    </row>
    <row r="688" spans="1:31" ht="14.25" hidden="1" outlineLevel="1">
      <c r="A688" s="66" t="s">
        <v>134</v>
      </c>
      <c r="B688" s="208" t="s">
        <v>1011</v>
      </c>
      <c r="C688" s="172"/>
      <c r="D688" s="66"/>
      <c r="E688" s="66">
        <v>0</v>
      </c>
      <c r="F688" s="193">
        <v>15930</v>
      </c>
      <c r="G688" s="193"/>
      <c r="H688" s="193">
        <v>15447</v>
      </c>
      <c r="I688" s="193">
        <v>0</v>
      </c>
      <c r="J688" s="193">
        <v>15177</v>
      </c>
      <c r="K688" s="193">
        <v>0</v>
      </c>
      <c r="L688" s="195">
        <v>44197</v>
      </c>
      <c r="M688" s="195">
        <v>44926</v>
      </c>
      <c r="N688" s="196">
        <v>43101</v>
      </c>
      <c r="O688" s="195">
        <v>45291</v>
      </c>
      <c r="P688" s="66"/>
      <c r="Q688" s="213">
        <v>0.20334229014793831</v>
      </c>
      <c r="R688" s="193">
        <v>676814.62999999989</v>
      </c>
      <c r="S688" s="193"/>
      <c r="T688" s="193"/>
      <c r="U688" s="193">
        <v>676814.62999999989</v>
      </c>
      <c r="V688" s="193">
        <v>44594.757198392297</v>
      </c>
      <c r="W688" s="193">
        <v>92412.202675100474</v>
      </c>
      <c r="X688" s="193" t="s">
        <v>607</v>
      </c>
      <c r="Y688" s="193"/>
      <c r="Z688" s="193">
        <v>302422.27153432218</v>
      </c>
      <c r="AA688" s="193">
        <v>19926.353794183447</v>
      </c>
      <c r="AB688" s="193">
        <v>5250368.4281360507</v>
      </c>
      <c r="AC688" s="193"/>
      <c r="AD688" s="197">
        <v>345.94244107109773</v>
      </c>
      <c r="AE688" s="198"/>
    </row>
    <row r="689" spans="1:31" ht="14.25" hidden="1" outlineLevel="1">
      <c r="A689" s="66" t="s">
        <v>134</v>
      </c>
      <c r="B689" s="208" t="s">
        <v>1012</v>
      </c>
      <c r="C689" s="172"/>
      <c r="D689" s="66"/>
      <c r="E689" s="66">
        <v>0</v>
      </c>
      <c r="F689" s="193">
        <v>22700</v>
      </c>
      <c r="G689" s="193"/>
      <c r="H689" s="193">
        <v>22700</v>
      </c>
      <c r="I689" s="193">
        <v>0</v>
      </c>
      <c r="J689" s="193">
        <v>22700</v>
      </c>
      <c r="K689" s="193">
        <v>0</v>
      </c>
      <c r="L689" s="195">
        <v>46023</v>
      </c>
      <c r="M689" s="195">
        <v>46387</v>
      </c>
      <c r="N689" s="196">
        <v>45658</v>
      </c>
      <c r="O689" s="195">
        <v>46387</v>
      </c>
      <c r="P689" s="66"/>
      <c r="Q689" s="213">
        <v>0.19794229014793829</v>
      </c>
      <c r="R689" s="193">
        <v>1180400</v>
      </c>
      <c r="S689" s="193"/>
      <c r="T689" s="193"/>
      <c r="U689" s="193">
        <v>1180400</v>
      </c>
      <c r="V689" s="193">
        <v>52000</v>
      </c>
      <c r="W689" s="193">
        <v>60000</v>
      </c>
      <c r="X689" s="193" t="s">
        <v>607</v>
      </c>
      <c r="Y689" s="193"/>
      <c r="Z689" s="193">
        <v>14893.97737830456</v>
      </c>
      <c r="AA689" s="193">
        <v>656.12235146716125</v>
      </c>
      <c r="AB689" s="193">
        <v>258575.09832091836</v>
      </c>
      <c r="AC689" s="193"/>
      <c r="AD689" s="197">
        <v>11.390973494313585</v>
      </c>
      <c r="AE689" s="198"/>
    </row>
    <row r="690" spans="1:31" ht="14.25" hidden="1" outlineLevel="1">
      <c r="A690" s="66" t="s">
        <v>134</v>
      </c>
      <c r="B690" s="208" t="s">
        <v>1013</v>
      </c>
      <c r="C690" s="172"/>
      <c r="D690" s="66"/>
      <c r="E690" s="66">
        <v>0</v>
      </c>
      <c r="F690" s="193">
        <v>160</v>
      </c>
      <c r="G690" s="193"/>
      <c r="H690" s="193">
        <v>160</v>
      </c>
      <c r="I690" s="193">
        <v>0</v>
      </c>
      <c r="J690" s="193">
        <v>160</v>
      </c>
      <c r="K690" s="193">
        <v>0</v>
      </c>
      <c r="L690" s="195">
        <v>43556</v>
      </c>
      <c r="M690" s="195">
        <v>43646</v>
      </c>
      <c r="N690" s="196">
        <v>43101</v>
      </c>
      <c r="O690" s="195">
        <v>43830</v>
      </c>
      <c r="P690" s="66"/>
      <c r="Q690" s="213">
        <v>0.18994229014793829</v>
      </c>
      <c r="R690" s="193">
        <v>14616</v>
      </c>
      <c r="S690" s="193"/>
      <c r="T690" s="193"/>
      <c r="U690" s="193">
        <v>14616</v>
      </c>
      <c r="V690" s="193">
        <v>91350</v>
      </c>
      <c r="W690" s="193">
        <v>90000</v>
      </c>
      <c r="X690" s="193" t="s">
        <v>607</v>
      </c>
      <c r="Y690" s="193"/>
      <c r="Z690" s="193">
        <v>-3917.0723930390886</v>
      </c>
      <c r="AA690" s="193">
        <v>-24481.702456494306</v>
      </c>
      <c r="AB690" s="193">
        <v>-68004.492919105978</v>
      </c>
      <c r="AC690" s="193"/>
      <c r="AD690" s="197">
        <v>-425.02808074441236</v>
      </c>
      <c r="AE690" s="198"/>
    </row>
    <row r="691" spans="1:31" ht="14.25" hidden="1" outlineLevel="1">
      <c r="A691" s="66" t="s">
        <v>134</v>
      </c>
      <c r="B691" s="208" t="s">
        <v>1014</v>
      </c>
      <c r="C691" s="172"/>
      <c r="D691" s="66"/>
      <c r="E691" s="66">
        <v>0</v>
      </c>
      <c r="F691" s="193">
        <v>0</v>
      </c>
      <c r="G691" s="193">
        <v>926</v>
      </c>
      <c r="H691" s="193">
        <v>0</v>
      </c>
      <c r="I691" s="193">
        <v>926</v>
      </c>
      <c r="J691" s="193">
        <v>0</v>
      </c>
      <c r="K691" s="193">
        <v>926</v>
      </c>
      <c r="L691" s="195">
        <v>44562</v>
      </c>
      <c r="M691" s="195">
        <v>45657</v>
      </c>
      <c r="N691" s="196">
        <v>43101</v>
      </c>
      <c r="O691" s="195">
        <v>45291</v>
      </c>
      <c r="P691" s="66"/>
      <c r="Q691" s="213">
        <v>0.20334229014793831</v>
      </c>
      <c r="R691" s="193">
        <v>580600.5</v>
      </c>
      <c r="S691" s="193"/>
      <c r="T691" s="193"/>
      <c r="U691" s="193">
        <v>580600.5</v>
      </c>
      <c r="V691" s="193">
        <v>0</v>
      </c>
      <c r="W691" s="193">
        <v>0</v>
      </c>
      <c r="X691" s="193">
        <v>350</v>
      </c>
      <c r="Y691" s="193"/>
      <c r="Z691" s="193">
        <v>-131858.4387552852</v>
      </c>
      <c r="AA691" s="193">
        <v>0</v>
      </c>
      <c r="AB691" s="193">
        <v>-2289201.0575533626</v>
      </c>
      <c r="AC691" s="193"/>
      <c r="AD691" s="197">
        <v>0</v>
      </c>
      <c r="AE691" s="198"/>
    </row>
    <row r="692" spans="1:31" ht="14.25" hidden="1" outlineLevel="1">
      <c r="A692" s="66" t="s">
        <v>134</v>
      </c>
      <c r="B692" s="208" t="s">
        <v>1015</v>
      </c>
      <c r="C692" s="172"/>
      <c r="D692" s="66"/>
      <c r="E692" s="66">
        <v>0</v>
      </c>
      <c r="F692" s="193">
        <v>0</v>
      </c>
      <c r="G692" s="193">
        <v>676</v>
      </c>
      <c r="H692" s="193">
        <v>0</v>
      </c>
      <c r="I692" s="193">
        <v>676</v>
      </c>
      <c r="J692" s="193">
        <v>0</v>
      </c>
      <c r="K692" s="193">
        <v>676</v>
      </c>
      <c r="L692" s="195">
        <v>44927</v>
      </c>
      <c r="M692" s="195">
        <v>46022</v>
      </c>
      <c r="N692" s="196">
        <v>43101</v>
      </c>
      <c r="O692" s="195">
        <v>45657</v>
      </c>
      <c r="P692" s="66"/>
      <c r="Q692" s="213">
        <v>0.20514229014793828</v>
      </c>
      <c r="R692" s="193">
        <v>423902.74999999994</v>
      </c>
      <c r="S692" s="193"/>
      <c r="T692" s="193"/>
      <c r="U692" s="193">
        <v>423902.74999999994</v>
      </c>
      <c r="V692" s="193">
        <v>0</v>
      </c>
      <c r="W692" s="193">
        <v>0</v>
      </c>
      <c r="X692" s="193">
        <v>350</v>
      </c>
      <c r="Y692" s="193"/>
      <c r="Z692" s="193">
        <v>-87092.690223356956</v>
      </c>
      <c r="AA692" s="193">
        <v>0</v>
      </c>
      <c r="AB692" s="193">
        <v>-1512020.6218616767</v>
      </c>
      <c r="AC692" s="193"/>
      <c r="AD692" s="197">
        <v>0</v>
      </c>
      <c r="AE692" s="198"/>
    </row>
    <row r="693" spans="1:31" ht="14.25" hidden="1" outlineLevel="1">
      <c r="A693" s="66" t="s">
        <v>134</v>
      </c>
      <c r="B693" s="208" t="s">
        <v>1016</v>
      </c>
      <c r="C693" s="172"/>
      <c r="D693" s="66"/>
      <c r="E693" s="66">
        <v>0</v>
      </c>
      <c r="F693" s="193">
        <v>0</v>
      </c>
      <c r="G693" s="193"/>
      <c r="H693" s="193">
        <v>0</v>
      </c>
      <c r="I693" s="193">
        <v>0</v>
      </c>
      <c r="J693" s="193">
        <v>0</v>
      </c>
      <c r="K693" s="193">
        <v>0</v>
      </c>
      <c r="L693" s="194"/>
      <c r="M693" s="195">
        <v>43100</v>
      </c>
      <c r="N693" s="196">
        <v>43101</v>
      </c>
      <c r="O693" s="195">
        <v>44561</v>
      </c>
      <c r="P693" s="66"/>
      <c r="Q693" s="213">
        <v>0.20134229014793831</v>
      </c>
      <c r="R693" s="193">
        <v>794721.00000000012</v>
      </c>
      <c r="S693" s="193"/>
      <c r="T693" s="193"/>
      <c r="U693" s="193">
        <v>794721.00000000012</v>
      </c>
      <c r="V693" s="193">
        <v>0</v>
      </c>
      <c r="W693" s="193">
        <v>0</v>
      </c>
      <c r="X693" s="193" t="s">
        <v>607</v>
      </c>
      <c r="Y693" s="193"/>
      <c r="Z693" s="193">
        <v>-560945.13383395912</v>
      </c>
      <c r="AA693" s="193">
        <v>0</v>
      </c>
      <c r="AB693" s="193">
        <v>-9738596.981155606</v>
      </c>
      <c r="AC693" s="193"/>
      <c r="AD693" s="197">
        <v>0</v>
      </c>
      <c r="AE693" s="198"/>
    </row>
    <row r="694" spans="1:31" ht="14.25" hidden="1" outlineLevel="1">
      <c r="A694" s="66" t="s">
        <v>134</v>
      </c>
      <c r="B694" s="208" t="s">
        <v>1017</v>
      </c>
      <c r="C694" s="172"/>
      <c r="D694" s="66"/>
      <c r="E694" s="66">
        <v>0</v>
      </c>
      <c r="F694" s="193">
        <v>0</v>
      </c>
      <c r="G694" s="193"/>
      <c r="H694" s="193">
        <v>0</v>
      </c>
      <c r="I694" s="193">
        <v>0</v>
      </c>
      <c r="J694" s="193">
        <v>0</v>
      </c>
      <c r="K694" s="193">
        <v>0</v>
      </c>
      <c r="L694" s="194"/>
      <c r="M694" s="195">
        <v>43100</v>
      </c>
      <c r="N694" s="196">
        <v>43101</v>
      </c>
      <c r="O694" s="195">
        <v>44196</v>
      </c>
      <c r="P694" s="66"/>
      <c r="Q694" s="213">
        <v>0.20134229014793831</v>
      </c>
      <c r="R694" s="193">
        <v>172423.51000000004</v>
      </c>
      <c r="S694" s="193"/>
      <c r="T694" s="193"/>
      <c r="U694" s="193">
        <v>172423.51000000004</v>
      </c>
      <c r="V694" s="193">
        <v>0</v>
      </c>
      <c r="W694" s="193">
        <v>0</v>
      </c>
      <c r="X694" s="193" t="s">
        <v>607</v>
      </c>
      <c r="Y694" s="193"/>
      <c r="Z694" s="193">
        <v>-128305.9653302161</v>
      </c>
      <c r="AA694" s="193">
        <v>0</v>
      </c>
      <c r="AB694" s="193">
        <v>-2227526.3858496342</v>
      </c>
      <c r="AC694" s="193"/>
      <c r="AD694" s="197">
        <v>0</v>
      </c>
      <c r="AE694" s="198"/>
    </row>
    <row r="695" spans="1:31" ht="14.25" hidden="1" outlineLevel="1">
      <c r="A695" s="66" t="s">
        <v>134</v>
      </c>
      <c r="B695" s="208" t="s">
        <v>1018</v>
      </c>
      <c r="C695" s="172"/>
      <c r="D695" s="66"/>
      <c r="E695" s="66">
        <v>0</v>
      </c>
      <c r="F695" s="193">
        <v>0</v>
      </c>
      <c r="G695" s="193"/>
      <c r="H695" s="193">
        <v>0</v>
      </c>
      <c r="I695" s="193">
        <v>0</v>
      </c>
      <c r="J695" s="193">
        <v>0</v>
      </c>
      <c r="K695" s="193">
        <v>0</v>
      </c>
      <c r="L695" s="194"/>
      <c r="M695" s="195">
        <v>43100</v>
      </c>
      <c r="N695" s="196">
        <v>43101</v>
      </c>
      <c r="O695" s="195">
        <v>44926</v>
      </c>
      <c r="P695" s="66"/>
      <c r="Q695" s="213">
        <v>0.20334229014793831</v>
      </c>
      <c r="R695" s="193">
        <v>274311.01</v>
      </c>
      <c r="S695" s="193"/>
      <c r="T695" s="193"/>
      <c r="U695" s="193">
        <v>274311.01</v>
      </c>
      <c r="V695" s="193">
        <v>0</v>
      </c>
      <c r="W695" s="193">
        <v>0</v>
      </c>
      <c r="X695" s="193" t="s">
        <v>607</v>
      </c>
      <c r="Y695" s="193"/>
      <c r="Z695" s="193">
        <v>-151981.86483372463</v>
      </c>
      <c r="AA695" s="193">
        <v>0</v>
      </c>
      <c r="AB695" s="193">
        <v>-2638564.8805685504</v>
      </c>
      <c r="AC695" s="193"/>
      <c r="AD695" s="197">
        <v>0</v>
      </c>
      <c r="AE695" s="198"/>
    </row>
    <row r="696" spans="1:31" ht="14.25" collapsed="1">
      <c r="A696" s="66"/>
      <c r="B696" s="66" t="s">
        <v>391</v>
      </c>
      <c r="C696" s="172"/>
      <c r="D696" s="66">
        <v>83</v>
      </c>
      <c r="E696" s="66">
        <v>112.11</v>
      </c>
      <c r="F696" s="193">
        <v>1272468.99</v>
      </c>
      <c r="G696" s="193">
        <v>12127</v>
      </c>
      <c r="H696" s="193">
        <v>1070064.2135999999</v>
      </c>
      <c r="I696" s="193">
        <v>12109</v>
      </c>
      <c r="J696" s="193">
        <v>296262.23</v>
      </c>
      <c r="K696" s="193">
        <v>11016</v>
      </c>
      <c r="L696" s="194" t="s">
        <v>1324</v>
      </c>
      <c r="M696" s="195">
        <v>49309</v>
      </c>
      <c r="N696" s="195" t="s">
        <v>1324</v>
      </c>
      <c r="O696" s="196">
        <v>46752</v>
      </c>
      <c r="P696" s="66"/>
      <c r="Q696" s="213">
        <v>0.18109693740964078</v>
      </c>
      <c r="R696" s="193">
        <v>66927145.667600006</v>
      </c>
      <c r="S696" s="193"/>
      <c r="T696" s="193"/>
      <c r="U696" s="193">
        <v>26750995.081350002</v>
      </c>
      <c r="V696" s="193">
        <v>98182.399603817685</v>
      </c>
      <c r="W696" s="193">
        <v>96258.773828564241</v>
      </c>
      <c r="X696" s="193">
        <v>412.83629706790072</v>
      </c>
      <c r="Y696" s="193">
        <v>0</v>
      </c>
      <c r="Z696" s="193">
        <v>1598575.0107116003</v>
      </c>
      <c r="AA696" s="193">
        <v>5867.1436341366489</v>
      </c>
      <c r="AB696" s="193">
        <v>27750000</v>
      </c>
      <c r="AC696" s="193"/>
      <c r="AD696" s="197">
        <v>101.84898097138165</v>
      </c>
      <c r="AE696" s="198"/>
    </row>
    <row r="697" spans="1:31" ht="14.25" hidden="1" outlineLevel="1">
      <c r="A697" s="66" t="s">
        <v>134</v>
      </c>
      <c r="B697" s="208" t="s">
        <v>660</v>
      </c>
      <c r="C697" s="172"/>
      <c r="D697" s="66"/>
      <c r="E697" s="66">
        <v>4.9259118683905996</v>
      </c>
      <c r="F697" s="193">
        <v>55910</v>
      </c>
      <c r="G697" s="193">
        <v>240</v>
      </c>
      <c r="H697" s="193">
        <v>54325.099999999991</v>
      </c>
      <c r="I697" s="193">
        <v>240</v>
      </c>
      <c r="J697" s="308">
        <v>54325.099999999991</v>
      </c>
      <c r="K697" s="193">
        <v>240</v>
      </c>
      <c r="L697" s="195">
        <v>43647</v>
      </c>
      <c r="M697" s="195">
        <v>44561</v>
      </c>
      <c r="N697" s="196" t="s">
        <v>1324</v>
      </c>
      <c r="O697" s="195">
        <v>44561</v>
      </c>
      <c r="P697" s="66"/>
      <c r="Q697" s="213">
        <v>0.1913422901479383</v>
      </c>
      <c r="R697" s="193">
        <v>2527321.6632899996</v>
      </c>
      <c r="S697" s="193"/>
      <c r="T697" s="193"/>
      <c r="U697" s="193">
        <v>2526870.2999999998</v>
      </c>
      <c r="V697" s="193">
        <v>46513.863757268744</v>
      </c>
      <c r="W697" s="193">
        <v>88067.29854155815</v>
      </c>
      <c r="X697" s="193">
        <v>450</v>
      </c>
      <c r="Y697" s="193"/>
      <c r="Z697" s="193">
        <v>620341.09844409046</v>
      </c>
      <c r="AA697" s="193">
        <v>11419.05120182182</v>
      </c>
      <c r="AB697" s="193">
        <v>10769773.341830244</v>
      </c>
      <c r="AC697" s="193"/>
      <c r="AD697" s="197">
        <v>198.24672834159986</v>
      </c>
      <c r="AE697" s="198"/>
    </row>
    <row r="698" spans="1:31" ht="14.25" hidden="1" outlineLevel="1">
      <c r="A698" s="66" t="s">
        <v>134</v>
      </c>
      <c r="B698" s="208" t="s">
        <v>668</v>
      </c>
      <c r="C698" s="172"/>
      <c r="D698" s="66"/>
      <c r="E698" s="66">
        <v>2.4273603135523167</v>
      </c>
      <c r="F698" s="193">
        <v>27550.983199999999</v>
      </c>
      <c r="G698" s="193"/>
      <c r="H698" s="193">
        <v>26780.8832</v>
      </c>
      <c r="I698" s="193">
        <v>0</v>
      </c>
      <c r="J698" s="308">
        <v>520.19320000000153</v>
      </c>
      <c r="K698" s="193">
        <v>0</v>
      </c>
      <c r="L698" s="194" t="s">
        <v>1324</v>
      </c>
      <c r="M698" s="195">
        <v>43465</v>
      </c>
      <c r="N698" s="196" t="s">
        <v>1324</v>
      </c>
      <c r="O698" s="195">
        <v>43190</v>
      </c>
      <c r="P698" s="66"/>
      <c r="Q698" s="213">
        <v>0.15774229014793831</v>
      </c>
      <c r="R698" s="193">
        <v>1217381.04253</v>
      </c>
      <c r="S698" s="193"/>
      <c r="T698" s="193"/>
      <c r="U698" s="193">
        <v>170818</v>
      </c>
      <c r="V698" s="193">
        <v>328374.15021957125</v>
      </c>
      <c r="W698" s="193">
        <v>158615.48930282076</v>
      </c>
      <c r="X698" s="193" t="s">
        <v>607</v>
      </c>
      <c r="Y698" s="193"/>
      <c r="Z698" s="193">
        <v>-133865.8349354844</v>
      </c>
      <c r="AA698" s="193">
        <v>-257338.6867330907</v>
      </c>
      <c r="AB698" s="193">
        <v>-2324051.5646731155</v>
      </c>
      <c r="AC698" s="193"/>
      <c r="AD698" s="197">
        <v>-4467.6700208174743</v>
      </c>
      <c r="AE698" s="198"/>
    </row>
    <row r="699" spans="1:31" ht="14.25" hidden="1" outlineLevel="1">
      <c r="A699" s="66" t="s">
        <v>134</v>
      </c>
      <c r="B699" s="208" t="s">
        <v>202</v>
      </c>
      <c r="C699" s="172"/>
      <c r="D699" s="66"/>
      <c r="E699" s="66">
        <v>2.3008528264496255</v>
      </c>
      <c r="F699" s="193">
        <v>26115.100100000003</v>
      </c>
      <c r="G699" s="193"/>
      <c r="H699" s="193">
        <v>25609.500100000005</v>
      </c>
      <c r="I699" s="193">
        <v>0</v>
      </c>
      <c r="J699" s="308">
        <v>1.8189894035458565E-12</v>
      </c>
      <c r="K699" s="193">
        <v>0</v>
      </c>
      <c r="L699" s="194"/>
      <c r="M699" s="195">
        <v>43100</v>
      </c>
      <c r="N699" s="196" t="s">
        <v>1324</v>
      </c>
      <c r="O699" s="195">
        <v>43100</v>
      </c>
      <c r="P699" s="66"/>
      <c r="Q699" s="213">
        <v>7.1542290147938309E-2</v>
      </c>
      <c r="R699" s="193">
        <v>512584.19841999997</v>
      </c>
      <c r="S699" s="193"/>
      <c r="T699" s="193"/>
      <c r="U699" s="193">
        <v>0</v>
      </c>
      <c r="V699" s="193">
        <v>0</v>
      </c>
      <c r="W699" s="193">
        <v>0</v>
      </c>
      <c r="X699" s="193" t="s">
        <v>607</v>
      </c>
      <c r="Y699" s="193"/>
      <c r="Z699" s="193">
        <v>-1367.9317355113697</v>
      </c>
      <c r="AA699" s="193">
        <v>-7.5202842459927731E+17</v>
      </c>
      <c r="AB699" s="193">
        <v>-23748.732391751586</v>
      </c>
      <c r="AC699" s="193"/>
      <c r="AD699" s="197">
        <v>-1.3056003704835702E+16</v>
      </c>
      <c r="AE699" s="198"/>
    </row>
    <row r="700" spans="1:31" ht="14.25" hidden="1" outlineLevel="1">
      <c r="A700" s="66" t="s">
        <v>134</v>
      </c>
      <c r="B700" s="208" t="s">
        <v>203</v>
      </c>
      <c r="C700" s="172"/>
      <c r="D700" s="66"/>
      <c r="E700" s="66">
        <v>1.1662719598290563</v>
      </c>
      <c r="F700" s="193">
        <v>13237.3999</v>
      </c>
      <c r="G700" s="193"/>
      <c r="H700" s="193">
        <v>12774.1999</v>
      </c>
      <c r="I700" s="193">
        <v>0</v>
      </c>
      <c r="J700" s="308">
        <v>0</v>
      </c>
      <c r="K700" s="193">
        <v>0</v>
      </c>
      <c r="L700" s="194"/>
      <c r="M700" s="195">
        <v>43100</v>
      </c>
      <c r="N700" s="196" t="s">
        <v>1324</v>
      </c>
      <c r="O700" s="195">
        <v>43100</v>
      </c>
      <c r="P700" s="66"/>
      <c r="Q700" s="213">
        <v>7.1542290147938309E-2</v>
      </c>
      <c r="R700" s="193">
        <v>286309.39371999999</v>
      </c>
      <c r="S700" s="193"/>
      <c r="T700" s="193"/>
      <c r="U700" s="193">
        <v>0</v>
      </c>
      <c r="V700" s="193">
        <v>0</v>
      </c>
      <c r="W700" s="193">
        <v>0</v>
      </c>
      <c r="X700" s="193" t="s">
        <v>607</v>
      </c>
      <c r="Y700" s="193"/>
      <c r="Z700" s="193">
        <v>-764.0706440318952</v>
      </c>
      <c r="AA700" s="193">
        <v>0</v>
      </c>
      <c r="AB700" s="193">
        <v>-13265.069288507595</v>
      </c>
      <c r="AC700" s="193"/>
      <c r="AD700" s="197">
        <v>0</v>
      </c>
      <c r="AE700" s="198"/>
    </row>
    <row r="701" spans="1:31" ht="14.25" hidden="1" outlineLevel="1">
      <c r="A701" s="66" t="s">
        <v>134</v>
      </c>
      <c r="B701" s="208" t="s">
        <v>1019</v>
      </c>
      <c r="C701" s="172"/>
      <c r="D701" s="66"/>
      <c r="E701" s="66">
        <v>0</v>
      </c>
      <c r="F701" s="193">
        <v>0</v>
      </c>
      <c r="G701" s="193">
        <v>283</v>
      </c>
      <c r="H701" s="193">
        <v>0</v>
      </c>
      <c r="I701" s="193">
        <v>283</v>
      </c>
      <c r="J701" s="308">
        <v>0</v>
      </c>
      <c r="K701" s="193">
        <v>210</v>
      </c>
      <c r="L701" s="194" t="s">
        <v>1324</v>
      </c>
      <c r="M701" s="195">
        <v>44196</v>
      </c>
      <c r="N701" s="196" t="s">
        <v>1324</v>
      </c>
      <c r="O701" s="195">
        <v>43465</v>
      </c>
      <c r="P701" s="66"/>
      <c r="Q701" s="213">
        <v>0.15774229014793831</v>
      </c>
      <c r="R701" s="193">
        <v>287795.87751000002</v>
      </c>
      <c r="S701" s="193"/>
      <c r="T701" s="193"/>
      <c r="U701" s="193">
        <v>146445.85</v>
      </c>
      <c r="V701" s="193">
        <v>0</v>
      </c>
      <c r="W701" s="193">
        <v>0</v>
      </c>
      <c r="X701" s="193">
        <v>583.88499999999999</v>
      </c>
      <c r="Y701" s="193"/>
      <c r="Z701" s="193">
        <v>-79960.928641573584</v>
      </c>
      <c r="AA701" s="193">
        <v>0</v>
      </c>
      <c r="AB701" s="193">
        <v>-1388205.7465351436</v>
      </c>
      <c r="AC701" s="193"/>
      <c r="AD701" s="197">
        <v>0</v>
      </c>
      <c r="AE701" s="198"/>
    </row>
    <row r="702" spans="1:31" ht="14.25" hidden="1" outlineLevel="1">
      <c r="A702" s="66" t="s">
        <v>134</v>
      </c>
      <c r="B702" s="208" t="s">
        <v>1020</v>
      </c>
      <c r="C702" s="172"/>
      <c r="D702" s="66"/>
      <c r="E702" s="66">
        <v>4.1639065176747456</v>
      </c>
      <c r="F702" s="193">
        <v>47261.100000000006</v>
      </c>
      <c r="G702" s="193">
        <v>237</v>
      </c>
      <c r="H702" s="193">
        <v>45937.880000000005</v>
      </c>
      <c r="I702" s="193">
        <v>237</v>
      </c>
      <c r="J702" s="308">
        <v>44521.98</v>
      </c>
      <c r="K702" s="193">
        <v>237</v>
      </c>
      <c r="L702" s="195">
        <v>43466</v>
      </c>
      <c r="M702" s="195">
        <v>44561</v>
      </c>
      <c r="N702" s="196" t="s">
        <v>1324</v>
      </c>
      <c r="O702" s="195">
        <v>44196</v>
      </c>
      <c r="P702" s="66"/>
      <c r="Q702" s="213">
        <v>0.17134229014793831</v>
      </c>
      <c r="R702" s="193">
        <v>1978167.22007</v>
      </c>
      <c r="S702" s="193"/>
      <c r="T702" s="193"/>
      <c r="U702" s="193">
        <v>1971100.72</v>
      </c>
      <c r="V702" s="193">
        <v>44272.530556817102</v>
      </c>
      <c r="W702" s="193">
        <v>89658.737998624507</v>
      </c>
      <c r="X702" s="193">
        <v>450</v>
      </c>
      <c r="Y702" s="193"/>
      <c r="Z702" s="193">
        <v>1234029.0541552631</v>
      </c>
      <c r="AA702" s="193">
        <v>27717.299503644335</v>
      </c>
      <c r="AB702" s="193">
        <v>21424041.134497155</v>
      </c>
      <c r="AC702" s="193"/>
      <c r="AD702" s="197">
        <v>481.20144554436155</v>
      </c>
      <c r="AE702" s="198"/>
    </row>
    <row r="703" spans="1:31" ht="14.25" hidden="1" outlineLevel="1">
      <c r="A703" s="66" t="s">
        <v>134</v>
      </c>
      <c r="B703" s="208" t="s">
        <v>205</v>
      </c>
      <c r="C703" s="172"/>
      <c r="D703" s="66"/>
      <c r="E703" s="66">
        <v>0.59031649424399735</v>
      </c>
      <c r="F703" s="193">
        <v>6700.2001</v>
      </c>
      <c r="G703" s="193"/>
      <c r="H703" s="193">
        <v>6521.3000999999995</v>
      </c>
      <c r="I703" s="193">
        <v>0</v>
      </c>
      <c r="J703" s="308">
        <v>0</v>
      </c>
      <c r="K703" s="193">
        <v>0</v>
      </c>
      <c r="L703" s="194"/>
      <c r="M703" s="195">
        <v>43100</v>
      </c>
      <c r="N703" s="196" t="s">
        <v>1324</v>
      </c>
      <c r="O703" s="195">
        <v>43100</v>
      </c>
      <c r="P703" s="66"/>
      <c r="Q703" s="213">
        <v>7.1542290147938309E-2</v>
      </c>
      <c r="R703" s="193">
        <v>217154.6312</v>
      </c>
      <c r="S703" s="193"/>
      <c r="T703" s="193"/>
      <c r="U703" s="193">
        <v>0</v>
      </c>
      <c r="V703" s="193">
        <v>0</v>
      </c>
      <c r="W703" s="193">
        <v>0</v>
      </c>
      <c r="X703" s="193" t="s">
        <v>607</v>
      </c>
      <c r="Y703" s="193"/>
      <c r="Z703" s="193">
        <v>-579.51626638523214</v>
      </c>
      <c r="AA703" s="193">
        <v>5.0974789870071726E+18</v>
      </c>
      <c r="AB703" s="193">
        <v>-10061.011357343068</v>
      </c>
      <c r="AC703" s="193"/>
      <c r="AD703" s="197">
        <v>8.84975917966808E+16</v>
      </c>
      <c r="AE703" s="198"/>
    </row>
    <row r="704" spans="1:31" ht="14.25" hidden="1" outlineLevel="1">
      <c r="A704" s="66" t="s">
        <v>134</v>
      </c>
      <c r="B704" s="208" t="s">
        <v>204</v>
      </c>
      <c r="C704" s="172"/>
      <c r="D704" s="66"/>
      <c r="E704" s="66">
        <v>1.9096079988385413</v>
      </c>
      <c r="F704" s="193">
        <v>21674.399799999999</v>
      </c>
      <c r="G704" s="193"/>
      <c r="H704" s="193">
        <v>20958.5998</v>
      </c>
      <c r="I704" s="193">
        <v>0</v>
      </c>
      <c r="J704" s="308">
        <v>0</v>
      </c>
      <c r="K704" s="193">
        <v>0</v>
      </c>
      <c r="L704" s="194"/>
      <c r="M704" s="195">
        <v>43100</v>
      </c>
      <c r="N704" s="196" t="s">
        <v>1324</v>
      </c>
      <c r="O704" s="195">
        <v>43100</v>
      </c>
      <c r="P704" s="66"/>
      <c r="Q704" s="213">
        <v>7.1542290147938309E-2</v>
      </c>
      <c r="R704" s="193">
        <v>473243.75861999998</v>
      </c>
      <c r="S704" s="193"/>
      <c r="T704" s="193"/>
      <c r="U704" s="193">
        <v>0</v>
      </c>
      <c r="V704" s="193">
        <v>0</v>
      </c>
      <c r="W704" s="193">
        <v>0</v>
      </c>
      <c r="X704" s="193" t="s">
        <v>607</v>
      </c>
      <c r="Y704" s="193"/>
      <c r="Z704" s="193">
        <v>-1262.9393008069505</v>
      </c>
      <c r="AA704" s="193">
        <v>0</v>
      </c>
      <c r="AB704" s="193">
        <v>-21925.953396115823</v>
      </c>
      <c r="AC704" s="193"/>
      <c r="AD704" s="197">
        <v>0</v>
      </c>
      <c r="AE704" s="198"/>
    </row>
    <row r="705" spans="1:31" ht="14.25" hidden="1" outlineLevel="1">
      <c r="A705" s="66" t="s">
        <v>134</v>
      </c>
      <c r="B705" s="208" t="s">
        <v>215</v>
      </c>
      <c r="C705" s="172"/>
      <c r="D705" s="66"/>
      <c r="E705" s="66">
        <v>1.1398494866267821</v>
      </c>
      <c r="F705" s="193">
        <v>12937.5</v>
      </c>
      <c r="G705" s="193"/>
      <c r="H705" s="193">
        <v>12567.8</v>
      </c>
      <c r="I705" s="193">
        <v>0</v>
      </c>
      <c r="J705" s="308">
        <v>48.399999999999295</v>
      </c>
      <c r="K705" s="193">
        <v>0</v>
      </c>
      <c r="L705" s="194" t="s">
        <v>1324</v>
      </c>
      <c r="M705" s="195">
        <v>43190</v>
      </c>
      <c r="N705" s="196" t="s">
        <v>1324</v>
      </c>
      <c r="O705" s="195">
        <v>43100</v>
      </c>
      <c r="P705" s="66"/>
      <c r="Q705" s="213">
        <v>7.1542290147938309E-2</v>
      </c>
      <c r="R705" s="193">
        <v>443720.54889999999</v>
      </c>
      <c r="S705" s="193"/>
      <c r="T705" s="193"/>
      <c r="U705" s="193">
        <v>0</v>
      </c>
      <c r="V705" s="193">
        <v>0</v>
      </c>
      <c r="W705" s="193">
        <v>105500.00000000057</v>
      </c>
      <c r="X705" s="193" t="s">
        <v>607</v>
      </c>
      <c r="Y705" s="193"/>
      <c r="Z705" s="193">
        <v>3646.5278870524762</v>
      </c>
      <c r="AA705" s="193">
        <v>75341.485269680357</v>
      </c>
      <c r="AB705" s="193">
        <v>63307.55599898049</v>
      </c>
      <c r="AC705" s="193"/>
      <c r="AD705" s="197">
        <v>1308.0073553508555</v>
      </c>
      <c r="AE705" s="198"/>
    </row>
    <row r="706" spans="1:31" ht="14.25" hidden="1" outlineLevel="1">
      <c r="A706" s="66" t="s">
        <v>134</v>
      </c>
      <c r="B706" s="208" t="s">
        <v>583</v>
      </c>
      <c r="C706" s="172"/>
      <c r="D706" s="66"/>
      <c r="E706" s="66">
        <v>0.90596787832919989</v>
      </c>
      <c r="F706" s="193">
        <v>10282.901</v>
      </c>
      <c r="G706" s="193"/>
      <c r="H706" s="193">
        <v>9987.2000000000007</v>
      </c>
      <c r="I706" s="193">
        <v>0</v>
      </c>
      <c r="J706" s="308">
        <v>6593.8000000000011</v>
      </c>
      <c r="K706" s="193">
        <v>0</v>
      </c>
      <c r="L706" s="194" t="s">
        <v>1324</v>
      </c>
      <c r="M706" s="195">
        <v>43373</v>
      </c>
      <c r="N706" s="196" t="s">
        <v>1324</v>
      </c>
      <c r="O706" s="195">
        <v>43830</v>
      </c>
      <c r="P706" s="66"/>
      <c r="Q706" s="213">
        <v>0.1699422901479383</v>
      </c>
      <c r="R706" s="193">
        <v>407537.42211999994</v>
      </c>
      <c r="S706" s="193"/>
      <c r="T706" s="193"/>
      <c r="U706" s="193">
        <v>381420.16999999993</v>
      </c>
      <c r="V706" s="193">
        <v>57845.274348630512</v>
      </c>
      <c r="W706" s="193">
        <v>86781.309715186959</v>
      </c>
      <c r="X706" s="193" t="s">
        <v>607</v>
      </c>
      <c r="Y706" s="193"/>
      <c r="Z706" s="193">
        <v>178973.92180442327</v>
      </c>
      <c r="AA706" s="193">
        <v>27142.758622406385</v>
      </c>
      <c r="AB706" s="193">
        <v>3107175.3536345926</v>
      </c>
      <c r="AC706" s="193"/>
      <c r="AD706" s="197">
        <v>471.22681210145777</v>
      </c>
      <c r="AE706" s="198"/>
    </row>
    <row r="707" spans="1:31" ht="14.25" hidden="1" outlineLevel="1">
      <c r="A707" s="66" t="s">
        <v>134</v>
      </c>
      <c r="B707" s="208" t="s">
        <v>584</v>
      </c>
      <c r="C707" s="172"/>
      <c r="D707" s="66"/>
      <c r="E707" s="66">
        <v>0.90443486336747558</v>
      </c>
      <c r="F707" s="193">
        <v>10265.500999999998</v>
      </c>
      <c r="G707" s="193"/>
      <c r="H707" s="193">
        <v>9969.7999999999993</v>
      </c>
      <c r="I707" s="193">
        <v>0</v>
      </c>
      <c r="J707" s="308">
        <v>6473.5999999999995</v>
      </c>
      <c r="K707" s="193">
        <v>0</v>
      </c>
      <c r="L707" s="194" t="s">
        <v>1324</v>
      </c>
      <c r="M707" s="195">
        <v>43373</v>
      </c>
      <c r="N707" s="196" t="s">
        <v>1324</v>
      </c>
      <c r="O707" s="195">
        <v>43830</v>
      </c>
      <c r="P707" s="66"/>
      <c r="Q707" s="213">
        <v>0.1699422901479383</v>
      </c>
      <c r="R707" s="193">
        <v>474272.4169999999</v>
      </c>
      <c r="S707" s="193"/>
      <c r="T707" s="193"/>
      <c r="U707" s="193">
        <v>449008.77999999991</v>
      </c>
      <c r="V707" s="193">
        <v>69359.982081067719</v>
      </c>
      <c r="W707" s="193">
        <v>88000.000000000015</v>
      </c>
      <c r="X707" s="193" t="s">
        <v>607</v>
      </c>
      <c r="Y707" s="193"/>
      <c r="Z707" s="193">
        <v>133656.72225703346</v>
      </c>
      <c r="AA707" s="193">
        <v>20646.428920080551</v>
      </c>
      <c r="AB707" s="193">
        <v>2320421.1488333973</v>
      </c>
      <c r="AC707" s="193"/>
      <c r="AD707" s="197">
        <v>358.44370193298897</v>
      </c>
      <c r="AE707" s="198"/>
    </row>
    <row r="708" spans="1:31" ht="14.25" hidden="1" outlineLevel="1">
      <c r="A708" s="66" t="s">
        <v>134</v>
      </c>
      <c r="B708" s="208" t="s">
        <v>667</v>
      </c>
      <c r="C708" s="172"/>
      <c r="D708" s="66"/>
      <c r="E708" s="66">
        <v>2.9226401619421782</v>
      </c>
      <c r="F708" s="193">
        <v>33172.5</v>
      </c>
      <c r="G708" s="193"/>
      <c r="H708" s="193">
        <v>32237.4</v>
      </c>
      <c r="I708" s="193">
        <v>0</v>
      </c>
      <c r="J708" s="308">
        <v>1719.7100000000014</v>
      </c>
      <c r="K708" s="193">
        <v>0</v>
      </c>
      <c r="L708" s="194" t="s">
        <v>1324</v>
      </c>
      <c r="M708" s="195">
        <v>43646</v>
      </c>
      <c r="N708" s="196" t="s">
        <v>1324</v>
      </c>
      <c r="O708" s="195">
        <v>43190</v>
      </c>
      <c r="P708" s="66"/>
      <c r="Q708" s="213">
        <v>0.15774229014793831</v>
      </c>
      <c r="R708" s="193">
        <v>1312251.7166899999</v>
      </c>
      <c r="S708" s="193"/>
      <c r="T708" s="193"/>
      <c r="U708" s="193">
        <v>242002.64999999991</v>
      </c>
      <c r="V708" s="193">
        <v>140722.94165876787</v>
      </c>
      <c r="W708" s="193">
        <v>118448.55947223649</v>
      </c>
      <c r="X708" s="193" t="s">
        <v>607</v>
      </c>
      <c r="Y708" s="193"/>
      <c r="Z708" s="193">
        <v>-141897.89482391143</v>
      </c>
      <c r="AA708" s="193">
        <v>-82512.688083404355</v>
      </c>
      <c r="AB708" s="193">
        <v>-2463496.564663168</v>
      </c>
      <c r="AC708" s="193"/>
      <c r="AD708" s="197">
        <v>-1432.5069719098954</v>
      </c>
      <c r="AE708" s="198"/>
    </row>
    <row r="709" spans="1:31" ht="14.25" hidden="1" outlineLevel="1">
      <c r="A709" s="66" t="s">
        <v>134</v>
      </c>
      <c r="B709" s="208" t="s">
        <v>674</v>
      </c>
      <c r="C709" s="172"/>
      <c r="D709" s="66"/>
      <c r="E709" s="66">
        <v>0</v>
      </c>
      <c r="F709" s="193">
        <v>0</v>
      </c>
      <c r="G709" s="193">
        <v>239</v>
      </c>
      <c r="H709" s="193">
        <v>0</v>
      </c>
      <c r="I709" s="193">
        <v>239</v>
      </c>
      <c r="J709" s="308">
        <v>0</v>
      </c>
      <c r="K709" s="193">
        <v>124</v>
      </c>
      <c r="L709" s="194" t="s">
        <v>1324</v>
      </c>
      <c r="M709" s="195">
        <v>43646</v>
      </c>
      <c r="N709" s="196" t="s">
        <v>1324</v>
      </c>
      <c r="O709" s="195">
        <v>43281</v>
      </c>
      <c r="P709" s="66"/>
      <c r="Q709" s="213">
        <v>0.15774229014793831</v>
      </c>
      <c r="R709" s="193">
        <v>243795.34241000001</v>
      </c>
      <c r="S709" s="193"/>
      <c r="T709" s="193"/>
      <c r="U709" s="193">
        <v>78116.73000000001</v>
      </c>
      <c r="V709" s="193">
        <v>0</v>
      </c>
      <c r="W709" s="193">
        <v>0</v>
      </c>
      <c r="X709" s="193">
        <v>623.11949193548401</v>
      </c>
      <c r="Y709" s="193"/>
      <c r="Z709" s="193">
        <v>-34207.472749823675</v>
      </c>
      <c r="AA709" s="193">
        <v>0</v>
      </c>
      <c r="AB709" s="193">
        <v>-593877.6731647402</v>
      </c>
      <c r="AC709" s="193"/>
      <c r="AD709" s="197">
        <v>0</v>
      </c>
      <c r="AE709" s="198"/>
    </row>
    <row r="710" spans="1:31" ht="14.25" hidden="1" outlineLevel="1">
      <c r="A710" s="66" t="s">
        <v>134</v>
      </c>
      <c r="B710" s="208" t="s">
        <v>209</v>
      </c>
      <c r="C710" s="172"/>
      <c r="D710" s="66"/>
      <c r="E710" s="66">
        <v>1.5472526179203785</v>
      </c>
      <c r="F710" s="193">
        <v>17561.599999999999</v>
      </c>
      <c r="G710" s="193"/>
      <c r="H710" s="193">
        <v>16867.899999999998</v>
      </c>
      <c r="I710" s="193">
        <v>0</v>
      </c>
      <c r="J710" s="308">
        <v>0</v>
      </c>
      <c r="K710" s="193">
        <v>0</v>
      </c>
      <c r="L710" s="194"/>
      <c r="M710" s="195">
        <v>43100</v>
      </c>
      <c r="N710" s="196" t="s">
        <v>1324</v>
      </c>
      <c r="O710" s="195">
        <v>43100</v>
      </c>
      <c r="P710" s="66"/>
      <c r="Q710" s="213">
        <v>7.1542290147938309E-2</v>
      </c>
      <c r="R710" s="193">
        <v>419622.09229</v>
      </c>
      <c r="S710" s="193"/>
      <c r="T710" s="193"/>
      <c r="U710" s="193">
        <v>0</v>
      </c>
      <c r="V710" s="193">
        <v>0</v>
      </c>
      <c r="W710" s="193">
        <v>0</v>
      </c>
      <c r="X710" s="193" t="s">
        <v>607</v>
      </c>
      <c r="Y710" s="193"/>
      <c r="Z710" s="193">
        <v>-1119.8376302524673</v>
      </c>
      <c r="AA710" s="193">
        <v>1.6416993275782781E+18</v>
      </c>
      <c r="AB710" s="193">
        <v>-19441.558019806656</v>
      </c>
      <c r="AC710" s="193"/>
      <c r="AD710" s="197">
        <v>2.8501625473145552E+16</v>
      </c>
      <c r="AE710" s="198"/>
    </row>
    <row r="711" spans="1:31" ht="14.25" hidden="1" outlineLevel="1">
      <c r="A711" s="66" t="s">
        <v>134</v>
      </c>
      <c r="B711" s="208" t="s">
        <v>206</v>
      </c>
      <c r="C711" s="172"/>
      <c r="D711" s="66"/>
      <c r="E711" s="66">
        <v>2.2979982468657254</v>
      </c>
      <c r="F711" s="193">
        <v>26082.700100000002</v>
      </c>
      <c r="G711" s="193"/>
      <c r="H711" s="193">
        <v>24989.6001</v>
      </c>
      <c r="I711" s="193">
        <v>0</v>
      </c>
      <c r="J711" s="308">
        <v>0</v>
      </c>
      <c r="K711" s="193">
        <v>0</v>
      </c>
      <c r="L711" s="194"/>
      <c r="M711" s="195">
        <v>43100</v>
      </c>
      <c r="N711" s="196" t="s">
        <v>1324</v>
      </c>
      <c r="O711" s="195">
        <v>43100</v>
      </c>
      <c r="P711" s="66"/>
      <c r="Q711" s="213">
        <v>7.1542290147938309E-2</v>
      </c>
      <c r="R711" s="193">
        <v>572057.55694000004</v>
      </c>
      <c r="S711" s="193"/>
      <c r="T711" s="193"/>
      <c r="U711" s="193">
        <v>0</v>
      </c>
      <c r="V711" s="193">
        <v>0</v>
      </c>
      <c r="W711" s="193">
        <v>0</v>
      </c>
      <c r="X711" s="193" t="s">
        <v>607</v>
      </c>
      <c r="Y711" s="193"/>
      <c r="Z711" s="193">
        <v>-1526.6441209753921</v>
      </c>
      <c r="AA711" s="193">
        <v>0</v>
      </c>
      <c r="AB711" s="193">
        <v>-26504.146183092977</v>
      </c>
      <c r="AC711" s="193"/>
      <c r="AD711" s="197">
        <v>0</v>
      </c>
      <c r="AE711" s="198"/>
    </row>
    <row r="712" spans="1:31" ht="14.25" hidden="1" outlineLevel="1">
      <c r="A712" s="66" t="s">
        <v>134</v>
      </c>
      <c r="B712" s="208" t="s">
        <v>666</v>
      </c>
      <c r="C712" s="172"/>
      <c r="D712" s="66"/>
      <c r="E712" s="66">
        <v>2.8051179134117841</v>
      </c>
      <c r="F712" s="193">
        <v>31838.601000000002</v>
      </c>
      <c r="G712" s="193"/>
      <c r="H712" s="193">
        <v>30956.370000000003</v>
      </c>
      <c r="I712" s="193">
        <v>0</v>
      </c>
      <c r="J712" s="308">
        <v>30157.370000000003</v>
      </c>
      <c r="K712" s="193">
        <v>0</v>
      </c>
      <c r="L712" s="194" t="s">
        <v>1324</v>
      </c>
      <c r="M712" s="195">
        <v>43830</v>
      </c>
      <c r="N712" s="196">
        <v>43101</v>
      </c>
      <c r="O712" s="195">
        <v>43830</v>
      </c>
      <c r="P712" s="66"/>
      <c r="Q712" s="213">
        <v>0.18994229014793829</v>
      </c>
      <c r="R712" s="193">
        <v>1383476.2899999998</v>
      </c>
      <c r="S712" s="193"/>
      <c r="T712" s="193"/>
      <c r="U712" s="193">
        <v>1383476.2899999998</v>
      </c>
      <c r="V712" s="193">
        <v>45875.230167617388</v>
      </c>
      <c r="W712" s="193">
        <v>89565.415021270077</v>
      </c>
      <c r="X712" s="193" t="s">
        <v>607</v>
      </c>
      <c r="Y712" s="193"/>
      <c r="Z712" s="193">
        <v>854001.72332619235</v>
      </c>
      <c r="AA712" s="193">
        <v>28318.176396887138</v>
      </c>
      <c r="AB712" s="193">
        <v>14826367.327304285</v>
      </c>
      <c r="AC712" s="193"/>
      <c r="AD712" s="197">
        <v>491.63329983033282</v>
      </c>
      <c r="AE712" s="198"/>
    </row>
    <row r="713" spans="1:31" ht="14.25" hidden="1" outlineLevel="1">
      <c r="A713" s="66" t="s">
        <v>134</v>
      </c>
      <c r="B713" s="208" t="s">
        <v>1021</v>
      </c>
      <c r="C713" s="172"/>
      <c r="D713" s="66"/>
      <c r="E713" s="66">
        <v>0</v>
      </c>
      <c r="F713" s="193">
        <v>0</v>
      </c>
      <c r="G713" s="193">
        <v>267</v>
      </c>
      <c r="H713" s="193">
        <v>0</v>
      </c>
      <c r="I713" s="193">
        <v>267</v>
      </c>
      <c r="J713" s="308">
        <v>0</v>
      </c>
      <c r="K713" s="193">
        <v>267</v>
      </c>
      <c r="L713" s="195">
        <v>43374</v>
      </c>
      <c r="M713" s="195">
        <v>44196</v>
      </c>
      <c r="N713" s="196">
        <v>43466</v>
      </c>
      <c r="O713" s="195">
        <v>43830</v>
      </c>
      <c r="P713" s="66"/>
      <c r="Q713" s="213">
        <v>0.18994229014793829</v>
      </c>
      <c r="R713" s="193">
        <v>271005.02</v>
      </c>
      <c r="S713" s="193"/>
      <c r="T713" s="193"/>
      <c r="U713" s="193">
        <v>271005.02</v>
      </c>
      <c r="V713" s="193">
        <v>0</v>
      </c>
      <c r="W713" s="193">
        <v>0</v>
      </c>
      <c r="X713" s="193">
        <v>450</v>
      </c>
      <c r="Y713" s="193"/>
      <c r="Z713" s="193">
        <v>-152173.58567877626</v>
      </c>
      <c r="AA713" s="193">
        <v>0</v>
      </c>
      <c r="AB713" s="193">
        <v>-2641893.3559046024</v>
      </c>
      <c r="AC713" s="193"/>
      <c r="AD713" s="197">
        <v>0</v>
      </c>
      <c r="AE713" s="198"/>
    </row>
    <row r="714" spans="1:31" ht="14.25" hidden="1" outlineLevel="1">
      <c r="A714" s="66" t="s">
        <v>134</v>
      </c>
      <c r="B714" s="208" t="s">
        <v>1022</v>
      </c>
      <c r="C714" s="172"/>
      <c r="D714" s="66"/>
      <c r="E714" s="66">
        <v>0</v>
      </c>
      <c r="F714" s="193">
        <v>0</v>
      </c>
      <c r="G714" s="193">
        <v>294</v>
      </c>
      <c r="H714" s="193">
        <v>0</v>
      </c>
      <c r="I714" s="193">
        <v>294</v>
      </c>
      <c r="J714" s="308">
        <v>0</v>
      </c>
      <c r="K714" s="193">
        <v>294</v>
      </c>
      <c r="L714" s="195">
        <v>43282</v>
      </c>
      <c r="M714" s="195">
        <v>44196</v>
      </c>
      <c r="N714" s="196">
        <v>43101</v>
      </c>
      <c r="O714" s="195">
        <v>43646</v>
      </c>
      <c r="P714" s="66"/>
      <c r="Q714" s="213">
        <v>0.18994229014793829</v>
      </c>
      <c r="R714" s="193">
        <v>298410</v>
      </c>
      <c r="S714" s="193"/>
      <c r="T714" s="193"/>
      <c r="U714" s="193">
        <v>298410</v>
      </c>
      <c r="V714" s="193">
        <v>0</v>
      </c>
      <c r="W714" s="193">
        <v>0</v>
      </c>
      <c r="X714" s="193">
        <v>450</v>
      </c>
      <c r="Y714" s="193"/>
      <c r="Z714" s="193">
        <v>-218063.14711854377</v>
      </c>
      <c r="AA714" s="193">
        <v>0</v>
      </c>
      <c r="AB714" s="193">
        <v>-3785805.3812060333</v>
      </c>
      <c r="AC714" s="193"/>
      <c r="AD714" s="197">
        <v>0</v>
      </c>
      <c r="AE714" s="198"/>
    </row>
    <row r="715" spans="1:31" ht="14.25" hidden="1" outlineLevel="1">
      <c r="A715" s="66" t="s">
        <v>134</v>
      </c>
      <c r="B715" s="208" t="s">
        <v>1023</v>
      </c>
      <c r="C715" s="172"/>
      <c r="D715" s="66"/>
      <c r="E715" s="66">
        <v>2.372975004286745</v>
      </c>
      <c r="F715" s="193">
        <v>26933.7</v>
      </c>
      <c r="G715" s="193"/>
      <c r="H715" s="193">
        <v>26184.440000000002</v>
      </c>
      <c r="I715" s="193">
        <v>0</v>
      </c>
      <c r="J715" s="308">
        <v>25228.240000000002</v>
      </c>
      <c r="K715" s="193">
        <v>0</v>
      </c>
      <c r="L715" s="195">
        <v>43282</v>
      </c>
      <c r="M715" s="195">
        <v>43830</v>
      </c>
      <c r="N715" s="196">
        <v>43191</v>
      </c>
      <c r="O715" s="195">
        <v>44196</v>
      </c>
      <c r="P715" s="66"/>
      <c r="Q715" s="213">
        <v>0.1913422901479383</v>
      </c>
      <c r="R715" s="193">
        <v>1094400.5363499997</v>
      </c>
      <c r="S715" s="193"/>
      <c r="T715" s="193"/>
      <c r="U715" s="193">
        <v>1094400.5363499997</v>
      </c>
      <c r="V715" s="193">
        <v>43379.979592313997</v>
      </c>
      <c r="W715" s="193">
        <v>89795.583045032079</v>
      </c>
      <c r="X715" s="193" t="s">
        <v>607</v>
      </c>
      <c r="Y715" s="193"/>
      <c r="Z715" s="193">
        <v>766847.34336084162</v>
      </c>
      <c r="AA715" s="193">
        <v>30396.386880767011</v>
      </c>
      <c r="AB715" s="193">
        <v>13313275.706696186</v>
      </c>
      <c r="AC715" s="193"/>
      <c r="AD715" s="197">
        <v>527.71321767575489</v>
      </c>
      <c r="AE715" s="198"/>
    </row>
    <row r="716" spans="1:31" ht="14.25" hidden="1" outlineLevel="1">
      <c r="A716" s="66" t="s">
        <v>134</v>
      </c>
      <c r="B716" s="208" t="s">
        <v>1024</v>
      </c>
      <c r="C716" s="172"/>
      <c r="D716" s="66"/>
      <c r="E716" s="66">
        <v>2.6525742904980336</v>
      </c>
      <c r="F716" s="193">
        <v>30107.202999999998</v>
      </c>
      <c r="G716" s="193"/>
      <c r="H716" s="193">
        <v>29273.082999999999</v>
      </c>
      <c r="I716" s="193">
        <v>0</v>
      </c>
      <c r="J716" s="308">
        <v>28535.782999999999</v>
      </c>
      <c r="K716" s="193">
        <v>0</v>
      </c>
      <c r="L716" s="195">
        <v>43282</v>
      </c>
      <c r="M716" s="195">
        <v>43830</v>
      </c>
      <c r="N716" s="196">
        <v>43101</v>
      </c>
      <c r="O716" s="195">
        <v>44196</v>
      </c>
      <c r="P716" s="66"/>
      <c r="Q716" s="213">
        <v>0.1913422901479383</v>
      </c>
      <c r="R716" s="193">
        <v>1227509.4647000001</v>
      </c>
      <c r="S716" s="193"/>
      <c r="T716" s="193"/>
      <c r="U716" s="193">
        <v>1227509.4647000001</v>
      </c>
      <c r="V716" s="193">
        <v>43016.498432862347</v>
      </c>
      <c r="W716" s="193">
        <v>89205.065934234226</v>
      </c>
      <c r="X716" s="193" t="s">
        <v>607</v>
      </c>
      <c r="Y716" s="193"/>
      <c r="Z716" s="193">
        <v>832744.08677948022</v>
      </c>
      <c r="AA716" s="193">
        <v>29182.45091713377</v>
      </c>
      <c r="AB716" s="193">
        <v>14457312.418697855</v>
      </c>
      <c r="AC716" s="193"/>
      <c r="AD716" s="197">
        <v>506.63801370713588</v>
      </c>
      <c r="AE716" s="198"/>
    </row>
    <row r="717" spans="1:31" ht="14.25" hidden="1" outlineLevel="1">
      <c r="A717" s="66" t="s">
        <v>134</v>
      </c>
      <c r="B717" s="208" t="s">
        <v>665</v>
      </c>
      <c r="C717" s="172"/>
      <c r="D717" s="66"/>
      <c r="E717" s="66">
        <v>2.6992696619192267</v>
      </c>
      <c r="F717" s="193">
        <v>30637.204000000002</v>
      </c>
      <c r="G717" s="193"/>
      <c r="H717" s="193">
        <v>29791.014999999999</v>
      </c>
      <c r="I717" s="193">
        <v>0</v>
      </c>
      <c r="J717" s="308">
        <v>28992.014999999999</v>
      </c>
      <c r="K717" s="193">
        <v>0</v>
      </c>
      <c r="L717" s="194" t="s">
        <v>1324</v>
      </c>
      <c r="M717" s="195">
        <v>43830</v>
      </c>
      <c r="N717" s="196">
        <v>43101</v>
      </c>
      <c r="O717" s="195">
        <v>43830</v>
      </c>
      <c r="P717" s="66"/>
      <c r="Q717" s="213">
        <v>0.18994229014793829</v>
      </c>
      <c r="R717" s="193">
        <v>1322595.94</v>
      </c>
      <c r="S717" s="193"/>
      <c r="T717" s="193"/>
      <c r="U717" s="193">
        <v>1322595.94</v>
      </c>
      <c r="V717" s="193">
        <v>45619.317594861895</v>
      </c>
      <c r="W717" s="193">
        <v>89628.338009620929</v>
      </c>
      <c r="X717" s="193" t="s">
        <v>607</v>
      </c>
      <c r="Y717" s="193"/>
      <c r="Z717" s="193">
        <v>841886.65658680419</v>
      </c>
      <c r="AA717" s="193">
        <v>29038.569985108115</v>
      </c>
      <c r="AB717" s="193">
        <v>14616037.037836745</v>
      </c>
      <c r="AC717" s="193"/>
      <c r="AD717" s="197">
        <v>504.14008953281603</v>
      </c>
      <c r="AE717" s="198"/>
    </row>
    <row r="718" spans="1:31" ht="14.25" hidden="1" outlineLevel="1">
      <c r="A718" s="66" t="s">
        <v>134</v>
      </c>
      <c r="B718" s="208" t="s">
        <v>585</v>
      </c>
      <c r="C718" s="172"/>
      <c r="D718" s="66"/>
      <c r="E718" s="66">
        <v>0.91321842236799811</v>
      </c>
      <c r="F718" s="193">
        <v>10365.196</v>
      </c>
      <c r="G718" s="193"/>
      <c r="H718" s="193">
        <v>10067.380000000001</v>
      </c>
      <c r="I718" s="193">
        <v>0</v>
      </c>
      <c r="J718" s="308">
        <v>7976.380000000001</v>
      </c>
      <c r="K718" s="193">
        <v>0</v>
      </c>
      <c r="L718" s="194" t="s">
        <v>1324</v>
      </c>
      <c r="M718" s="195">
        <v>43373</v>
      </c>
      <c r="N718" s="196" t="s">
        <v>1324</v>
      </c>
      <c r="O718" s="195">
        <v>44196</v>
      </c>
      <c r="P718" s="66"/>
      <c r="Q718" s="213">
        <v>0.17134229014793831</v>
      </c>
      <c r="R718" s="193">
        <v>483946.25106000004</v>
      </c>
      <c r="S718" s="193"/>
      <c r="T718" s="193"/>
      <c r="U718" s="193">
        <v>474507.40030000004</v>
      </c>
      <c r="V718" s="193">
        <v>59489.066506360025</v>
      </c>
      <c r="W718" s="193">
        <v>88000.000000000015</v>
      </c>
      <c r="X718" s="193" t="s">
        <v>607</v>
      </c>
      <c r="Y718" s="193"/>
      <c r="Z718" s="193">
        <v>245336.31673501423</v>
      </c>
      <c r="AA718" s="193">
        <v>30757.852150350685</v>
      </c>
      <c r="AB718" s="193">
        <v>4259296.2652041866</v>
      </c>
      <c r="AC718" s="193"/>
      <c r="AD718" s="197">
        <v>533.98863459416248</v>
      </c>
      <c r="AE718" s="198"/>
    </row>
    <row r="719" spans="1:31" ht="14.25" hidden="1" outlineLevel="1">
      <c r="A719" s="66" t="s">
        <v>134</v>
      </c>
      <c r="B719" s="208" t="s">
        <v>673</v>
      </c>
      <c r="C719" s="172"/>
      <c r="D719" s="66"/>
      <c r="E719" s="66">
        <v>0</v>
      </c>
      <c r="F719" s="193">
        <v>0</v>
      </c>
      <c r="G719" s="193">
        <v>267</v>
      </c>
      <c r="H719" s="193">
        <v>0</v>
      </c>
      <c r="I719" s="193">
        <v>267</v>
      </c>
      <c r="J719" s="308">
        <v>0</v>
      </c>
      <c r="K719" s="193">
        <v>196</v>
      </c>
      <c r="L719" s="194" t="s">
        <v>1324</v>
      </c>
      <c r="M719" s="195">
        <v>43830</v>
      </c>
      <c r="N719" s="196" t="s">
        <v>1324</v>
      </c>
      <c r="O719" s="195">
        <v>43373</v>
      </c>
      <c r="P719" s="66"/>
      <c r="Q719" s="213">
        <v>0.16774229014793829</v>
      </c>
      <c r="R719" s="193">
        <v>271427.44500000001</v>
      </c>
      <c r="S719" s="193"/>
      <c r="T719" s="193"/>
      <c r="U719" s="193">
        <v>271005.37</v>
      </c>
      <c r="V719" s="193">
        <v>0</v>
      </c>
      <c r="W719" s="193">
        <v>0</v>
      </c>
      <c r="X719" s="193">
        <v>545.41836836734694</v>
      </c>
      <c r="Y719" s="193"/>
      <c r="Z719" s="193">
        <v>-237253.52412704792</v>
      </c>
      <c r="AA719" s="193">
        <v>0</v>
      </c>
      <c r="AB719" s="193">
        <v>-4118970.4918914847</v>
      </c>
      <c r="AC719" s="193"/>
      <c r="AD719" s="197">
        <v>0</v>
      </c>
      <c r="AE719" s="198"/>
    </row>
    <row r="720" spans="1:31" ht="14.25" hidden="1" outlineLevel="1">
      <c r="A720" s="66" t="s">
        <v>134</v>
      </c>
      <c r="B720" s="208" t="s">
        <v>672</v>
      </c>
      <c r="C720" s="172"/>
      <c r="D720" s="66"/>
      <c r="E720" s="66">
        <v>2.5838979073941912</v>
      </c>
      <c r="F720" s="193">
        <v>29327.713500000002</v>
      </c>
      <c r="G720" s="193"/>
      <c r="H720" s="193">
        <v>28513.323499999999</v>
      </c>
      <c r="I720" s="193">
        <v>0</v>
      </c>
      <c r="J720" s="308">
        <v>10086.709999999997</v>
      </c>
      <c r="K720" s="193">
        <v>0</v>
      </c>
      <c r="L720" s="194" t="s">
        <v>1324</v>
      </c>
      <c r="M720" s="195">
        <v>43555</v>
      </c>
      <c r="N720" s="196" t="s">
        <v>1324</v>
      </c>
      <c r="O720" s="195">
        <v>43465</v>
      </c>
      <c r="P720" s="66"/>
      <c r="Q720" s="213">
        <v>0.15774229014793831</v>
      </c>
      <c r="R720" s="193">
        <v>1238899.9978499999</v>
      </c>
      <c r="S720" s="193"/>
      <c r="T720" s="193"/>
      <c r="U720" s="193">
        <v>748414.6399999999</v>
      </c>
      <c r="V720" s="193">
        <v>74198.092341308526</v>
      </c>
      <c r="W720" s="193">
        <v>91301.233851275552</v>
      </c>
      <c r="X720" s="193" t="s">
        <v>607</v>
      </c>
      <c r="Y720" s="193"/>
      <c r="Z720" s="193">
        <v>-26863.277423176442</v>
      </c>
      <c r="AA720" s="193">
        <v>-2663.2348330800082</v>
      </c>
      <c r="AB720" s="193">
        <v>-466374.72479568544</v>
      </c>
      <c r="AC720" s="193"/>
      <c r="AD720" s="197">
        <v>-46.236555308488654</v>
      </c>
      <c r="AE720" s="198"/>
    </row>
    <row r="721" spans="1:31" ht="14.25" hidden="1" outlineLevel="1">
      <c r="A721" s="66" t="s">
        <v>134</v>
      </c>
      <c r="B721" s="208" t="s">
        <v>671</v>
      </c>
      <c r="C721" s="172"/>
      <c r="D721" s="66"/>
      <c r="E721" s="66">
        <v>2.7711186899698039</v>
      </c>
      <c r="F721" s="193">
        <v>31452.703599999997</v>
      </c>
      <c r="G721" s="193"/>
      <c r="H721" s="193">
        <v>30554.293599999997</v>
      </c>
      <c r="I721" s="193">
        <v>0</v>
      </c>
      <c r="J721" s="308">
        <v>6753.1899999999987</v>
      </c>
      <c r="K721" s="193">
        <v>0</v>
      </c>
      <c r="L721" s="194" t="s">
        <v>1324</v>
      </c>
      <c r="M721" s="195">
        <v>43830</v>
      </c>
      <c r="N721" s="196" t="s">
        <v>1324</v>
      </c>
      <c r="O721" s="195">
        <v>43465</v>
      </c>
      <c r="P721" s="66"/>
      <c r="Q721" s="213">
        <v>0.15774229014793831</v>
      </c>
      <c r="R721" s="193">
        <v>1279603.7274099998</v>
      </c>
      <c r="S721" s="193"/>
      <c r="T721" s="193"/>
      <c r="U721" s="193">
        <v>775282.71999999974</v>
      </c>
      <c r="V721" s="193">
        <v>114802.44447438912</v>
      </c>
      <c r="W721" s="193">
        <v>95365.142257214698</v>
      </c>
      <c r="X721" s="193" t="s">
        <v>607</v>
      </c>
      <c r="Y721" s="193"/>
      <c r="Z721" s="193">
        <v>-353167.14155608526</v>
      </c>
      <c r="AA721" s="193">
        <v>-52296.343143919446</v>
      </c>
      <c r="AB721" s="193">
        <v>-6131352.6959296195</v>
      </c>
      <c r="AC721" s="193"/>
      <c r="AD721" s="197">
        <v>-907.91947152821422</v>
      </c>
      <c r="AE721" s="198"/>
    </row>
    <row r="722" spans="1:31" ht="14.25" hidden="1" outlineLevel="1">
      <c r="A722" s="66" t="s">
        <v>134</v>
      </c>
      <c r="B722" s="208" t="s">
        <v>670</v>
      </c>
      <c r="C722" s="172"/>
      <c r="D722" s="66"/>
      <c r="E722" s="66">
        <v>2.4218314862824277</v>
      </c>
      <c r="F722" s="193">
        <v>27488.23</v>
      </c>
      <c r="G722" s="193"/>
      <c r="H722" s="193">
        <v>26709.030000000002</v>
      </c>
      <c r="I722" s="193">
        <v>0</v>
      </c>
      <c r="J722" s="308">
        <v>6720.8300000000036</v>
      </c>
      <c r="K722" s="193">
        <v>0</v>
      </c>
      <c r="L722" s="194" t="s">
        <v>1324</v>
      </c>
      <c r="M722" s="195">
        <v>43465</v>
      </c>
      <c r="N722" s="196" t="s">
        <v>1324</v>
      </c>
      <c r="O722" s="195">
        <v>43373</v>
      </c>
      <c r="P722" s="66"/>
      <c r="Q722" s="213">
        <v>0.15774229014793831</v>
      </c>
      <c r="R722" s="193">
        <v>1151686.3383800001</v>
      </c>
      <c r="S722" s="193"/>
      <c r="T722" s="193"/>
      <c r="U722" s="193">
        <v>477467.55000000005</v>
      </c>
      <c r="V722" s="193">
        <v>71042.944100654204</v>
      </c>
      <c r="W722" s="193">
        <v>90895.611165585142</v>
      </c>
      <c r="X722" s="193" t="s">
        <v>607</v>
      </c>
      <c r="Y722" s="193"/>
      <c r="Z722" s="193">
        <v>107544.46412991923</v>
      </c>
      <c r="AA722" s="193">
        <v>16001.664099511394</v>
      </c>
      <c r="AB722" s="193">
        <v>1867084.908210722</v>
      </c>
      <c r="AC722" s="193"/>
      <c r="AD722" s="197">
        <v>277.80570379115693</v>
      </c>
      <c r="AE722" s="198"/>
    </row>
    <row r="723" spans="1:31" ht="14.25" hidden="1" outlineLevel="1">
      <c r="A723" s="66" t="s">
        <v>134</v>
      </c>
      <c r="B723" s="208" t="s">
        <v>669</v>
      </c>
      <c r="C723" s="172"/>
      <c r="D723" s="66"/>
      <c r="E723" s="66">
        <v>2.9228977789391943</v>
      </c>
      <c r="F723" s="193">
        <v>33175.423999999999</v>
      </c>
      <c r="G723" s="193"/>
      <c r="H723" s="193">
        <v>32243.603999999999</v>
      </c>
      <c r="I723" s="193">
        <v>0</v>
      </c>
      <c r="J723" s="308">
        <v>5519.9139999999989</v>
      </c>
      <c r="K723" s="193">
        <v>0</v>
      </c>
      <c r="L723" s="194" t="s">
        <v>1324</v>
      </c>
      <c r="M723" s="195">
        <v>43373</v>
      </c>
      <c r="N723" s="196" t="s">
        <v>1324</v>
      </c>
      <c r="O723" s="195">
        <v>43373</v>
      </c>
      <c r="P723" s="66"/>
      <c r="Q723" s="213">
        <v>0.15774229014793831</v>
      </c>
      <c r="R723" s="193">
        <v>1173213.4976599999</v>
      </c>
      <c r="S723" s="193"/>
      <c r="T723" s="193"/>
      <c r="U723" s="193">
        <v>507648.83999999985</v>
      </c>
      <c r="V723" s="193">
        <v>91966.802381341433</v>
      </c>
      <c r="W723" s="193">
        <v>92328.590988917553</v>
      </c>
      <c r="X723" s="193" t="s">
        <v>607</v>
      </c>
      <c r="Y723" s="193"/>
      <c r="Z723" s="193">
        <v>70535.579264345768</v>
      </c>
      <c r="AA723" s="193">
        <v>12778.383732852682</v>
      </c>
      <c r="AB723" s="193">
        <v>1224571.7769095551</v>
      </c>
      <c r="AC723" s="193"/>
      <c r="AD723" s="197">
        <v>221.84616950727047</v>
      </c>
      <c r="AE723" s="198"/>
    </row>
    <row r="724" spans="1:31" ht="14.25" hidden="1" outlineLevel="1">
      <c r="A724" s="66" t="s">
        <v>134</v>
      </c>
      <c r="B724" s="208" t="s">
        <v>216</v>
      </c>
      <c r="C724" s="172"/>
      <c r="D724" s="66"/>
      <c r="E724" s="66">
        <v>2.8356900202338138</v>
      </c>
      <c r="F724" s="193">
        <v>32185.600000000002</v>
      </c>
      <c r="G724" s="193"/>
      <c r="H724" s="193">
        <v>31260.400000000001</v>
      </c>
      <c r="I724" s="193">
        <v>0</v>
      </c>
      <c r="J724" s="308">
        <v>0</v>
      </c>
      <c r="K724" s="193">
        <v>0</v>
      </c>
      <c r="L724" s="194"/>
      <c r="M724" s="195">
        <v>43100</v>
      </c>
      <c r="N724" s="196" t="s">
        <v>1324</v>
      </c>
      <c r="O724" s="195">
        <v>43100</v>
      </c>
      <c r="P724" s="66"/>
      <c r="Q724" s="213">
        <v>7.1542290147938309E-2</v>
      </c>
      <c r="R724" s="193">
        <v>1072576.8165800001</v>
      </c>
      <c r="S724" s="193"/>
      <c r="T724" s="193"/>
      <c r="U724" s="193">
        <v>0</v>
      </c>
      <c r="V724" s="193">
        <v>0</v>
      </c>
      <c r="W724" s="193">
        <v>0</v>
      </c>
      <c r="X724" s="193" t="s">
        <v>607</v>
      </c>
      <c r="Y724" s="193"/>
      <c r="Z724" s="193">
        <v>-3302.0014594007653</v>
      </c>
      <c r="AA724" s="193">
        <v>-2.4203926663629757E+18</v>
      </c>
      <c r="AB724" s="193">
        <v>-57326.215176349477</v>
      </c>
      <c r="AC724" s="193"/>
      <c r="AD724" s="197">
        <v>-4.2020560108523496E+16</v>
      </c>
      <c r="AE724" s="198"/>
    </row>
    <row r="725" spans="1:31" ht="14.25" hidden="1" outlineLevel="1">
      <c r="A725" s="66" t="s">
        <v>134</v>
      </c>
      <c r="B725" s="208" t="s">
        <v>217</v>
      </c>
      <c r="C725" s="172"/>
      <c r="D725" s="66"/>
      <c r="E725" s="66">
        <v>3.0489376876681296</v>
      </c>
      <c r="F725" s="193">
        <v>34606</v>
      </c>
      <c r="G725" s="193"/>
      <c r="H725" s="193">
        <v>33649.699999999997</v>
      </c>
      <c r="I725" s="193">
        <v>0</v>
      </c>
      <c r="J725" s="308">
        <v>162.49999999999932</v>
      </c>
      <c r="K725" s="193">
        <v>0</v>
      </c>
      <c r="L725" s="194" t="s">
        <v>1324</v>
      </c>
      <c r="M725" s="195">
        <v>43190</v>
      </c>
      <c r="N725" s="196" t="s">
        <v>1324</v>
      </c>
      <c r="O725" s="195">
        <v>43100</v>
      </c>
      <c r="P725" s="66"/>
      <c r="Q725" s="213">
        <v>7.1542290147938309E-2</v>
      </c>
      <c r="R725" s="193">
        <v>1220149.6108800001</v>
      </c>
      <c r="S725" s="193"/>
      <c r="T725" s="193"/>
      <c r="U725" s="193">
        <v>0</v>
      </c>
      <c r="V725" s="193">
        <v>0</v>
      </c>
      <c r="W725" s="193">
        <v>85000.000000000349</v>
      </c>
      <c r="X725" s="193" t="s">
        <v>607</v>
      </c>
      <c r="Y725" s="193"/>
      <c r="Z725" s="193">
        <v>9569.5909565865932</v>
      </c>
      <c r="AA725" s="193">
        <v>58889.790502071592</v>
      </c>
      <c r="AB725" s="193">
        <v>166138.15501659011</v>
      </c>
      <c r="AC725" s="193"/>
      <c r="AD725" s="197">
        <v>1022.3886462559434</v>
      </c>
      <c r="AE725" s="198"/>
    </row>
    <row r="726" spans="1:31" ht="14.25" hidden="1" outlineLevel="1">
      <c r="A726" s="66" t="s">
        <v>134</v>
      </c>
      <c r="B726" s="208" t="s">
        <v>218</v>
      </c>
      <c r="C726" s="172"/>
      <c r="D726" s="66"/>
      <c r="E726" s="66">
        <v>1.1978133109554205</v>
      </c>
      <c r="F726" s="193">
        <v>13595.4</v>
      </c>
      <c r="G726" s="193"/>
      <c r="H726" s="193">
        <v>13205.900000000001</v>
      </c>
      <c r="I726" s="193">
        <v>0</v>
      </c>
      <c r="J726" s="308">
        <v>226.6000000000007</v>
      </c>
      <c r="K726" s="193">
        <v>0</v>
      </c>
      <c r="L726" s="194" t="s">
        <v>1324</v>
      </c>
      <c r="M726" s="195">
        <v>43190</v>
      </c>
      <c r="N726" s="196" t="s">
        <v>1324</v>
      </c>
      <c r="O726" s="195">
        <v>43465</v>
      </c>
      <c r="P726" s="66"/>
      <c r="Q726" s="213">
        <v>0.15774229014793831</v>
      </c>
      <c r="R726" s="193">
        <v>496285.88124000002</v>
      </c>
      <c r="S726" s="193"/>
      <c r="T726" s="193"/>
      <c r="U726" s="193">
        <v>230.65000000002328</v>
      </c>
      <c r="V726" s="193">
        <v>1017.8729037953336</v>
      </c>
      <c r="W726" s="193">
        <v>98832.290644307301</v>
      </c>
      <c r="X726" s="193" t="s">
        <v>607</v>
      </c>
      <c r="Y726" s="193"/>
      <c r="Z726" s="193">
        <v>19924.990697404843</v>
      </c>
      <c r="AA726" s="193">
        <v>87930.232556949602</v>
      </c>
      <c r="AB726" s="193">
        <v>345918.77627863863</v>
      </c>
      <c r="AC726" s="193"/>
      <c r="AD726" s="197">
        <v>1526.5612368871914</v>
      </c>
      <c r="AE726" s="198"/>
    </row>
    <row r="727" spans="1:31" ht="14.25" hidden="1" outlineLevel="1">
      <c r="A727" s="66" t="s">
        <v>134</v>
      </c>
      <c r="B727" s="208" t="s">
        <v>219</v>
      </c>
      <c r="C727" s="172"/>
      <c r="D727" s="66"/>
      <c r="E727" s="66">
        <v>2.9333536458126184</v>
      </c>
      <c r="F727" s="193">
        <v>33294.1</v>
      </c>
      <c r="G727" s="193"/>
      <c r="H727" s="193">
        <v>32254.3</v>
      </c>
      <c r="I727" s="193">
        <v>0</v>
      </c>
      <c r="J727" s="308">
        <v>82.199999999999363</v>
      </c>
      <c r="K727" s="193">
        <v>0</v>
      </c>
      <c r="L727" s="194" t="s">
        <v>1324</v>
      </c>
      <c r="M727" s="195">
        <v>43190</v>
      </c>
      <c r="N727" s="196" t="s">
        <v>1324</v>
      </c>
      <c r="O727" s="195">
        <v>43465</v>
      </c>
      <c r="P727" s="66"/>
      <c r="Q727" s="213">
        <v>0.15774229014793831</v>
      </c>
      <c r="R727" s="193">
        <v>1133385.3108900001</v>
      </c>
      <c r="S727" s="193"/>
      <c r="T727" s="193"/>
      <c r="U727" s="193">
        <v>75.110000000102445</v>
      </c>
      <c r="V727" s="193">
        <v>913.74695863872296</v>
      </c>
      <c r="W727" s="193">
        <v>84000.000000004045</v>
      </c>
      <c r="X727" s="193" t="s">
        <v>607</v>
      </c>
      <c r="Y727" s="193"/>
      <c r="Z727" s="193">
        <v>663.76649100170607</v>
      </c>
      <c r="AA727" s="193">
        <v>8075.0181387069479</v>
      </c>
      <c r="AB727" s="193">
        <v>11523.683789322018</v>
      </c>
      <c r="AC727" s="193"/>
      <c r="AD727" s="197">
        <v>140.19080035671664</v>
      </c>
      <c r="AE727" s="198"/>
    </row>
    <row r="728" spans="1:31" ht="14.25" hidden="1" outlineLevel="1">
      <c r="A728" s="66" t="s">
        <v>134</v>
      </c>
      <c r="B728" s="208" t="s">
        <v>220</v>
      </c>
      <c r="C728" s="172"/>
      <c r="D728" s="66"/>
      <c r="E728" s="66">
        <v>3.8175949136489367</v>
      </c>
      <c r="F728" s="193">
        <v>43330.399999999994</v>
      </c>
      <c r="G728" s="193"/>
      <c r="H728" s="193">
        <v>42496.6</v>
      </c>
      <c r="I728" s="193">
        <v>0</v>
      </c>
      <c r="J728" s="308">
        <v>-2.9558577807620168E-12</v>
      </c>
      <c r="K728" s="193">
        <v>0</v>
      </c>
      <c r="L728" s="194"/>
      <c r="M728" s="195">
        <v>43100</v>
      </c>
      <c r="N728" s="196" t="s">
        <v>1324</v>
      </c>
      <c r="O728" s="195">
        <v>43100</v>
      </c>
      <c r="P728" s="66"/>
      <c r="Q728" s="213">
        <v>7.1542290147938309E-2</v>
      </c>
      <c r="R728" s="193">
        <v>1619026.5933000001</v>
      </c>
      <c r="S728" s="193"/>
      <c r="T728" s="193"/>
      <c r="U728" s="193">
        <v>0</v>
      </c>
      <c r="V728" s="193">
        <v>0</v>
      </c>
      <c r="W728" s="193">
        <v>0</v>
      </c>
      <c r="X728" s="193" t="s">
        <v>607</v>
      </c>
      <c r="Y728" s="193"/>
      <c r="Z728" s="193">
        <v>-4463.9238075776057</v>
      </c>
      <c r="AA728" s="193">
        <v>1.5101957329039055E+18</v>
      </c>
      <c r="AB728" s="193">
        <v>-77498.408123194109</v>
      </c>
      <c r="AC728" s="193"/>
      <c r="AD728" s="197">
        <v>2.621858488171752E+16</v>
      </c>
      <c r="AE728" s="198"/>
    </row>
    <row r="729" spans="1:31" ht="14.25" hidden="1" outlineLevel="1">
      <c r="A729" s="66" t="s">
        <v>134</v>
      </c>
      <c r="B729" s="208" t="s">
        <v>221</v>
      </c>
      <c r="C729" s="172"/>
      <c r="D729" s="66"/>
      <c r="E729" s="66">
        <v>1.1968705948582683</v>
      </c>
      <c r="F729" s="193">
        <v>13584.699999999999</v>
      </c>
      <c r="G729" s="193"/>
      <c r="H729" s="193">
        <v>13191</v>
      </c>
      <c r="I729" s="193">
        <v>0</v>
      </c>
      <c r="J729" s="308">
        <v>115.49999999999926</v>
      </c>
      <c r="K729" s="193">
        <v>0</v>
      </c>
      <c r="L729" s="194" t="s">
        <v>1324</v>
      </c>
      <c r="M729" s="195">
        <v>43190</v>
      </c>
      <c r="N729" s="196" t="s">
        <v>1324</v>
      </c>
      <c r="O729" s="195">
        <v>43465</v>
      </c>
      <c r="P729" s="66"/>
      <c r="Q729" s="213">
        <v>0.15774229014793831</v>
      </c>
      <c r="R729" s="193">
        <v>485907.52499000001</v>
      </c>
      <c r="S729" s="193"/>
      <c r="T729" s="193"/>
      <c r="U729" s="193">
        <v>11313.820000000007</v>
      </c>
      <c r="V729" s="193">
        <v>97955.151515152189</v>
      </c>
      <c r="W729" s="193">
        <v>88360.879740261051</v>
      </c>
      <c r="X729" s="193" t="s">
        <v>607</v>
      </c>
      <c r="Y729" s="193"/>
      <c r="Z729" s="193">
        <v>-20428.06603283569</v>
      </c>
      <c r="AA729" s="193">
        <v>-176866.37257866512</v>
      </c>
      <c r="AB729" s="193">
        <v>-354652.69274821423</v>
      </c>
      <c r="AC729" s="193"/>
      <c r="AD729" s="197">
        <v>-3070.5860844001427</v>
      </c>
      <c r="AE729" s="198"/>
    </row>
    <row r="730" spans="1:31" ht="14.25" hidden="1" outlineLevel="1">
      <c r="A730" s="66" t="s">
        <v>134</v>
      </c>
      <c r="B730" s="208" t="s">
        <v>222</v>
      </c>
      <c r="C730" s="172"/>
      <c r="D730" s="66"/>
      <c r="E730" s="66">
        <v>2.2724920408472977</v>
      </c>
      <c r="F730" s="193">
        <v>25793.199999999997</v>
      </c>
      <c r="G730" s="193"/>
      <c r="H730" s="193">
        <v>25048.699999999997</v>
      </c>
      <c r="I730" s="193">
        <v>0</v>
      </c>
      <c r="J730" s="308">
        <v>-1.4779288903810084E-12</v>
      </c>
      <c r="K730" s="193">
        <v>0</v>
      </c>
      <c r="L730" s="194"/>
      <c r="M730" s="195">
        <v>43100</v>
      </c>
      <c r="N730" s="196" t="s">
        <v>1324</v>
      </c>
      <c r="O730" s="195">
        <v>43100</v>
      </c>
      <c r="P730" s="66"/>
      <c r="Q730" s="213">
        <v>7.1542290147938309E-2</v>
      </c>
      <c r="R730" s="193">
        <v>871449.97849000001</v>
      </c>
      <c r="S730" s="193"/>
      <c r="T730" s="193"/>
      <c r="U730" s="193">
        <v>0</v>
      </c>
      <c r="V730" s="193">
        <v>0</v>
      </c>
      <c r="W730" s="193">
        <v>0</v>
      </c>
      <c r="X730" s="193" t="s">
        <v>607</v>
      </c>
      <c r="Y730" s="193"/>
      <c r="Z730" s="193">
        <v>-2693.5967663444676</v>
      </c>
      <c r="AA730" s="193">
        <v>1.8225482862372772E+18</v>
      </c>
      <c r="AB730" s="193">
        <v>-46763.670375180423</v>
      </c>
      <c r="AC730" s="193"/>
      <c r="AD730" s="197">
        <v>3.164135343691996E+16</v>
      </c>
      <c r="AE730" s="198"/>
    </row>
    <row r="731" spans="1:31" ht="14.25" hidden="1" outlineLevel="1">
      <c r="A731" s="66" t="s">
        <v>134</v>
      </c>
      <c r="B731" s="208" t="s">
        <v>223</v>
      </c>
      <c r="C731" s="172"/>
      <c r="D731" s="66"/>
      <c r="E731" s="66">
        <v>3.4329579355800264</v>
      </c>
      <c r="F731" s="193">
        <v>38964.700000000004</v>
      </c>
      <c r="G731" s="193"/>
      <c r="H731" s="193">
        <v>37307.899999999994</v>
      </c>
      <c r="I731" s="193">
        <v>0</v>
      </c>
      <c r="J731" s="308">
        <v>87.599999999997067</v>
      </c>
      <c r="K731" s="193">
        <v>0</v>
      </c>
      <c r="L731" s="194" t="s">
        <v>1324</v>
      </c>
      <c r="M731" s="195">
        <v>43190</v>
      </c>
      <c r="N731" s="196" t="s">
        <v>1324</v>
      </c>
      <c r="O731" s="195">
        <v>43830</v>
      </c>
      <c r="P731" s="66"/>
      <c r="Q731" s="213">
        <v>0.15994229014793832</v>
      </c>
      <c r="R731" s="193">
        <v>1391003.72701</v>
      </c>
      <c r="S731" s="193"/>
      <c r="T731" s="193"/>
      <c r="U731" s="193">
        <v>286.04000000003725</v>
      </c>
      <c r="V731" s="193">
        <v>3265.2968036535026</v>
      </c>
      <c r="W731" s="193">
        <v>124995.40000000312</v>
      </c>
      <c r="X731" s="193" t="s">
        <v>607</v>
      </c>
      <c r="Y731" s="193"/>
      <c r="Z731" s="193">
        <v>5082.271910729155</v>
      </c>
      <c r="AA731" s="193">
        <v>58016.802633896405</v>
      </c>
      <c r="AB731" s="193">
        <v>88233.580972447235</v>
      </c>
      <c r="AC731" s="193"/>
      <c r="AD731" s="197">
        <v>1007.232659502856</v>
      </c>
      <c r="AE731" s="198"/>
    </row>
    <row r="732" spans="1:31" ht="14.25" hidden="1" outlineLevel="1">
      <c r="A732" s="66" t="s">
        <v>134</v>
      </c>
      <c r="B732" s="208" t="s">
        <v>201</v>
      </c>
      <c r="C732" s="172"/>
      <c r="D732" s="66"/>
      <c r="E732" s="66">
        <v>1.1639283940428284</v>
      </c>
      <c r="F732" s="193">
        <v>13210.8</v>
      </c>
      <c r="G732" s="193"/>
      <c r="H732" s="193">
        <v>12902.499999999998</v>
      </c>
      <c r="I732" s="193">
        <v>0</v>
      </c>
      <c r="J732" s="308">
        <v>0</v>
      </c>
      <c r="K732" s="193">
        <v>0</v>
      </c>
      <c r="L732" s="194"/>
      <c r="M732" s="195">
        <v>43100</v>
      </c>
      <c r="N732" s="196" t="s">
        <v>1324</v>
      </c>
      <c r="O732" s="195">
        <v>43100</v>
      </c>
      <c r="P732" s="66"/>
      <c r="Q732" s="213">
        <v>7.1542290147938309E-2</v>
      </c>
      <c r="R732" s="193">
        <v>261130.87361000001</v>
      </c>
      <c r="S732" s="193"/>
      <c r="T732" s="193"/>
      <c r="U732" s="193">
        <v>0</v>
      </c>
      <c r="V732" s="193">
        <v>0</v>
      </c>
      <c r="W732" s="193">
        <v>0</v>
      </c>
      <c r="X732" s="193" t="s">
        <v>607</v>
      </c>
      <c r="Y732" s="193"/>
      <c r="Z732" s="193">
        <v>-696.87749724246589</v>
      </c>
      <c r="AA732" s="193">
        <v>1.0216332151380381E+18</v>
      </c>
      <c r="AB732" s="193">
        <v>-12098.525651689853</v>
      </c>
      <c r="AC732" s="193"/>
      <c r="AD732" s="197">
        <v>1.7736626177305602E+16</v>
      </c>
      <c r="AE732" s="198"/>
    </row>
    <row r="733" spans="1:31" ht="14.25" hidden="1" outlineLevel="1">
      <c r="A733" s="66" t="s">
        <v>134</v>
      </c>
      <c r="B733" s="208" t="s">
        <v>200</v>
      </c>
      <c r="C733" s="172"/>
      <c r="D733" s="66"/>
      <c r="E733" s="66">
        <v>0.58866892606082288</v>
      </c>
      <c r="F733" s="193">
        <v>6681.4998999999998</v>
      </c>
      <c r="G733" s="193"/>
      <c r="H733" s="193">
        <v>6423.4999000000007</v>
      </c>
      <c r="I733" s="193">
        <v>0</v>
      </c>
      <c r="J733" s="308">
        <v>0</v>
      </c>
      <c r="K733" s="193">
        <v>0</v>
      </c>
      <c r="L733" s="194"/>
      <c r="M733" s="195">
        <v>43100</v>
      </c>
      <c r="N733" s="196" t="s">
        <v>1324</v>
      </c>
      <c r="O733" s="195">
        <v>43100</v>
      </c>
      <c r="P733" s="66"/>
      <c r="Q733" s="213">
        <v>7.1542290147938309E-2</v>
      </c>
      <c r="R733" s="193">
        <v>231548.79775</v>
      </c>
      <c r="S733" s="193"/>
      <c r="T733" s="193"/>
      <c r="U733" s="193">
        <v>0</v>
      </c>
      <c r="V733" s="193">
        <v>0</v>
      </c>
      <c r="W733" s="193">
        <v>0</v>
      </c>
      <c r="X733" s="193" t="s">
        <v>607</v>
      </c>
      <c r="Y733" s="193"/>
      <c r="Z733" s="193">
        <v>-617.93166030268071</v>
      </c>
      <c r="AA733" s="193">
        <v>-1.8117947884632712E+18</v>
      </c>
      <c r="AB733" s="193">
        <v>-10727.94296378625</v>
      </c>
      <c r="AC733" s="193"/>
      <c r="AD733" s="197">
        <v>-3.1454661415468548E+16</v>
      </c>
      <c r="AE733" s="198"/>
    </row>
    <row r="734" spans="1:31" ht="14.25" hidden="1" outlineLevel="1">
      <c r="A734" s="66" t="s">
        <v>134</v>
      </c>
      <c r="B734" s="208" t="s">
        <v>199</v>
      </c>
      <c r="C734" s="172"/>
      <c r="D734" s="66"/>
      <c r="E734" s="66">
        <v>1.9065772282592128</v>
      </c>
      <c r="F734" s="193">
        <v>21640</v>
      </c>
      <c r="G734" s="193"/>
      <c r="H734" s="193">
        <v>21204</v>
      </c>
      <c r="I734" s="193">
        <v>0</v>
      </c>
      <c r="J734" s="308">
        <v>1.3642420526593924E-12</v>
      </c>
      <c r="K734" s="193">
        <v>0</v>
      </c>
      <c r="L734" s="194"/>
      <c r="M734" s="195">
        <v>43100</v>
      </c>
      <c r="N734" s="196" t="s">
        <v>1324</v>
      </c>
      <c r="O734" s="195">
        <v>43100</v>
      </c>
      <c r="P734" s="66"/>
      <c r="Q734" s="213">
        <v>7.1542290147938309E-2</v>
      </c>
      <c r="R734" s="193">
        <v>398833.85251</v>
      </c>
      <c r="S734" s="193"/>
      <c r="T734" s="193"/>
      <c r="U734" s="193">
        <v>0</v>
      </c>
      <c r="V734" s="193">
        <v>0</v>
      </c>
      <c r="W734" s="193">
        <v>0</v>
      </c>
      <c r="X734" s="193" t="s">
        <v>607</v>
      </c>
      <c r="Y734" s="193"/>
      <c r="Z734" s="193">
        <v>-1064.3598042985877</v>
      </c>
      <c r="AA734" s="193">
        <v>-7.8018398730912333E+17</v>
      </c>
      <c r="AB734" s="193">
        <v>-18478.404663500958</v>
      </c>
      <c r="AC734" s="193"/>
      <c r="AD734" s="197">
        <v>-1.3544813860179712E+16</v>
      </c>
      <c r="AE734" s="198"/>
    </row>
    <row r="735" spans="1:31" ht="14.25" hidden="1" outlineLevel="1">
      <c r="A735" s="66" t="s">
        <v>134</v>
      </c>
      <c r="B735" s="208" t="s">
        <v>214</v>
      </c>
      <c r="C735" s="172"/>
      <c r="D735" s="66"/>
      <c r="E735" s="66">
        <v>2.9159177944202788</v>
      </c>
      <c r="F735" s="193">
        <v>33096.1999</v>
      </c>
      <c r="G735" s="193"/>
      <c r="H735" s="193">
        <v>32395.299899999998</v>
      </c>
      <c r="I735" s="193">
        <v>0</v>
      </c>
      <c r="J735" s="308">
        <v>214.79999999999859</v>
      </c>
      <c r="K735" s="193">
        <v>0</v>
      </c>
      <c r="L735" s="194" t="s">
        <v>1324</v>
      </c>
      <c r="M735" s="195">
        <v>43465</v>
      </c>
      <c r="N735" s="196" t="s">
        <v>1324</v>
      </c>
      <c r="O735" s="195">
        <v>43190</v>
      </c>
      <c r="P735" s="66"/>
      <c r="Q735" s="213">
        <v>0.1477422901479383</v>
      </c>
      <c r="R735" s="193">
        <v>922717.74502000003</v>
      </c>
      <c r="S735" s="193"/>
      <c r="T735" s="193"/>
      <c r="U735" s="193">
        <v>18</v>
      </c>
      <c r="V735" s="193">
        <v>83.798882681564791</v>
      </c>
      <c r="W735" s="193">
        <v>80000.000000000524</v>
      </c>
      <c r="X735" s="193" t="s">
        <v>607</v>
      </c>
      <c r="Y735" s="193"/>
      <c r="Z735" s="193">
        <v>8634.0490570359834</v>
      </c>
      <c r="AA735" s="193">
        <v>40195.759110968531</v>
      </c>
      <c r="AB735" s="193">
        <v>149896.16454519224</v>
      </c>
      <c r="AC735" s="193"/>
      <c r="AD735" s="197">
        <v>697.84061706328316</v>
      </c>
      <c r="AE735" s="198"/>
    </row>
    <row r="736" spans="1:31" ht="14.25" hidden="1" outlineLevel="1">
      <c r="A736" s="66" t="s">
        <v>134</v>
      </c>
      <c r="B736" s="208" t="s">
        <v>213</v>
      </c>
      <c r="C736" s="172"/>
      <c r="D736" s="66"/>
      <c r="E736" s="66">
        <v>3.1828386063765683</v>
      </c>
      <c r="F736" s="193">
        <v>36125.799899999998</v>
      </c>
      <c r="G736" s="193"/>
      <c r="H736" s="193">
        <v>35421.799899999998</v>
      </c>
      <c r="I736" s="193">
        <v>0</v>
      </c>
      <c r="J736" s="308">
        <v>0</v>
      </c>
      <c r="K736" s="193">
        <v>0</v>
      </c>
      <c r="L736" s="194"/>
      <c r="M736" s="195">
        <v>43100</v>
      </c>
      <c r="N736" s="196" t="s">
        <v>1324</v>
      </c>
      <c r="O736" s="195">
        <v>43100</v>
      </c>
      <c r="P736" s="66"/>
      <c r="Q736" s="213">
        <v>7.1542290147938309E-2</v>
      </c>
      <c r="R736" s="193">
        <v>854813.67547999998</v>
      </c>
      <c r="S736" s="193"/>
      <c r="T736" s="193"/>
      <c r="U736" s="193">
        <v>0</v>
      </c>
      <c r="V736" s="193">
        <v>0</v>
      </c>
      <c r="W736" s="193">
        <v>0</v>
      </c>
      <c r="X736" s="193" t="s">
        <v>607</v>
      </c>
      <c r="Y736" s="193"/>
      <c r="Z736" s="193">
        <v>-2281.1162809858602</v>
      </c>
      <c r="AA736" s="193">
        <v>0</v>
      </c>
      <c r="AB736" s="193">
        <v>-39602.575702616661</v>
      </c>
      <c r="AC736" s="193"/>
      <c r="AD736" s="197">
        <v>0</v>
      </c>
      <c r="AE736" s="198"/>
    </row>
    <row r="737" spans="1:31" ht="14.25" hidden="1" outlineLevel="1">
      <c r="A737" s="66" t="s">
        <v>134</v>
      </c>
      <c r="B737" s="208" t="s">
        <v>212</v>
      </c>
      <c r="C737" s="172"/>
      <c r="D737" s="66"/>
      <c r="E737" s="66">
        <v>1.5454553340863733</v>
      </c>
      <c r="F737" s="193">
        <v>17541.200499999999</v>
      </c>
      <c r="G737" s="193"/>
      <c r="H737" s="193">
        <v>17018.900499999996</v>
      </c>
      <c r="I737" s="193">
        <v>0</v>
      </c>
      <c r="J737" s="308">
        <v>-1.8189894035458565E-12</v>
      </c>
      <c r="K737" s="193">
        <v>0</v>
      </c>
      <c r="L737" s="194"/>
      <c r="M737" s="195">
        <v>43100</v>
      </c>
      <c r="N737" s="196" t="s">
        <v>1324</v>
      </c>
      <c r="O737" s="195">
        <v>43100</v>
      </c>
      <c r="P737" s="66"/>
      <c r="Q737" s="213">
        <v>7.1542290147938309E-2</v>
      </c>
      <c r="R737" s="193">
        <v>432372.16398999997</v>
      </c>
      <c r="S737" s="193"/>
      <c r="T737" s="193"/>
      <c r="U737" s="193">
        <v>0</v>
      </c>
      <c r="V737" s="193">
        <v>0</v>
      </c>
      <c r="W737" s="193">
        <v>0</v>
      </c>
      <c r="X737" s="193" t="s">
        <v>607</v>
      </c>
      <c r="Y737" s="193"/>
      <c r="Z737" s="193">
        <v>-1153.8828398376681</v>
      </c>
      <c r="AA737" s="193">
        <v>6.3435379974635405E+17</v>
      </c>
      <c r="AB737" s="193">
        <v>-20032.618633922593</v>
      </c>
      <c r="AC737" s="193"/>
      <c r="AD737" s="197">
        <v>1.101304856140003E+16</v>
      </c>
      <c r="AE737" s="198"/>
    </row>
    <row r="738" spans="1:31" ht="14.25" hidden="1" outlineLevel="1">
      <c r="A738" s="66" t="s">
        <v>134</v>
      </c>
      <c r="B738" s="208" t="s">
        <v>211</v>
      </c>
      <c r="C738" s="172"/>
      <c r="D738" s="66"/>
      <c r="E738" s="66">
        <v>1.5479839541614291</v>
      </c>
      <c r="F738" s="193">
        <v>17569.900799999999</v>
      </c>
      <c r="G738" s="193"/>
      <c r="H738" s="193">
        <v>16958.400799999999</v>
      </c>
      <c r="I738" s="193">
        <v>0</v>
      </c>
      <c r="J738" s="308">
        <v>-1.4779288903810084E-12</v>
      </c>
      <c r="K738" s="193">
        <v>0</v>
      </c>
      <c r="L738" s="194"/>
      <c r="M738" s="195">
        <v>43100</v>
      </c>
      <c r="N738" s="196" t="s">
        <v>1324</v>
      </c>
      <c r="O738" s="195">
        <v>43100</v>
      </c>
      <c r="P738" s="66"/>
      <c r="Q738" s="213">
        <v>7.1542290147938309E-2</v>
      </c>
      <c r="R738" s="193">
        <v>442108.97492000001</v>
      </c>
      <c r="S738" s="193"/>
      <c r="T738" s="193"/>
      <c r="U738" s="193">
        <v>0</v>
      </c>
      <c r="V738" s="193">
        <v>0</v>
      </c>
      <c r="W738" s="193">
        <v>0</v>
      </c>
      <c r="X738" s="193" t="s">
        <v>607</v>
      </c>
      <c r="Y738" s="193"/>
      <c r="Z738" s="193">
        <v>-1179.8513230799208</v>
      </c>
      <c r="AA738" s="193">
        <v>7.9831399924508992E+17</v>
      </c>
      <c r="AB738" s="193">
        <v>-20483.458791461155</v>
      </c>
      <c r="AC738" s="193"/>
      <c r="AD738" s="197">
        <v>1.3859569918942814E+16</v>
      </c>
      <c r="AE738" s="198"/>
    </row>
    <row r="739" spans="1:31" ht="14.25" hidden="1" outlineLevel="1">
      <c r="A739" s="66" t="s">
        <v>134</v>
      </c>
      <c r="B739" s="208" t="s">
        <v>224</v>
      </c>
      <c r="C739" s="172"/>
      <c r="D739" s="66"/>
      <c r="E739" s="66">
        <v>1.2003947671840711</v>
      </c>
      <c r="F739" s="193">
        <v>13624.7</v>
      </c>
      <c r="G739" s="193"/>
      <c r="H739" s="193">
        <v>13209.300000000001</v>
      </c>
      <c r="I739" s="193">
        <v>0</v>
      </c>
      <c r="J739" s="308">
        <v>183.20000000000147</v>
      </c>
      <c r="K739" s="193">
        <v>0</v>
      </c>
      <c r="L739" s="194" t="s">
        <v>1324</v>
      </c>
      <c r="M739" s="195">
        <v>43190</v>
      </c>
      <c r="N739" s="196" t="s">
        <v>1324</v>
      </c>
      <c r="O739" s="195">
        <v>43465</v>
      </c>
      <c r="P739" s="66"/>
      <c r="Q739" s="213">
        <v>0.15774229014793831</v>
      </c>
      <c r="R739" s="193">
        <v>470197.54924000002</v>
      </c>
      <c r="S739" s="193"/>
      <c r="T739" s="193"/>
      <c r="U739" s="193">
        <v>22478.530000000028</v>
      </c>
      <c r="V739" s="193">
        <v>122699.39956331796</v>
      </c>
      <c r="W739" s="193">
        <v>89842.812882095823</v>
      </c>
      <c r="X739" s="193" t="s">
        <v>607</v>
      </c>
      <c r="Y739" s="193"/>
      <c r="Z739" s="193">
        <v>-40926.398933841316</v>
      </c>
      <c r="AA739" s="193">
        <v>-223397.3740930185</v>
      </c>
      <c r="AB739" s="193">
        <v>-710525.2921663695</v>
      </c>
      <c r="AC739" s="193"/>
      <c r="AD739" s="197">
        <v>-3878.413166846964</v>
      </c>
      <c r="AE739" s="198"/>
    </row>
    <row r="740" spans="1:31" ht="14.25" hidden="1" outlineLevel="1">
      <c r="A740" s="66" t="s">
        <v>134</v>
      </c>
      <c r="B740" s="208" t="s">
        <v>225</v>
      </c>
      <c r="C740" s="172"/>
      <c r="D740" s="66"/>
      <c r="E740" s="66">
        <v>3.3466509553211194</v>
      </c>
      <c r="F740" s="193">
        <v>37985.1</v>
      </c>
      <c r="G740" s="193"/>
      <c r="H740" s="193">
        <v>36902.6</v>
      </c>
      <c r="I740" s="193">
        <v>0</v>
      </c>
      <c r="J740" s="308">
        <v>90.5</v>
      </c>
      <c r="K740" s="193">
        <v>0</v>
      </c>
      <c r="L740" s="194" t="s">
        <v>1324</v>
      </c>
      <c r="M740" s="195">
        <v>43190</v>
      </c>
      <c r="N740" s="196" t="s">
        <v>1324</v>
      </c>
      <c r="O740" s="195">
        <v>43465</v>
      </c>
      <c r="P740" s="66"/>
      <c r="Q740" s="213">
        <v>0.15774229014793831</v>
      </c>
      <c r="R740" s="193">
        <v>1337117.7114800001</v>
      </c>
      <c r="S740" s="193"/>
      <c r="T740" s="193"/>
      <c r="U740" s="193">
        <v>148.18999999994412</v>
      </c>
      <c r="V740" s="193">
        <v>1637.4585635352942</v>
      </c>
      <c r="W740" s="193">
        <v>91297.262541435208</v>
      </c>
      <c r="X740" s="193" t="s">
        <v>607</v>
      </c>
      <c r="Y740" s="193"/>
      <c r="Z740" s="193">
        <v>-68454.753636294321</v>
      </c>
      <c r="AA740" s="193">
        <v>-756406.117528114</v>
      </c>
      <c r="AB740" s="193">
        <v>-1188446.4574132436</v>
      </c>
      <c r="AC740" s="193"/>
      <c r="AD740" s="197">
        <v>-13132.005054289984</v>
      </c>
      <c r="AE740" s="198"/>
    </row>
    <row r="741" spans="1:31" ht="14.25" hidden="1" outlineLevel="1">
      <c r="A741" s="66" t="s">
        <v>134</v>
      </c>
      <c r="B741" s="208" t="s">
        <v>226</v>
      </c>
      <c r="C741" s="172"/>
      <c r="D741" s="66"/>
      <c r="E741" s="66">
        <v>4.2615093512809308</v>
      </c>
      <c r="F741" s="193">
        <v>48368.91</v>
      </c>
      <c r="G741" s="193"/>
      <c r="H741" s="193">
        <v>46934.81</v>
      </c>
      <c r="I741" s="193">
        <v>0</v>
      </c>
      <c r="J741" s="308">
        <v>476.11000000000058</v>
      </c>
      <c r="K741" s="193">
        <v>0</v>
      </c>
      <c r="L741" s="194" t="s">
        <v>1324</v>
      </c>
      <c r="M741" s="195">
        <v>43281</v>
      </c>
      <c r="N741" s="196" t="s">
        <v>1324</v>
      </c>
      <c r="O741" s="195">
        <v>43100</v>
      </c>
      <c r="P741" s="66"/>
      <c r="Q741" s="213">
        <v>7.1542290147938309E-2</v>
      </c>
      <c r="R741" s="193">
        <v>1898592.2468999999</v>
      </c>
      <c r="S741" s="193"/>
      <c r="T741" s="193"/>
      <c r="U741" s="193">
        <v>0</v>
      </c>
      <c r="V741" s="193">
        <v>0</v>
      </c>
      <c r="W741" s="193">
        <v>92528.156518450502</v>
      </c>
      <c r="X741" s="193" t="s">
        <v>607</v>
      </c>
      <c r="Y741" s="193"/>
      <c r="Z741" s="193">
        <v>-57313.004675745127</v>
      </c>
      <c r="AA741" s="193">
        <v>-120377.6536425302</v>
      </c>
      <c r="AB741" s="193">
        <v>-995013.98737756338</v>
      </c>
      <c r="AC741" s="193"/>
      <c r="AD741" s="197">
        <v>-2089.8825636461365</v>
      </c>
      <c r="AE741" s="198"/>
    </row>
    <row r="742" spans="1:31" ht="14.25" hidden="1" outlineLevel="1">
      <c r="A742" s="66" t="s">
        <v>134</v>
      </c>
      <c r="B742" s="208" t="s">
        <v>210</v>
      </c>
      <c r="C742" s="172"/>
      <c r="D742" s="66"/>
      <c r="E742" s="66">
        <v>1.5494464240036216</v>
      </c>
      <c r="F742" s="193">
        <v>17586.500100000001</v>
      </c>
      <c r="G742" s="193"/>
      <c r="H742" s="193">
        <v>17062.200099999998</v>
      </c>
      <c r="I742" s="193">
        <v>0</v>
      </c>
      <c r="J742" s="308">
        <v>-1.1368683772161603E-12</v>
      </c>
      <c r="K742" s="193">
        <v>0</v>
      </c>
      <c r="L742" s="194"/>
      <c r="M742" s="195">
        <v>43100</v>
      </c>
      <c r="N742" s="196" t="s">
        <v>1324</v>
      </c>
      <c r="O742" s="195">
        <v>43100</v>
      </c>
      <c r="P742" s="66"/>
      <c r="Q742" s="213">
        <v>7.1542290147938309E-2</v>
      </c>
      <c r="R742" s="193">
        <v>446859.47749000002</v>
      </c>
      <c r="S742" s="193"/>
      <c r="T742" s="193"/>
      <c r="U742" s="193">
        <v>0</v>
      </c>
      <c r="V742" s="193">
        <v>0</v>
      </c>
      <c r="W742" s="193">
        <v>0</v>
      </c>
      <c r="X742" s="193" t="s">
        <v>607</v>
      </c>
      <c r="Y742" s="193"/>
      <c r="Z742" s="193">
        <v>-1192.5205878006586</v>
      </c>
      <c r="AA742" s="193">
        <v>1.0489522021192756E+18</v>
      </c>
      <c r="AB742" s="193">
        <v>-20703.410540252611</v>
      </c>
      <c r="AC742" s="193"/>
      <c r="AD742" s="197">
        <v>1.8210912498902356E+16</v>
      </c>
      <c r="AE742" s="198"/>
    </row>
    <row r="743" spans="1:31" ht="14.25" hidden="1" outlineLevel="1">
      <c r="A743" s="66" t="s">
        <v>134</v>
      </c>
      <c r="B743" s="208" t="s">
        <v>198</v>
      </c>
      <c r="C743" s="172"/>
      <c r="D743" s="66"/>
      <c r="E743" s="66">
        <v>1.1615848282566006</v>
      </c>
      <c r="F743" s="193">
        <v>13184.2001</v>
      </c>
      <c r="G743" s="193"/>
      <c r="H743" s="193">
        <v>12239.6001</v>
      </c>
      <c r="I743" s="193">
        <v>0</v>
      </c>
      <c r="J743" s="308">
        <v>0</v>
      </c>
      <c r="K743" s="193">
        <v>0</v>
      </c>
      <c r="L743" s="194"/>
      <c r="M743" s="195">
        <v>43100</v>
      </c>
      <c r="N743" s="196" t="s">
        <v>1324</v>
      </c>
      <c r="O743" s="195">
        <v>43100</v>
      </c>
      <c r="P743" s="66"/>
      <c r="Q743" s="213">
        <v>7.1542290147938309E-2</v>
      </c>
      <c r="R743" s="193">
        <v>249254.76949000001</v>
      </c>
      <c r="S743" s="193"/>
      <c r="T743" s="193"/>
      <c r="U743" s="193">
        <v>0</v>
      </c>
      <c r="V743" s="193">
        <v>0</v>
      </c>
      <c r="W743" s="193">
        <v>0</v>
      </c>
      <c r="X743" s="193" t="s">
        <v>607</v>
      </c>
      <c r="Y743" s="193"/>
      <c r="Z743" s="193">
        <v>-665.18037793153599</v>
      </c>
      <c r="AA743" s="193">
        <v>8.3585549726189491E+17</v>
      </c>
      <c r="AB743" s="193">
        <v>-11548.230352178221</v>
      </c>
      <c r="AC743" s="193"/>
      <c r="AD743" s="197">
        <v>1.451132977423507E+16</v>
      </c>
      <c r="AE743" s="198"/>
    </row>
    <row r="744" spans="1:31" ht="14.25" hidden="1" outlineLevel="1">
      <c r="A744" s="66" t="s">
        <v>134</v>
      </c>
      <c r="B744" s="208" t="s">
        <v>240</v>
      </c>
      <c r="C744" s="172"/>
      <c r="D744" s="66"/>
      <c r="E744" s="66">
        <v>0.58589365797511506</v>
      </c>
      <c r="F744" s="193">
        <v>6650.0001000000002</v>
      </c>
      <c r="G744" s="193"/>
      <c r="H744" s="193">
        <v>6650.0001000000002</v>
      </c>
      <c r="I744" s="193">
        <v>0</v>
      </c>
      <c r="J744" s="308">
        <v>6650.0001000000002</v>
      </c>
      <c r="K744" s="193">
        <v>0</v>
      </c>
      <c r="L744" s="195">
        <v>43374</v>
      </c>
      <c r="M744" s="195">
        <v>43465</v>
      </c>
      <c r="N744" s="196" t="s">
        <v>1324</v>
      </c>
      <c r="O744" s="195">
        <v>43830</v>
      </c>
      <c r="P744" s="66"/>
      <c r="Q744" s="213">
        <v>0.15994229014793829</v>
      </c>
      <c r="R744" s="193">
        <v>236670.46003000002</v>
      </c>
      <c r="S744" s="193"/>
      <c r="T744" s="193"/>
      <c r="U744" s="193">
        <v>232305.00000000003</v>
      </c>
      <c r="V744" s="193">
        <v>34933.082181457416</v>
      </c>
      <c r="W744" s="193">
        <v>70000</v>
      </c>
      <c r="X744" s="193" t="s">
        <v>607</v>
      </c>
      <c r="Y744" s="193"/>
      <c r="Z744" s="193">
        <v>141520.78666076655</v>
      </c>
      <c r="AA744" s="193">
        <v>21281.320982351044</v>
      </c>
      <c r="AB744" s="193">
        <v>2456949.5706745209</v>
      </c>
      <c r="AC744" s="193"/>
      <c r="AD744" s="197">
        <v>369.46609529743029</v>
      </c>
      <c r="AE744" s="198"/>
    </row>
    <row r="745" spans="1:31" ht="14.25" hidden="1" outlineLevel="1">
      <c r="A745" s="66" t="s">
        <v>134</v>
      </c>
      <c r="B745" s="208" t="s">
        <v>246</v>
      </c>
      <c r="C745" s="172"/>
      <c r="D745" s="66"/>
      <c r="E745" s="66">
        <v>0.31717550932223504</v>
      </c>
      <c r="F745" s="193">
        <v>3600</v>
      </c>
      <c r="G745" s="193">
        <v>1600</v>
      </c>
      <c r="H745" s="193">
        <v>0</v>
      </c>
      <c r="I745" s="193">
        <v>1600</v>
      </c>
      <c r="J745" s="308">
        <v>2699.9999999999995</v>
      </c>
      <c r="K745" s="193">
        <v>1600</v>
      </c>
      <c r="L745" s="195">
        <v>43831</v>
      </c>
      <c r="M745" s="195">
        <v>47848</v>
      </c>
      <c r="N745" s="196" t="s">
        <v>1324</v>
      </c>
      <c r="O745" s="195">
        <v>44561</v>
      </c>
      <c r="P745" s="66"/>
      <c r="Q745" s="213">
        <v>0.17134229014793831</v>
      </c>
      <c r="R745" s="193">
        <v>761278.72731999995</v>
      </c>
      <c r="S745" s="193"/>
      <c r="T745" s="193"/>
      <c r="U745" s="193">
        <v>748000</v>
      </c>
      <c r="V745" s="193">
        <v>0</v>
      </c>
      <c r="W745" s="193">
        <v>0</v>
      </c>
      <c r="X745" s="193">
        <v>400</v>
      </c>
      <c r="Y745" s="193"/>
      <c r="Z745" s="193">
        <v>-158081.22643744139</v>
      </c>
      <c r="AA745" s="193">
        <v>0</v>
      </c>
      <c r="AB745" s="193">
        <v>-2744456.207399304</v>
      </c>
      <c r="AC745" s="193"/>
      <c r="AD745" s="197">
        <v>0</v>
      </c>
      <c r="AE745" s="198"/>
    </row>
    <row r="746" spans="1:31" ht="14.25" hidden="1" outlineLevel="1">
      <c r="A746" s="66" t="s">
        <v>134</v>
      </c>
      <c r="B746" s="208" t="s">
        <v>1025</v>
      </c>
      <c r="C746" s="172"/>
      <c r="D746" s="66"/>
      <c r="E746" s="66">
        <v>0</v>
      </c>
      <c r="F746" s="193">
        <v>0</v>
      </c>
      <c r="G746" s="193">
        <v>268</v>
      </c>
      <c r="H746" s="193">
        <v>0</v>
      </c>
      <c r="I746" s="193">
        <v>268</v>
      </c>
      <c r="J746" s="308">
        <v>0</v>
      </c>
      <c r="K746" s="193">
        <v>268</v>
      </c>
      <c r="L746" s="195">
        <v>43466</v>
      </c>
      <c r="M746" s="195">
        <v>44196</v>
      </c>
      <c r="N746" s="196" t="s">
        <v>1324</v>
      </c>
      <c r="O746" s="195">
        <v>43830</v>
      </c>
      <c r="P746" s="66"/>
      <c r="Q746" s="213">
        <v>0.1699422901479383</v>
      </c>
      <c r="R746" s="193">
        <v>169362.85807000002</v>
      </c>
      <c r="S746" s="193"/>
      <c r="T746" s="193"/>
      <c r="U746" s="193">
        <v>163102.93000000002</v>
      </c>
      <c r="V746" s="193">
        <v>0</v>
      </c>
      <c r="W746" s="193">
        <v>0</v>
      </c>
      <c r="X746" s="193">
        <v>382.48508880597018</v>
      </c>
      <c r="Y746" s="193"/>
      <c r="Z746" s="193">
        <v>-55364.92184073817</v>
      </c>
      <c r="AA746" s="193">
        <v>0</v>
      </c>
      <c r="AB746" s="193">
        <v>-961193.22225857154</v>
      </c>
      <c r="AC746" s="193"/>
      <c r="AD746" s="197">
        <v>0</v>
      </c>
      <c r="AE746" s="198"/>
    </row>
    <row r="747" spans="1:31" ht="14.25" hidden="1" outlineLevel="1">
      <c r="A747" s="66" t="s">
        <v>134</v>
      </c>
      <c r="B747" s="208" t="s">
        <v>1026</v>
      </c>
      <c r="C747" s="172"/>
      <c r="D747" s="66"/>
      <c r="E747" s="66">
        <v>0</v>
      </c>
      <c r="F747" s="193">
        <v>0</v>
      </c>
      <c r="G747" s="193">
        <v>300</v>
      </c>
      <c r="H747" s="193">
        <v>0</v>
      </c>
      <c r="I747" s="193">
        <v>300</v>
      </c>
      <c r="J747" s="308">
        <v>0</v>
      </c>
      <c r="K747" s="193">
        <v>300</v>
      </c>
      <c r="L747" s="195">
        <v>44197</v>
      </c>
      <c r="M747" s="195">
        <v>44926</v>
      </c>
      <c r="N747" s="196">
        <v>44197</v>
      </c>
      <c r="O747" s="195">
        <v>44926</v>
      </c>
      <c r="P747" s="66"/>
      <c r="Q747" s="213">
        <v>0.1933422901479383</v>
      </c>
      <c r="R747" s="193">
        <v>135000</v>
      </c>
      <c r="S747" s="193"/>
      <c r="T747" s="193"/>
      <c r="U747" s="193">
        <v>135000</v>
      </c>
      <c r="V747" s="193">
        <v>0</v>
      </c>
      <c r="W747" s="193">
        <v>0</v>
      </c>
      <c r="X747" s="193">
        <v>402.66666666666669</v>
      </c>
      <c r="Y747" s="193"/>
      <c r="Z747" s="193">
        <v>-8987.9181346155419</v>
      </c>
      <c r="AA747" s="193">
        <v>0</v>
      </c>
      <c r="AB747" s="193">
        <v>-156039.70358810457</v>
      </c>
      <c r="AC747" s="193"/>
      <c r="AD747" s="197">
        <v>0</v>
      </c>
      <c r="AE747" s="198"/>
    </row>
    <row r="748" spans="1:31" ht="14.25" hidden="1" outlineLevel="1">
      <c r="A748" s="66" t="s">
        <v>134</v>
      </c>
      <c r="B748" s="208" t="s">
        <v>1027</v>
      </c>
      <c r="C748" s="172"/>
      <c r="D748" s="66"/>
      <c r="E748" s="66">
        <v>0</v>
      </c>
      <c r="F748" s="193">
        <v>0</v>
      </c>
      <c r="G748" s="193">
        <v>300</v>
      </c>
      <c r="H748" s="193">
        <v>0</v>
      </c>
      <c r="I748" s="193">
        <v>300</v>
      </c>
      <c r="J748" s="308">
        <v>0</v>
      </c>
      <c r="K748" s="193">
        <v>300</v>
      </c>
      <c r="L748" s="195">
        <v>44197</v>
      </c>
      <c r="M748" s="195">
        <v>44926</v>
      </c>
      <c r="N748" s="196">
        <v>44197</v>
      </c>
      <c r="O748" s="195">
        <v>44926</v>
      </c>
      <c r="P748" s="66"/>
      <c r="Q748" s="213">
        <v>0.1933422901479383</v>
      </c>
      <c r="R748" s="193">
        <v>135000</v>
      </c>
      <c r="S748" s="193"/>
      <c r="T748" s="193"/>
      <c r="U748" s="193">
        <v>135000</v>
      </c>
      <c r="V748" s="193">
        <v>0</v>
      </c>
      <c r="W748" s="193">
        <v>0</v>
      </c>
      <c r="X748" s="193">
        <v>400.00000000000006</v>
      </c>
      <c r="Y748" s="193"/>
      <c r="Z748" s="193">
        <v>-11210.10634503121</v>
      </c>
      <c r="AA748" s="193">
        <v>0</v>
      </c>
      <c r="AB748" s="193">
        <v>-194619.2260622569</v>
      </c>
      <c r="AC748" s="193"/>
      <c r="AD748" s="197">
        <v>0</v>
      </c>
      <c r="AE748" s="198"/>
    </row>
    <row r="749" spans="1:31" ht="14.25" hidden="1" outlineLevel="1">
      <c r="A749" s="66" t="s">
        <v>134</v>
      </c>
      <c r="B749" s="208" t="s">
        <v>1028</v>
      </c>
      <c r="C749" s="172"/>
      <c r="D749" s="66"/>
      <c r="E749" s="66">
        <v>0</v>
      </c>
      <c r="F749" s="193">
        <v>0</v>
      </c>
      <c r="G749" s="193">
        <v>300</v>
      </c>
      <c r="H749" s="193">
        <v>0</v>
      </c>
      <c r="I749" s="193">
        <v>300</v>
      </c>
      <c r="J749" s="308">
        <v>0</v>
      </c>
      <c r="K749" s="193">
        <v>300</v>
      </c>
      <c r="L749" s="195">
        <v>44197</v>
      </c>
      <c r="M749" s="195">
        <v>44926</v>
      </c>
      <c r="N749" s="196">
        <v>44197</v>
      </c>
      <c r="O749" s="195">
        <v>44926</v>
      </c>
      <c r="P749" s="66"/>
      <c r="Q749" s="213">
        <v>0.1933422901479383</v>
      </c>
      <c r="R749" s="193">
        <v>135000</v>
      </c>
      <c r="S749" s="193"/>
      <c r="T749" s="193"/>
      <c r="U749" s="193">
        <v>135000</v>
      </c>
      <c r="V749" s="193">
        <v>0</v>
      </c>
      <c r="W749" s="193">
        <v>0</v>
      </c>
      <c r="X749" s="193">
        <v>400.00000000000006</v>
      </c>
      <c r="Y749" s="193"/>
      <c r="Z749" s="193">
        <v>-11210.10634503121</v>
      </c>
      <c r="AA749" s="193">
        <v>0</v>
      </c>
      <c r="AB749" s="193">
        <v>-194619.2260622569</v>
      </c>
      <c r="AC749" s="193"/>
      <c r="AD749" s="197">
        <v>0</v>
      </c>
      <c r="AE749" s="198"/>
    </row>
    <row r="750" spans="1:31" ht="14.25" hidden="1" outlineLevel="1">
      <c r="A750" s="66" t="s">
        <v>134</v>
      </c>
      <c r="B750" s="208" t="s">
        <v>1029</v>
      </c>
      <c r="C750" s="172"/>
      <c r="D750" s="66"/>
      <c r="E750" s="66">
        <v>0</v>
      </c>
      <c r="F750" s="193">
        <v>0</v>
      </c>
      <c r="G750" s="193">
        <v>300</v>
      </c>
      <c r="H750" s="193">
        <v>0</v>
      </c>
      <c r="I750" s="193">
        <v>300</v>
      </c>
      <c r="J750" s="308">
        <v>0</v>
      </c>
      <c r="K750" s="193">
        <v>300</v>
      </c>
      <c r="L750" s="195">
        <v>43282</v>
      </c>
      <c r="M750" s="195">
        <v>43830</v>
      </c>
      <c r="N750" s="196">
        <v>43282</v>
      </c>
      <c r="O750" s="195">
        <v>43830</v>
      </c>
      <c r="P750" s="66"/>
      <c r="Q750" s="213">
        <v>0.18994229014793829</v>
      </c>
      <c r="R750" s="193">
        <v>137024.96000000002</v>
      </c>
      <c r="S750" s="193"/>
      <c r="T750" s="193"/>
      <c r="U750" s="193">
        <v>137024.96000000002</v>
      </c>
      <c r="V750" s="193">
        <v>0</v>
      </c>
      <c r="W750" s="193">
        <v>0</v>
      </c>
      <c r="X750" s="193">
        <v>400.0000316666667</v>
      </c>
      <c r="Y750" s="193"/>
      <c r="Z750" s="193">
        <v>-22368.066276923131</v>
      </c>
      <c r="AA750" s="193">
        <v>0</v>
      </c>
      <c r="AB750" s="193">
        <v>-388333.13559541688</v>
      </c>
      <c r="AC750" s="193"/>
      <c r="AD750" s="197">
        <v>0</v>
      </c>
      <c r="AE750" s="198"/>
    </row>
    <row r="751" spans="1:31" ht="14.25" hidden="1" outlineLevel="1">
      <c r="A751" s="66" t="s">
        <v>134</v>
      </c>
      <c r="B751" s="208" t="s">
        <v>1030</v>
      </c>
      <c r="C751" s="172"/>
      <c r="D751" s="66"/>
      <c r="E751" s="66">
        <v>0</v>
      </c>
      <c r="F751" s="193">
        <v>0</v>
      </c>
      <c r="G751" s="193">
        <v>268</v>
      </c>
      <c r="H751" s="193">
        <v>0</v>
      </c>
      <c r="I751" s="193">
        <v>268</v>
      </c>
      <c r="J751" s="308">
        <v>0</v>
      </c>
      <c r="K751" s="193">
        <v>172</v>
      </c>
      <c r="L751" s="194" t="s">
        <v>1324</v>
      </c>
      <c r="M751" s="195">
        <v>43830</v>
      </c>
      <c r="N751" s="196" t="s">
        <v>1324</v>
      </c>
      <c r="O751" s="195">
        <v>43281</v>
      </c>
      <c r="P751" s="66"/>
      <c r="Q751" s="213">
        <v>0.16774229014793829</v>
      </c>
      <c r="R751" s="193">
        <v>238698.06888000001</v>
      </c>
      <c r="S751" s="193"/>
      <c r="T751" s="193"/>
      <c r="U751" s="193">
        <v>179646.84</v>
      </c>
      <c r="V751" s="193">
        <v>0</v>
      </c>
      <c r="W751" s="193">
        <v>0</v>
      </c>
      <c r="X751" s="193">
        <v>404.59279069767445</v>
      </c>
      <c r="Y751" s="193"/>
      <c r="Z751" s="193">
        <v>-99994.607378642322</v>
      </c>
      <c r="AA751" s="193">
        <v>0</v>
      </c>
      <c r="AB751" s="193">
        <v>-1736011.4613949661</v>
      </c>
      <c r="AC751" s="193"/>
      <c r="AD751" s="197">
        <v>0</v>
      </c>
      <c r="AE751" s="198"/>
    </row>
    <row r="752" spans="1:31" ht="14.25" hidden="1" outlineLevel="1">
      <c r="A752" s="66" t="s">
        <v>134</v>
      </c>
      <c r="B752" s="208" t="s">
        <v>245</v>
      </c>
      <c r="C752" s="172"/>
      <c r="D752" s="66"/>
      <c r="E752" s="66">
        <v>0.31717550932223504</v>
      </c>
      <c r="F752" s="193">
        <v>3600</v>
      </c>
      <c r="G752" s="193">
        <v>1600</v>
      </c>
      <c r="H752" s="193">
        <v>0</v>
      </c>
      <c r="I752" s="193">
        <v>1600</v>
      </c>
      <c r="J752" s="308">
        <v>3599.9999999999991</v>
      </c>
      <c r="K752" s="193">
        <v>1600</v>
      </c>
      <c r="L752" s="195">
        <v>43831</v>
      </c>
      <c r="M752" s="195">
        <v>47483</v>
      </c>
      <c r="N752" s="196" t="s">
        <v>1324</v>
      </c>
      <c r="O752" s="195">
        <v>44561</v>
      </c>
      <c r="P752" s="66"/>
      <c r="Q752" s="213">
        <v>0.17134229014793831</v>
      </c>
      <c r="R752" s="193">
        <v>754335.66645000002</v>
      </c>
      <c r="S752" s="193"/>
      <c r="T752" s="193"/>
      <c r="U752" s="193">
        <v>748000</v>
      </c>
      <c r="V752" s="193">
        <v>0</v>
      </c>
      <c r="W752" s="193">
        <v>0</v>
      </c>
      <c r="X752" s="193">
        <v>405.3125</v>
      </c>
      <c r="Y752" s="193"/>
      <c r="Z752" s="193">
        <v>-92261.424298124184</v>
      </c>
      <c r="AA752" s="193">
        <v>0</v>
      </c>
      <c r="AB752" s="193">
        <v>-1601755.2768588334</v>
      </c>
      <c r="AC752" s="193"/>
      <c r="AD752" s="197">
        <v>0</v>
      </c>
      <c r="AE752" s="198"/>
    </row>
    <row r="753" spans="1:31" ht="14.25" hidden="1" outlineLevel="1">
      <c r="A753" s="66" t="s">
        <v>134</v>
      </c>
      <c r="B753" s="208" t="s">
        <v>1031</v>
      </c>
      <c r="C753" s="172"/>
      <c r="D753" s="66"/>
      <c r="E753" s="66">
        <v>0</v>
      </c>
      <c r="F753" s="193">
        <v>0</v>
      </c>
      <c r="G753" s="193">
        <v>300</v>
      </c>
      <c r="H753" s="193">
        <v>0</v>
      </c>
      <c r="I753" s="193">
        <v>300</v>
      </c>
      <c r="J753" s="308">
        <v>0</v>
      </c>
      <c r="K753" s="193">
        <v>300</v>
      </c>
      <c r="L753" s="195">
        <v>43739</v>
      </c>
      <c r="M753" s="195">
        <v>44926</v>
      </c>
      <c r="N753" s="196">
        <v>43466</v>
      </c>
      <c r="O753" s="195">
        <v>44196</v>
      </c>
      <c r="P753" s="66"/>
      <c r="Q753" s="213">
        <v>0.1913422901479383</v>
      </c>
      <c r="R753" s="193">
        <v>135000</v>
      </c>
      <c r="S753" s="193"/>
      <c r="T753" s="193"/>
      <c r="U753" s="193">
        <v>135000</v>
      </c>
      <c r="V753" s="193">
        <v>0</v>
      </c>
      <c r="W753" s="193">
        <v>0</v>
      </c>
      <c r="X753" s="193">
        <v>400.00000000000006</v>
      </c>
      <c r="Y753" s="193"/>
      <c r="Z753" s="193">
        <v>-28444.253753120385</v>
      </c>
      <c r="AA753" s="193">
        <v>0</v>
      </c>
      <c r="AB753" s="193">
        <v>-493822.13522037049</v>
      </c>
      <c r="AC753" s="193"/>
      <c r="AD753" s="197">
        <v>0</v>
      </c>
      <c r="AE753" s="198"/>
    </row>
    <row r="754" spans="1:31" ht="14.25" hidden="1" outlineLevel="1">
      <c r="A754" s="66" t="s">
        <v>134</v>
      </c>
      <c r="B754" s="208" t="s">
        <v>243</v>
      </c>
      <c r="C754" s="172"/>
      <c r="D754" s="66"/>
      <c r="E754" s="66">
        <v>0.83699077760079643</v>
      </c>
      <c r="F754" s="193">
        <v>9499.9982999999993</v>
      </c>
      <c r="G754" s="193">
        <v>1140</v>
      </c>
      <c r="H754" s="193">
        <v>0</v>
      </c>
      <c r="I754" s="193">
        <v>1140</v>
      </c>
      <c r="J754" s="308">
        <v>9499.9982999999993</v>
      </c>
      <c r="K754" s="193">
        <v>1140</v>
      </c>
      <c r="L754" s="195">
        <v>44927</v>
      </c>
      <c r="M754" s="195">
        <v>47483</v>
      </c>
      <c r="N754" s="196">
        <v>44562</v>
      </c>
      <c r="O754" s="195">
        <v>45657</v>
      </c>
      <c r="P754" s="66"/>
      <c r="Q754" s="213">
        <v>0.19514229014793827</v>
      </c>
      <c r="R754" s="193">
        <v>741000</v>
      </c>
      <c r="S754" s="193"/>
      <c r="T754" s="193"/>
      <c r="U754" s="193">
        <v>741000</v>
      </c>
      <c r="V754" s="193">
        <v>0</v>
      </c>
      <c r="W754" s="193">
        <v>0</v>
      </c>
      <c r="X754" s="193">
        <v>400.00000000000006</v>
      </c>
      <c r="Y754" s="193"/>
      <c r="Z754" s="193">
        <v>15224.15356749224</v>
      </c>
      <c r="AA754" s="193">
        <v>0</v>
      </c>
      <c r="AB754" s="193">
        <v>264307.30392415723</v>
      </c>
      <c r="AC754" s="193"/>
      <c r="AD754" s="197">
        <v>0</v>
      </c>
      <c r="AE754" s="198"/>
    </row>
    <row r="755" spans="1:31" ht="14.25" hidden="1" outlineLevel="1">
      <c r="A755" s="66" t="s">
        <v>134</v>
      </c>
      <c r="B755" s="208" t="s">
        <v>242</v>
      </c>
      <c r="C755" s="172"/>
      <c r="D755" s="66"/>
      <c r="E755" s="66">
        <v>0.5726780117533552</v>
      </c>
      <c r="F755" s="193">
        <v>6500.0001000000002</v>
      </c>
      <c r="G755" s="193">
        <v>1340</v>
      </c>
      <c r="H755" s="193">
        <v>0</v>
      </c>
      <c r="I755" s="193">
        <v>1340</v>
      </c>
      <c r="J755" s="308">
        <v>6500.0001000000002</v>
      </c>
      <c r="K755" s="193">
        <v>1340</v>
      </c>
      <c r="L755" s="195">
        <v>43282</v>
      </c>
      <c r="M755" s="195">
        <v>45657</v>
      </c>
      <c r="N755" s="196" t="s">
        <v>1324</v>
      </c>
      <c r="O755" s="195">
        <v>44196</v>
      </c>
      <c r="P755" s="66"/>
      <c r="Q755" s="213">
        <v>0.17134229014793831</v>
      </c>
      <c r="R755" s="193">
        <v>733999.92</v>
      </c>
      <c r="S755" s="193"/>
      <c r="T755" s="193"/>
      <c r="U755" s="193">
        <v>731999.92</v>
      </c>
      <c r="V755" s="193">
        <v>0</v>
      </c>
      <c r="W755" s="193">
        <v>0</v>
      </c>
      <c r="X755" s="193">
        <v>399.10448358208959</v>
      </c>
      <c r="Y755" s="193"/>
      <c r="Z755" s="193">
        <v>4485.9222166066402</v>
      </c>
      <c r="AA755" s="193">
        <v>0</v>
      </c>
      <c r="AB755" s="193">
        <v>77880.323620519383</v>
      </c>
      <c r="AC755" s="193"/>
      <c r="AD755" s="197">
        <v>0</v>
      </c>
      <c r="AE755" s="198"/>
    </row>
    <row r="756" spans="1:31" ht="14.25" hidden="1" outlineLevel="1">
      <c r="A756" s="66" t="s">
        <v>134</v>
      </c>
      <c r="B756" s="208" t="s">
        <v>237</v>
      </c>
      <c r="C756" s="172"/>
      <c r="D756" s="66"/>
      <c r="E756" s="66">
        <v>0</v>
      </c>
      <c r="F756" s="193">
        <v>0</v>
      </c>
      <c r="G756" s="193">
        <v>614</v>
      </c>
      <c r="H756" s="193">
        <v>0</v>
      </c>
      <c r="I756" s="193">
        <v>596</v>
      </c>
      <c r="J756" s="308">
        <v>0</v>
      </c>
      <c r="K756" s="193">
        <v>157</v>
      </c>
      <c r="L756" s="194" t="s">
        <v>1324</v>
      </c>
      <c r="M756" s="195">
        <v>43830</v>
      </c>
      <c r="N756" s="196" t="s">
        <v>1324</v>
      </c>
      <c r="O756" s="195">
        <v>43100</v>
      </c>
      <c r="P756" s="66"/>
      <c r="Q756" s="213">
        <v>7.1542290147938309E-2</v>
      </c>
      <c r="R756" s="193">
        <v>713292.74129000003</v>
      </c>
      <c r="S756" s="193"/>
      <c r="T756" s="193"/>
      <c r="U756" s="193">
        <v>0</v>
      </c>
      <c r="V756" s="193">
        <v>0</v>
      </c>
      <c r="W756" s="193">
        <v>0</v>
      </c>
      <c r="X756" s="193">
        <v>340</v>
      </c>
      <c r="Y756" s="193"/>
      <c r="Z756" s="193">
        <v>57750.315975926664</v>
      </c>
      <c r="AA756" s="193">
        <v>0</v>
      </c>
      <c r="AB756" s="193">
        <v>1002606.1710884105</v>
      </c>
      <c r="AC756" s="193"/>
      <c r="AD756" s="197">
        <v>0</v>
      </c>
      <c r="AE756" s="198"/>
    </row>
    <row r="757" spans="1:31" ht="14.25" hidden="1" outlineLevel="1">
      <c r="A757" s="66" t="s">
        <v>134</v>
      </c>
      <c r="B757" s="208" t="s">
        <v>244</v>
      </c>
      <c r="C757" s="172"/>
      <c r="D757" s="66"/>
      <c r="E757" s="66">
        <v>0.13215646221759794</v>
      </c>
      <c r="F757" s="193">
        <v>1500</v>
      </c>
      <c r="G757" s="193">
        <v>1670</v>
      </c>
      <c r="H757" s="193">
        <v>0</v>
      </c>
      <c r="I757" s="193">
        <v>1670</v>
      </c>
      <c r="J757" s="308">
        <v>1500</v>
      </c>
      <c r="K757" s="193">
        <v>1670</v>
      </c>
      <c r="L757" s="195">
        <v>45658</v>
      </c>
      <c r="M757" s="195">
        <v>49309</v>
      </c>
      <c r="N757" s="196" t="s">
        <v>1324</v>
      </c>
      <c r="O757" s="195">
        <v>46752</v>
      </c>
      <c r="P757" s="66"/>
      <c r="Q757" s="213">
        <v>0.17794229014793828</v>
      </c>
      <c r="R757" s="193">
        <v>734152.08761000016</v>
      </c>
      <c r="S757" s="193"/>
      <c r="T757" s="193"/>
      <c r="U757" s="193">
        <v>713211.41000000015</v>
      </c>
      <c r="V757" s="193">
        <v>0</v>
      </c>
      <c r="W757" s="193">
        <v>0</v>
      </c>
      <c r="X757" s="193">
        <v>400.00000000000011</v>
      </c>
      <c r="Y757" s="193"/>
      <c r="Z757" s="193">
        <v>-64881.411388365566</v>
      </c>
      <c r="AA757" s="193">
        <v>0</v>
      </c>
      <c r="AB757" s="193">
        <v>-1126409.4810150932</v>
      </c>
      <c r="AC757" s="193"/>
      <c r="AD757" s="197">
        <v>0</v>
      </c>
      <c r="AE757" s="198"/>
    </row>
    <row r="758" spans="1:31" ht="14.25" hidden="1" outlineLevel="1">
      <c r="A758" s="66" t="s">
        <v>134</v>
      </c>
      <c r="B758" s="208" t="s">
        <v>238</v>
      </c>
      <c r="C758" s="172"/>
      <c r="D758" s="66"/>
      <c r="E758" s="66">
        <v>8.1029532201016552E-2</v>
      </c>
      <c r="F758" s="193">
        <v>919.7</v>
      </c>
      <c r="G758" s="193">
        <v>300</v>
      </c>
      <c r="H758" s="193">
        <v>0</v>
      </c>
      <c r="I758" s="193">
        <v>300</v>
      </c>
      <c r="J758" s="308">
        <v>0</v>
      </c>
      <c r="K758" s="193">
        <v>1</v>
      </c>
      <c r="L758" s="194" t="s">
        <v>1324</v>
      </c>
      <c r="M758" s="195">
        <v>43190</v>
      </c>
      <c r="N758" s="196" t="s">
        <v>1324</v>
      </c>
      <c r="O758" s="195">
        <v>43190</v>
      </c>
      <c r="P758" s="66"/>
      <c r="Q758" s="213">
        <v>0.1477422901479383</v>
      </c>
      <c r="R758" s="193">
        <v>293882.60677000001</v>
      </c>
      <c r="S758" s="193"/>
      <c r="T758" s="193"/>
      <c r="U758" s="193">
        <v>1501.1900000000023</v>
      </c>
      <c r="V758" s="193">
        <v>0</v>
      </c>
      <c r="W758" s="193">
        <v>0</v>
      </c>
      <c r="X758" s="193">
        <v>344</v>
      </c>
      <c r="Y758" s="193"/>
      <c r="Z758" s="193">
        <v>-2887.8210822615292</v>
      </c>
      <c r="AA758" s="193">
        <v>0</v>
      </c>
      <c r="AB758" s="193">
        <v>-50135.608596177255</v>
      </c>
      <c r="AC758" s="193"/>
      <c r="AD758" s="197">
        <v>0</v>
      </c>
      <c r="AE758" s="198"/>
    </row>
    <row r="759" spans="1:31" ht="14.25" hidden="1" outlineLevel="1">
      <c r="A759" s="66" t="s">
        <v>134</v>
      </c>
      <c r="B759" s="208" t="s">
        <v>1032</v>
      </c>
      <c r="C759" s="172"/>
      <c r="D759" s="66"/>
      <c r="E759" s="66">
        <v>0.48413317325713373</v>
      </c>
      <c r="F759" s="193">
        <v>5495</v>
      </c>
      <c r="G759" s="193"/>
      <c r="H759" s="193">
        <v>0</v>
      </c>
      <c r="I759" s="193">
        <v>0</v>
      </c>
      <c r="J759" s="308">
        <v>0</v>
      </c>
      <c r="K759" s="193">
        <v>0</v>
      </c>
      <c r="L759" s="194"/>
      <c r="M759" s="195">
        <v>43100</v>
      </c>
      <c r="N759" s="196">
        <v>44927</v>
      </c>
      <c r="O759" s="195">
        <v>46022</v>
      </c>
      <c r="P759" s="66"/>
      <c r="Q759" s="213">
        <v>0.19514229014793827</v>
      </c>
      <c r="R759" s="193">
        <v>406350</v>
      </c>
      <c r="S759" s="193"/>
      <c r="T759" s="193"/>
      <c r="U759" s="193">
        <v>406350</v>
      </c>
      <c r="V759" s="193">
        <v>0</v>
      </c>
      <c r="W759" s="193">
        <v>0</v>
      </c>
      <c r="X759" s="193" t="s">
        <v>607</v>
      </c>
      <c r="Y759" s="193"/>
      <c r="Z759" s="193">
        <v>-170128.12208452399</v>
      </c>
      <c r="AA759" s="193">
        <v>0</v>
      </c>
      <c r="AB759" s="193">
        <v>-2953602.9750682116</v>
      </c>
      <c r="AC759" s="193"/>
      <c r="AD759" s="197">
        <v>0</v>
      </c>
      <c r="AE759" s="198"/>
    </row>
    <row r="760" spans="1:31" ht="14.25" hidden="1" outlineLevel="1">
      <c r="A760" s="66" t="s">
        <v>134</v>
      </c>
      <c r="B760" s="208" t="s">
        <v>675</v>
      </c>
      <c r="C760" s="172"/>
      <c r="D760" s="66"/>
      <c r="E760" s="66">
        <v>0.22594526032418283</v>
      </c>
      <c r="F760" s="193">
        <v>2564.52</v>
      </c>
      <c r="G760" s="193"/>
      <c r="H760" s="193">
        <v>0</v>
      </c>
      <c r="I760" s="193">
        <v>0</v>
      </c>
      <c r="J760" s="308">
        <v>0</v>
      </c>
      <c r="K760" s="193">
        <v>0</v>
      </c>
      <c r="L760" s="194"/>
      <c r="M760" s="195">
        <v>43100</v>
      </c>
      <c r="N760" s="196" t="s">
        <v>1324</v>
      </c>
      <c r="O760" s="195">
        <v>43190</v>
      </c>
      <c r="P760" s="66"/>
      <c r="Q760" s="213">
        <v>0.15774229014793831</v>
      </c>
      <c r="R760" s="193">
        <v>194312.75676999998</v>
      </c>
      <c r="S760" s="193"/>
      <c r="T760" s="193"/>
      <c r="U760" s="193">
        <v>10355.639999999985</v>
      </c>
      <c r="V760" s="193">
        <v>0</v>
      </c>
      <c r="W760" s="193">
        <v>0</v>
      </c>
      <c r="X760" s="193" t="s">
        <v>607</v>
      </c>
      <c r="Y760" s="193"/>
      <c r="Z760" s="193">
        <v>-25518.734921430227</v>
      </c>
      <c r="AA760" s="193">
        <v>0</v>
      </c>
      <c r="AB760" s="193">
        <v>-443032.05408019811</v>
      </c>
      <c r="AC760" s="193"/>
      <c r="AD760" s="197">
        <v>0</v>
      </c>
      <c r="AE760" s="198"/>
    </row>
    <row r="761" spans="1:31" ht="14.25" hidden="1" outlineLevel="1">
      <c r="A761" s="66" t="s">
        <v>134</v>
      </c>
      <c r="B761" s="208" t="s">
        <v>232</v>
      </c>
      <c r="C761" s="172"/>
      <c r="D761" s="66"/>
      <c r="E761" s="66">
        <v>0.58758525188106936</v>
      </c>
      <c r="F761" s="193">
        <v>6669.2</v>
      </c>
      <c r="G761" s="193"/>
      <c r="H761" s="193">
        <v>0</v>
      </c>
      <c r="I761" s="193">
        <v>0</v>
      </c>
      <c r="J761" s="308">
        <v>0</v>
      </c>
      <c r="K761" s="193">
        <v>0</v>
      </c>
      <c r="L761" s="194"/>
      <c r="M761" s="195">
        <v>43100</v>
      </c>
      <c r="N761" s="196" t="s">
        <v>1324</v>
      </c>
      <c r="O761" s="195">
        <v>43100</v>
      </c>
      <c r="P761" s="66"/>
      <c r="Q761" s="213">
        <v>7.1542290147938309E-2</v>
      </c>
      <c r="R761" s="193">
        <v>233054.39939000001</v>
      </c>
      <c r="S761" s="193"/>
      <c r="T761" s="193"/>
      <c r="U761" s="193">
        <v>0</v>
      </c>
      <c r="V761" s="193">
        <v>0</v>
      </c>
      <c r="W761" s="193">
        <v>0</v>
      </c>
      <c r="X761" s="193" t="s">
        <v>607</v>
      </c>
      <c r="Y761" s="193"/>
      <c r="Z761" s="193">
        <v>-1172.4228059504608</v>
      </c>
      <c r="AA761" s="193">
        <v>0</v>
      </c>
      <c r="AB761" s="193">
        <v>-20354.491927987416</v>
      </c>
      <c r="AC761" s="193"/>
      <c r="AD761" s="197">
        <v>0</v>
      </c>
      <c r="AE761" s="198"/>
    </row>
    <row r="762" spans="1:31" ht="14.25" hidden="1" outlineLevel="1">
      <c r="A762" s="66" t="s">
        <v>134</v>
      </c>
      <c r="B762" s="208" t="s">
        <v>241</v>
      </c>
      <c r="C762" s="172"/>
      <c r="D762" s="66"/>
      <c r="E762" s="66">
        <v>0.46783387625029665</v>
      </c>
      <c r="F762" s="193">
        <v>5310</v>
      </c>
      <c r="G762" s="193"/>
      <c r="H762" s="193">
        <v>0</v>
      </c>
      <c r="I762" s="193">
        <v>0</v>
      </c>
      <c r="J762" s="308">
        <v>0</v>
      </c>
      <c r="K762" s="193">
        <v>0</v>
      </c>
      <c r="L762" s="194"/>
      <c r="M762" s="195">
        <v>43100</v>
      </c>
      <c r="N762" s="196" t="s">
        <v>1324</v>
      </c>
      <c r="O762" s="195">
        <v>43830</v>
      </c>
      <c r="P762" s="66"/>
      <c r="Q762" s="213">
        <v>0.1699422901479383</v>
      </c>
      <c r="R762" s="193">
        <v>140320.87953999999</v>
      </c>
      <c r="S762" s="193"/>
      <c r="T762" s="193"/>
      <c r="U762" s="193">
        <v>140278.63999999998</v>
      </c>
      <c r="V762" s="193">
        <v>0</v>
      </c>
      <c r="W762" s="193">
        <v>0</v>
      </c>
      <c r="X762" s="193" t="s">
        <v>607</v>
      </c>
      <c r="Y762" s="193"/>
      <c r="Z762" s="193">
        <v>-124643.42718695092</v>
      </c>
      <c r="AA762" s="193">
        <v>0</v>
      </c>
      <c r="AB762" s="193">
        <v>-2163940.8749787486</v>
      </c>
      <c r="AC762" s="193"/>
      <c r="AD762" s="197">
        <v>0</v>
      </c>
      <c r="AE762" s="198"/>
    </row>
    <row r="763" spans="1:31" ht="14.25" hidden="1" outlineLevel="1">
      <c r="A763" s="66" t="s">
        <v>134</v>
      </c>
      <c r="B763" s="208" t="s">
        <v>229</v>
      </c>
      <c r="C763" s="172"/>
      <c r="D763" s="66"/>
      <c r="E763" s="66">
        <v>0.47536679459669978</v>
      </c>
      <c r="F763" s="193">
        <v>5395.5</v>
      </c>
      <c r="G763" s="193"/>
      <c r="H763" s="193">
        <v>0</v>
      </c>
      <c r="I763" s="193">
        <v>0</v>
      </c>
      <c r="J763" s="308">
        <v>0</v>
      </c>
      <c r="K763" s="193">
        <v>0</v>
      </c>
      <c r="L763" s="194"/>
      <c r="M763" s="195">
        <v>43100</v>
      </c>
      <c r="N763" s="196" t="s">
        <v>1324</v>
      </c>
      <c r="O763" s="195">
        <v>43100</v>
      </c>
      <c r="P763" s="66"/>
      <c r="Q763" s="213">
        <v>7.1542290147938309E-2</v>
      </c>
      <c r="R763" s="193">
        <v>234714.75519</v>
      </c>
      <c r="S763" s="193"/>
      <c r="T763" s="193"/>
      <c r="U763" s="193">
        <v>0</v>
      </c>
      <c r="V763" s="193">
        <v>0</v>
      </c>
      <c r="W763" s="193">
        <v>0</v>
      </c>
      <c r="X763" s="193" t="s">
        <v>607</v>
      </c>
      <c r="Y763" s="193"/>
      <c r="Z763" s="193">
        <v>-626.38061515088975</v>
      </c>
      <c r="AA763" s="193">
        <v>0</v>
      </c>
      <c r="AB763" s="193">
        <v>-10874.625698363718</v>
      </c>
      <c r="AC763" s="193"/>
      <c r="AD763" s="197">
        <v>0</v>
      </c>
      <c r="AE763" s="198"/>
    </row>
    <row r="764" spans="1:31" ht="14.25" hidden="1" outlineLevel="1">
      <c r="A764" s="66" t="s">
        <v>134</v>
      </c>
      <c r="B764" s="208" t="s">
        <v>230</v>
      </c>
      <c r="C764" s="172"/>
      <c r="D764" s="66"/>
      <c r="E764" s="66">
        <v>0.54699559711863777</v>
      </c>
      <c r="F764" s="193">
        <v>6208.5</v>
      </c>
      <c r="G764" s="193"/>
      <c r="H764" s="193">
        <v>0</v>
      </c>
      <c r="I764" s="193">
        <v>0</v>
      </c>
      <c r="J764" s="308">
        <v>0</v>
      </c>
      <c r="K764" s="193">
        <v>0</v>
      </c>
      <c r="L764" s="194"/>
      <c r="M764" s="195">
        <v>43100</v>
      </c>
      <c r="N764" s="196" t="s">
        <v>1324</v>
      </c>
      <c r="O764" s="195">
        <v>43100</v>
      </c>
      <c r="P764" s="66"/>
      <c r="Q764" s="213">
        <v>7.1542290147938309E-2</v>
      </c>
      <c r="R764" s="193">
        <v>279780.02889000002</v>
      </c>
      <c r="S764" s="193"/>
      <c r="T764" s="193"/>
      <c r="U764" s="193">
        <v>0</v>
      </c>
      <c r="V764" s="193">
        <v>0</v>
      </c>
      <c r="W764" s="193">
        <v>0</v>
      </c>
      <c r="X764" s="193" t="s">
        <v>607</v>
      </c>
      <c r="Y764" s="193"/>
      <c r="Z764" s="193">
        <v>-746.6458018848848</v>
      </c>
      <c r="AA764" s="193">
        <v>0</v>
      </c>
      <c r="AB764" s="193">
        <v>-12962.555718294117</v>
      </c>
      <c r="AC764" s="193"/>
      <c r="AD764" s="197">
        <v>0</v>
      </c>
      <c r="AE764" s="198"/>
    </row>
    <row r="765" spans="1:31" ht="14.25" hidden="1" outlineLevel="1">
      <c r="A765" s="66" t="s">
        <v>134</v>
      </c>
      <c r="B765" s="208" t="s">
        <v>231</v>
      </c>
      <c r="C765" s="172"/>
      <c r="D765" s="66"/>
      <c r="E765" s="66">
        <v>0.30857652884727665</v>
      </c>
      <c r="F765" s="193">
        <v>3502.4</v>
      </c>
      <c r="G765" s="193"/>
      <c r="H765" s="193">
        <v>0</v>
      </c>
      <c r="I765" s="193">
        <v>0</v>
      </c>
      <c r="J765" s="308">
        <v>0</v>
      </c>
      <c r="K765" s="193">
        <v>0</v>
      </c>
      <c r="L765" s="194"/>
      <c r="M765" s="195">
        <v>43100</v>
      </c>
      <c r="N765" s="196" t="s">
        <v>1324</v>
      </c>
      <c r="O765" s="195">
        <v>43100</v>
      </c>
      <c r="P765" s="66"/>
      <c r="Q765" s="213">
        <v>7.1542290147938309E-2</v>
      </c>
      <c r="R765" s="193">
        <v>126820.81062</v>
      </c>
      <c r="S765" s="193"/>
      <c r="T765" s="193"/>
      <c r="U765" s="193">
        <v>0</v>
      </c>
      <c r="V765" s="193">
        <v>0</v>
      </c>
      <c r="W765" s="193">
        <v>0</v>
      </c>
      <c r="X765" s="193" t="s">
        <v>607</v>
      </c>
      <c r="Y765" s="193"/>
      <c r="Z765" s="193">
        <v>-532.75962899350748</v>
      </c>
      <c r="AA765" s="193">
        <v>0</v>
      </c>
      <c r="AB765" s="193">
        <v>-9249.2669989602018</v>
      </c>
      <c r="AC765" s="193"/>
      <c r="AD765" s="197">
        <v>0</v>
      </c>
      <c r="AE765" s="198"/>
    </row>
    <row r="766" spans="1:31" ht="14.25" hidden="1" outlineLevel="1">
      <c r="A766" s="66" t="s">
        <v>134</v>
      </c>
      <c r="B766" s="208" t="s">
        <v>233</v>
      </c>
      <c r="C766" s="172"/>
      <c r="D766" s="66"/>
      <c r="E766" s="66">
        <v>0.59734720922354267</v>
      </c>
      <c r="F766" s="193">
        <v>6780</v>
      </c>
      <c r="G766" s="193"/>
      <c r="H766" s="193">
        <v>0</v>
      </c>
      <c r="I766" s="193">
        <v>0</v>
      </c>
      <c r="J766" s="308">
        <v>0</v>
      </c>
      <c r="K766" s="193">
        <v>0</v>
      </c>
      <c r="L766" s="194"/>
      <c r="M766" s="195">
        <v>43100</v>
      </c>
      <c r="N766" s="196" t="s">
        <v>1324</v>
      </c>
      <c r="O766" s="195">
        <v>43373</v>
      </c>
      <c r="P766" s="66"/>
      <c r="Q766" s="213">
        <v>0.16774229014793829</v>
      </c>
      <c r="R766" s="193">
        <v>229944.23603</v>
      </c>
      <c r="S766" s="193"/>
      <c r="T766" s="193"/>
      <c r="U766" s="193">
        <v>216265.54</v>
      </c>
      <c r="V766" s="193">
        <v>0</v>
      </c>
      <c r="W766" s="193">
        <v>0</v>
      </c>
      <c r="X766" s="193" t="s">
        <v>607</v>
      </c>
      <c r="Y766" s="193"/>
      <c r="Z766" s="193">
        <v>-204096.79757572574</v>
      </c>
      <c r="AA766" s="193">
        <v>0</v>
      </c>
      <c r="AB766" s="193">
        <v>-3543334.8768880269</v>
      </c>
      <c r="AC766" s="193"/>
      <c r="AD766" s="197">
        <v>0</v>
      </c>
      <c r="AE766" s="198"/>
    </row>
    <row r="767" spans="1:31" ht="14.25" hidden="1" outlineLevel="1">
      <c r="A767" s="66" t="s">
        <v>134</v>
      </c>
      <c r="B767" s="208" t="s">
        <v>234</v>
      </c>
      <c r="C767" s="172"/>
      <c r="D767" s="66"/>
      <c r="E767" s="66">
        <v>1.6739818547562404</v>
      </c>
      <c r="F767" s="193">
        <v>19000</v>
      </c>
      <c r="G767" s="193"/>
      <c r="H767" s="193">
        <v>0</v>
      </c>
      <c r="I767" s="193">
        <v>0</v>
      </c>
      <c r="J767" s="308">
        <v>0</v>
      </c>
      <c r="K767" s="193">
        <v>0</v>
      </c>
      <c r="L767" s="194"/>
      <c r="M767" s="195">
        <v>43100</v>
      </c>
      <c r="N767" s="196" t="s">
        <v>1324</v>
      </c>
      <c r="O767" s="195">
        <v>43465</v>
      </c>
      <c r="P767" s="66"/>
      <c r="Q767" s="213">
        <v>0.15774229014793831</v>
      </c>
      <c r="R767" s="193">
        <v>705544.77688999998</v>
      </c>
      <c r="S767" s="193"/>
      <c r="T767" s="193"/>
      <c r="U767" s="193">
        <v>431654.14999999997</v>
      </c>
      <c r="V767" s="193">
        <v>0</v>
      </c>
      <c r="W767" s="193">
        <v>0</v>
      </c>
      <c r="X767" s="193" t="s">
        <v>607</v>
      </c>
      <c r="Y767" s="193"/>
      <c r="Z767" s="193">
        <v>-363188.41632180742</v>
      </c>
      <c r="AA767" s="193">
        <v>0</v>
      </c>
      <c r="AB767" s="193">
        <v>-6305332.5565155577</v>
      </c>
      <c r="AC767" s="193"/>
      <c r="AD767" s="197">
        <v>0</v>
      </c>
      <c r="AE767" s="198"/>
    </row>
    <row r="768" spans="1:31" ht="14.25" hidden="1" outlineLevel="1">
      <c r="A768" s="66" t="s">
        <v>134</v>
      </c>
      <c r="B768" s="208" t="s">
        <v>235</v>
      </c>
      <c r="C768" s="172"/>
      <c r="D768" s="66"/>
      <c r="E768" s="66">
        <v>1.6739818547562404</v>
      </c>
      <c r="F768" s="193">
        <v>19000</v>
      </c>
      <c r="G768" s="193"/>
      <c r="H768" s="193">
        <v>0</v>
      </c>
      <c r="I768" s="193">
        <v>0</v>
      </c>
      <c r="J768" s="308">
        <v>0</v>
      </c>
      <c r="K768" s="193">
        <v>0</v>
      </c>
      <c r="L768" s="194"/>
      <c r="M768" s="195">
        <v>43100</v>
      </c>
      <c r="N768" s="196">
        <v>43101</v>
      </c>
      <c r="O768" s="195">
        <v>43830</v>
      </c>
      <c r="P768" s="66"/>
      <c r="Q768" s="213">
        <v>0.18994229014793829</v>
      </c>
      <c r="R768" s="193">
        <v>716625</v>
      </c>
      <c r="S768" s="193"/>
      <c r="T768" s="193"/>
      <c r="U768" s="193">
        <v>716625</v>
      </c>
      <c r="V768" s="193">
        <v>0</v>
      </c>
      <c r="W768" s="193">
        <v>0</v>
      </c>
      <c r="X768" s="193" t="s">
        <v>607</v>
      </c>
      <c r="Y768" s="193"/>
      <c r="Z768" s="193">
        <v>-629426.88852559729</v>
      </c>
      <c r="AA768" s="193">
        <v>0</v>
      </c>
      <c r="AB768" s="193">
        <v>-10927512.205263129</v>
      </c>
      <c r="AC768" s="193"/>
      <c r="AD768" s="197">
        <v>0</v>
      </c>
      <c r="AE768" s="198"/>
    </row>
    <row r="769" spans="1:31" ht="14.25" hidden="1" outlineLevel="1">
      <c r="A769" s="66" t="s">
        <v>134</v>
      </c>
      <c r="B769" s="208" t="s">
        <v>236</v>
      </c>
      <c r="C769" s="172"/>
      <c r="D769" s="66"/>
      <c r="E769" s="66">
        <v>2.1453310929015257</v>
      </c>
      <c r="F769" s="193">
        <v>24349.9</v>
      </c>
      <c r="G769" s="193"/>
      <c r="H769" s="193">
        <v>0</v>
      </c>
      <c r="I769" s="193">
        <v>0</v>
      </c>
      <c r="J769" s="308">
        <v>0</v>
      </c>
      <c r="K769" s="193">
        <v>0</v>
      </c>
      <c r="L769" s="194"/>
      <c r="M769" s="195">
        <v>43100</v>
      </c>
      <c r="N769" s="196" t="s">
        <v>1324</v>
      </c>
      <c r="O769" s="195">
        <v>43190</v>
      </c>
      <c r="P769" s="66"/>
      <c r="Q769" s="213">
        <v>0.15774229014793831</v>
      </c>
      <c r="R769" s="193">
        <v>1022539.43806</v>
      </c>
      <c r="S769" s="193"/>
      <c r="T769" s="193"/>
      <c r="U769" s="193">
        <v>2896.359999999986</v>
      </c>
      <c r="V769" s="193">
        <v>0</v>
      </c>
      <c r="W769" s="193">
        <v>0</v>
      </c>
      <c r="X769" s="193" t="s">
        <v>607</v>
      </c>
      <c r="Y769" s="193"/>
      <c r="Z769" s="193">
        <v>-24865.623728770537</v>
      </c>
      <c r="AA769" s="193">
        <v>0</v>
      </c>
      <c r="AB769" s="193">
        <v>-431693.35746699729</v>
      </c>
      <c r="AC769" s="193"/>
      <c r="AD769" s="197">
        <v>0</v>
      </c>
      <c r="AE769" s="198"/>
    </row>
    <row r="770" spans="1:31" ht="14.25" hidden="1" outlineLevel="1">
      <c r="A770" s="66" t="s">
        <v>134</v>
      </c>
      <c r="B770" s="208" t="s">
        <v>227</v>
      </c>
      <c r="C770" s="172"/>
      <c r="D770" s="66"/>
      <c r="E770" s="66">
        <v>0.58148843375743087</v>
      </c>
      <c r="F770" s="193">
        <v>6600</v>
      </c>
      <c r="G770" s="193"/>
      <c r="H770" s="193">
        <v>0</v>
      </c>
      <c r="I770" s="193">
        <v>0</v>
      </c>
      <c r="J770" s="308">
        <v>0</v>
      </c>
      <c r="K770" s="193">
        <v>0</v>
      </c>
      <c r="L770" s="194"/>
      <c r="M770" s="195">
        <v>43100</v>
      </c>
      <c r="N770" s="196" t="s">
        <v>1324</v>
      </c>
      <c r="O770" s="195">
        <v>44196</v>
      </c>
      <c r="P770" s="66"/>
      <c r="Q770" s="213">
        <v>0.17134229014793831</v>
      </c>
      <c r="R770" s="193">
        <v>594647.08022</v>
      </c>
      <c r="S770" s="193"/>
      <c r="T770" s="193"/>
      <c r="U770" s="193">
        <v>584001.96</v>
      </c>
      <c r="V770" s="193">
        <v>0</v>
      </c>
      <c r="W770" s="193">
        <v>0</v>
      </c>
      <c r="X770" s="193" t="s">
        <v>607</v>
      </c>
      <c r="Y770" s="193"/>
      <c r="Z770" s="193">
        <v>-488791.86578282068</v>
      </c>
      <c r="AA770" s="193">
        <v>0</v>
      </c>
      <c r="AB770" s="193">
        <v>-8485940.4269919321</v>
      </c>
      <c r="AC770" s="193"/>
      <c r="AD770" s="197">
        <v>0</v>
      </c>
      <c r="AE770" s="198"/>
    </row>
    <row r="771" spans="1:31" ht="14.25" hidden="1" outlineLevel="1">
      <c r="A771" s="66" t="s">
        <v>134</v>
      </c>
      <c r="B771" s="208" t="s">
        <v>228</v>
      </c>
      <c r="C771" s="172"/>
      <c r="D771" s="66"/>
      <c r="E771" s="66">
        <v>2.2179290428130591</v>
      </c>
      <c r="F771" s="193">
        <v>25173.9</v>
      </c>
      <c r="G771" s="193"/>
      <c r="H771" s="193">
        <v>0</v>
      </c>
      <c r="I771" s="193">
        <v>0</v>
      </c>
      <c r="J771" s="308">
        <v>0</v>
      </c>
      <c r="K771" s="193">
        <v>0</v>
      </c>
      <c r="L771" s="194"/>
      <c r="M771" s="195">
        <v>43100</v>
      </c>
      <c r="N771" s="196" t="s">
        <v>1324</v>
      </c>
      <c r="O771" s="195">
        <v>43100</v>
      </c>
      <c r="P771" s="66"/>
      <c r="Q771" s="213">
        <v>7.1542290147938309E-2</v>
      </c>
      <c r="R771" s="193">
        <v>755295.08846999996</v>
      </c>
      <c r="S771" s="193"/>
      <c r="T771" s="193"/>
      <c r="U771" s="193">
        <v>0</v>
      </c>
      <c r="V771" s="193">
        <v>0</v>
      </c>
      <c r="W771" s="193">
        <v>0</v>
      </c>
      <c r="X771" s="193" t="s">
        <v>607</v>
      </c>
      <c r="Y771" s="193"/>
      <c r="Z771" s="193">
        <v>-2015.6474685765336</v>
      </c>
      <c r="AA771" s="193">
        <v>0</v>
      </c>
      <c r="AB771" s="193">
        <v>-34993.758156682336</v>
      </c>
      <c r="AC771" s="193"/>
      <c r="AD771" s="197">
        <v>0</v>
      </c>
      <c r="AE771" s="198"/>
    </row>
    <row r="772" spans="1:31" ht="14.25" hidden="1" outlineLevel="1">
      <c r="A772" s="66" t="s">
        <v>134</v>
      </c>
      <c r="B772" s="208" t="s">
        <v>239</v>
      </c>
      <c r="C772" s="172"/>
      <c r="D772" s="66"/>
      <c r="E772" s="66">
        <v>0.44052154072532645</v>
      </c>
      <c r="F772" s="193">
        <v>5000</v>
      </c>
      <c r="G772" s="193"/>
      <c r="H772" s="193">
        <v>0</v>
      </c>
      <c r="I772" s="193">
        <v>0</v>
      </c>
      <c r="J772" s="308">
        <v>0</v>
      </c>
      <c r="K772" s="193">
        <v>0</v>
      </c>
      <c r="L772" s="194"/>
      <c r="M772" s="195">
        <v>43100</v>
      </c>
      <c r="N772" s="196">
        <v>44197</v>
      </c>
      <c r="O772" s="195">
        <v>44926</v>
      </c>
      <c r="P772" s="66"/>
      <c r="Q772" s="213">
        <v>0.1933422901479383</v>
      </c>
      <c r="R772" s="193">
        <v>161500</v>
      </c>
      <c r="S772" s="193"/>
      <c r="T772" s="193"/>
      <c r="U772" s="193">
        <v>161500</v>
      </c>
      <c r="V772" s="193">
        <v>0</v>
      </c>
      <c r="W772" s="193">
        <v>0</v>
      </c>
      <c r="X772" s="193" t="s">
        <v>607</v>
      </c>
      <c r="Y772" s="193"/>
      <c r="Z772" s="193">
        <v>-93286.969536711156</v>
      </c>
      <c r="AA772" s="193">
        <v>0</v>
      </c>
      <c r="AB772" s="193">
        <v>-1619559.8198740829</v>
      </c>
      <c r="AC772" s="193"/>
      <c r="AD772" s="197">
        <v>0</v>
      </c>
      <c r="AE772" s="198"/>
    </row>
    <row r="773" spans="1:31" ht="14.25" hidden="1" outlineLevel="1">
      <c r="A773" s="66" t="s">
        <v>134</v>
      </c>
      <c r="B773" s="208" t="s">
        <v>208</v>
      </c>
      <c r="C773" s="172"/>
      <c r="D773" s="66"/>
      <c r="E773" s="66">
        <v>1.2017427630986905</v>
      </c>
      <c r="F773" s="193">
        <v>13640</v>
      </c>
      <c r="G773" s="193"/>
      <c r="H773" s="193">
        <v>11301.7</v>
      </c>
      <c r="I773" s="193">
        <v>0</v>
      </c>
      <c r="J773" s="308">
        <v>0</v>
      </c>
      <c r="K773" s="193">
        <v>0</v>
      </c>
      <c r="L773" s="194"/>
      <c r="M773" s="195">
        <v>43100</v>
      </c>
      <c r="N773" s="196" t="s">
        <v>1324</v>
      </c>
      <c r="O773" s="195">
        <v>43100</v>
      </c>
      <c r="P773" s="66"/>
      <c r="Q773" s="213">
        <v>7.1542290147938309E-2</v>
      </c>
      <c r="R773" s="193">
        <v>468839.90493999998</v>
      </c>
      <c r="S773" s="193"/>
      <c r="T773" s="193"/>
      <c r="U773" s="193">
        <v>0</v>
      </c>
      <c r="V773" s="193">
        <v>0</v>
      </c>
      <c r="W773" s="193">
        <v>0</v>
      </c>
      <c r="X773" s="193" t="s">
        <v>607</v>
      </c>
      <c r="Y773" s="193"/>
      <c r="Z773" s="193">
        <v>-1252.264648568329</v>
      </c>
      <c r="AA773" s="193">
        <v>0</v>
      </c>
      <c r="AB773" s="193">
        <v>-21740.630216011905</v>
      </c>
      <c r="AC773" s="193"/>
      <c r="AD773" s="197">
        <v>0</v>
      </c>
      <c r="AE773" s="198"/>
    </row>
    <row r="774" spans="1:31" ht="14.25" hidden="1" outlineLevel="1">
      <c r="A774" s="66" t="s">
        <v>134</v>
      </c>
      <c r="B774" s="208" t="s">
        <v>207</v>
      </c>
      <c r="C774" s="172"/>
      <c r="D774" s="66"/>
      <c r="E774" s="66">
        <v>1.1862011631419009</v>
      </c>
      <c r="F774" s="193">
        <v>13463.599999999999</v>
      </c>
      <c r="G774" s="193"/>
      <c r="H774" s="193">
        <v>11205.4</v>
      </c>
      <c r="I774" s="193">
        <v>0</v>
      </c>
      <c r="J774" s="308">
        <v>0</v>
      </c>
      <c r="K774" s="193">
        <v>0</v>
      </c>
      <c r="L774" s="194"/>
      <c r="M774" s="195">
        <v>43100</v>
      </c>
      <c r="N774" s="196" t="s">
        <v>1324</v>
      </c>
      <c r="O774" s="195">
        <v>43100</v>
      </c>
      <c r="P774" s="66"/>
      <c r="Q774" s="213">
        <v>7.1542290147938309E-2</v>
      </c>
      <c r="R774" s="193">
        <v>519614.58140000002</v>
      </c>
      <c r="S774" s="193"/>
      <c r="T774" s="193"/>
      <c r="U774" s="193">
        <v>0</v>
      </c>
      <c r="V774" s="193">
        <v>0</v>
      </c>
      <c r="W774" s="193">
        <v>0</v>
      </c>
      <c r="X774" s="193" t="s">
        <v>607</v>
      </c>
      <c r="Y774" s="193"/>
      <c r="Z774" s="193">
        <v>-1389.001903234559</v>
      </c>
      <c r="AA774" s="193">
        <v>0</v>
      </c>
      <c r="AB774" s="193">
        <v>-24114.532644583855</v>
      </c>
      <c r="AC774" s="193"/>
      <c r="AD774" s="197">
        <v>0</v>
      </c>
      <c r="AE774" s="198"/>
    </row>
    <row r="775" spans="1:31" ht="14.25" hidden="1" outlineLevel="1">
      <c r="A775" s="66" t="s">
        <v>134</v>
      </c>
      <c r="B775" s="208" t="s">
        <v>661</v>
      </c>
      <c r="C775" s="172"/>
      <c r="D775" s="66"/>
      <c r="E775" s="66">
        <v>0</v>
      </c>
      <c r="F775" s="193">
        <v>0</v>
      </c>
      <c r="G775" s="193"/>
      <c r="H775" s="193">
        <v>0</v>
      </c>
      <c r="I775" s="193">
        <v>0</v>
      </c>
      <c r="J775" s="308">
        <v>0</v>
      </c>
      <c r="K775" s="193">
        <v>0</v>
      </c>
      <c r="L775" s="194"/>
      <c r="M775" s="195">
        <v>43100</v>
      </c>
      <c r="N775" s="196" t="s">
        <v>1324</v>
      </c>
      <c r="O775" s="195">
        <v>43281</v>
      </c>
      <c r="P775" s="66"/>
      <c r="Q775" s="213">
        <v>0.15774229014793831</v>
      </c>
      <c r="R775" s="193">
        <v>207756.15400000001</v>
      </c>
      <c r="S775" s="193"/>
      <c r="T775" s="193"/>
      <c r="U775" s="193">
        <v>7672.6300000000047</v>
      </c>
      <c r="V775" s="193">
        <v>0</v>
      </c>
      <c r="W775" s="193">
        <v>0</v>
      </c>
      <c r="X775" s="193" t="s">
        <v>607</v>
      </c>
      <c r="Y775" s="193"/>
      <c r="Z775" s="193">
        <v>-8249.9914144623235</v>
      </c>
      <c r="AA775" s="193">
        <v>0</v>
      </c>
      <c r="AB775" s="193">
        <v>-143228.52029094211</v>
      </c>
      <c r="AC775" s="193"/>
      <c r="AD775" s="197">
        <v>0</v>
      </c>
      <c r="AE775" s="198"/>
    </row>
    <row r="776" spans="1:31" ht="14.25" hidden="1" outlineLevel="1">
      <c r="A776" s="66" t="s">
        <v>134</v>
      </c>
      <c r="B776" s="208" t="s">
        <v>662</v>
      </c>
      <c r="C776" s="172"/>
      <c r="D776" s="66"/>
      <c r="E776" s="66">
        <v>0</v>
      </c>
      <c r="F776" s="193">
        <v>0</v>
      </c>
      <c r="G776" s="193"/>
      <c r="H776" s="193">
        <v>0</v>
      </c>
      <c r="I776" s="193">
        <v>0</v>
      </c>
      <c r="J776" s="308">
        <v>0</v>
      </c>
      <c r="K776" s="193">
        <v>0</v>
      </c>
      <c r="L776" s="194"/>
      <c r="M776" s="195">
        <v>43100</v>
      </c>
      <c r="N776" s="196" t="s">
        <v>1324</v>
      </c>
      <c r="O776" s="195">
        <v>43373</v>
      </c>
      <c r="P776" s="66"/>
      <c r="Q776" s="213">
        <v>0.15774229014793831</v>
      </c>
      <c r="R776" s="193">
        <v>232788.24019999997</v>
      </c>
      <c r="S776" s="193"/>
      <c r="T776" s="193"/>
      <c r="U776" s="193">
        <v>44912.819999999978</v>
      </c>
      <c r="V776" s="193">
        <v>0</v>
      </c>
      <c r="W776" s="193">
        <v>0</v>
      </c>
      <c r="X776" s="193" t="s">
        <v>607</v>
      </c>
      <c r="Y776" s="193"/>
      <c r="Z776" s="193">
        <v>-44065.4698192129</v>
      </c>
      <c r="AA776" s="193">
        <v>0</v>
      </c>
      <c r="AB776" s="193">
        <v>-765022.86136528873</v>
      </c>
      <c r="AC776" s="193"/>
      <c r="AD776" s="197">
        <v>0</v>
      </c>
      <c r="AE776" s="198"/>
    </row>
    <row r="777" spans="1:31" ht="14.25" hidden="1" outlineLevel="1">
      <c r="A777" s="66" t="s">
        <v>134</v>
      </c>
      <c r="B777" s="208" t="s">
        <v>663</v>
      </c>
      <c r="C777" s="172"/>
      <c r="D777" s="66"/>
      <c r="E777" s="66">
        <v>0</v>
      </c>
      <c r="F777" s="193">
        <v>0</v>
      </c>
      <c r="G777" s="193"/>
      <c r="H777" s="193">
        <v>0</v>
      </c>
      <c r="I777" s="193">
        <v>0</v>
      </c>
      <c r="J777" s="308">
        <v>0</v>
      </c>
      <c r="K777" s="193">
        <v>0</v>
      </c>
      <c r="L777" s="194"/>
      <c r="M777" s="195">
        <v>43100</v>
      </c>
      <c r="N777" s="196" t="s">
        <v>1324</v>
      </c>
      <c r="O777" s="195">
        <v>44196</v>
      </c>
      <c r="P777" s="66"/>
      <c r="Q777" s="213">
        <v>0.16134229014793833</v>
      </c>
      <c r="R777" s="193">
        <v>132265.42732999998</v>
      </c>
      <c r="S777" s="193"/>
      <c r="T777" s="193"/>
      <c r="U777" s="193">
        <v>124081.71999999997</v>
      </c>
      <c r="V777" s="193">
        <v>0</v>
      </c>
      <c r="W777" s="193">
        <v>0</v>
      </c>
      <c r="X777" s="193" t="s">
        <v>607</v>
      </c>
      <c r="Y777" s="193"/>
      <c r="Z777" s="193">
        <v>-116334.78299039236</v>
      </c>
      <c r="AA777" s="193">
        <v>0</v>
      </c>
      <c r="AB777" s="193">
        <v>-2019694.0807565313</v>
      </c>
      <c r="AC777" s="193"/>
      <c r="AD777" s="197">
        <v>0</v>
      </c>
      <c r="AE777" s="198"/>
    </row>
    <row r="778" spans="1:31" ht="14.25" hidden="1" outlineLevel="1">
      <c r="A778" s="66" t="s">
        <v>134</v>
      </c>
      <c r="B778" s="208" t="s">
        <v>664</v>
      </c>
      <c r="C778" s="172"/>
      <c r="D778" s="66"/>
      <c r="E778" s="66">
        <v>0</v>
      </c>
      <c r="F778" s="193">
        <v>0</v>
      </c>
      <c r="G778" s="193"/>
      <c r="H778" s="193">
        <v>0</v>
      </c>
      <c r="I778" s="193">
        <v>0</v>
      </c>
      <c r="J778" s="308">
        <v>0</v>
      </c>
      <c r="K778" s="193">
        <v>0</v>
      </c>
      <c r="L778" s="194"/>
      <c r="M778" s="195">
        <v>43100</v>
      </c>
      <c r="N778" s="196" t="s">
        <v>1324</v>
      </c>
      <c r="O778" s="195">
        <v>44196</v>
      </c>
      <c r="P778" s="66"/>
      <c r="Q778" s="213">
        <v>0.16134229014793833</v>
      </c>
      <c r="R778" s="193">
        <v>120210.76309999997</v>
      </c>
      <c r="S778" s="193"/>
      <c r="T778" s="193"/>
      <c r="U778" s="193">
        <v>73952.02999999997</v>
      </c>
      <c r="V778" s="193">
        <v>0</v>
      </c>
      <c r="W778" s="193">
        <v>0</v>
      </c>
      <c r="X778" s="193" t="s">
        <v>607</v>
      </c>
      <c r="Y778" s="193"/>
      <c r="Z778" s="193">
        <v>-66746.651584007952</v>
      </c>
      <c r="AA778" s="193">
        <v>0</v>
      </c>
      <c r="AB778" s="193">
        <v>-1158792.0108612112</v>
      </c>
      <c r="AC778" s="193"/>
      <c r="AD778" s="197">
        <v>0</v>
      </c>
      <c r="AE778" s="198"/>
    </row>
    <row r="779" spans="1:31" ht="14.25" hidden="1" outlineLevel="1">
      <c r="A779" s="66" t="s">
        <v>134</v>
      </c>
      <c r="B779" s="208" t="s">
        <v>586</v>
      </c>
      <c r="C779" s="172"/>
      <c r="D779" s="66"/>
      <c r="E779" s="66">
        <v>0</v>
      </c>
      <c r="F779" s="193">
        <v>0</v>
      </c>
      <c r="G779" s="193"/>
      <c r="H779" s="193">
        <v>0</v>
      </c>
      <c r="I779" s="193">
        <v>0</v>
      </c>
      <c r="J779" s="308">
        <v>0</v>
      </c>
      <c r="K779" s="193">
        <v>0</v>
      </c>
      <c r="L779" s="194"/>
      <c r="M779" s="195">
        <v>43100</v>
      </c>
      <c r="N779" s="196" t="s">
        <v>1324</v>
      </c>
      <c r="O779" s="195">
        <v>43465</v>
      </c>
      <c r="P779" s="66"/>
      <c r="Q779" s="213">
        <v>0.15774229014793831</v>
      </c>
      <c r="R779" s="193">
        <v>206073.91799000005</v>
      </c>
      <c r="S779" s="193"/>
      <c r="T779" s="193"/>
      <c r="U779" s="193">
        <v>41687.850000000035</v>
      </c>
      <c r="V779" s="193">
        <v>0</v>
      </c>
      <c r="W779" s="193">
        <v>0</v>
      </c>
      <c r="X779" s="193" t="s">
        <v>607</v>
      </c>
      <c r="Y779" s="193"/>
      <c r="Z779" s="193">
        <v>-40546.391491437316</v>
      </c>
      <c r="AA779" s="193">
        <v>0</v>
      </c>
      <c r="AB779" s="193">
        <v>-703927.96364313515</v>
      </c>
      <c r="AC779" s="193"/>
      <c r="AD779" s="197">
        <v>0</v>
      </c>
      <c r="AE779" s="198"/>
    </row>
    <row r="780" spans="1:31" ht="14.25" collapsed="1">
      <c r="A780" s="66"/>
      <c r="B780" s="66" t="s">
        <v>392</v>
      </c>
      <c r="C780" s="172"/>
      <c r="D780" s="66">
        <v>13</v>
      </c>
      <c r="E780" s="66">
        <v>13.4398</v>
      </c>
      <c r="F780" s="193">
        <v>188870.48799000002</v>
      </c>
      <c r="G780" s="193">
        <v>125</v>
      </c>
      <c r="H780" s="193">
        <v>128175.85799</v>
      </c>
      <c r="I780" s="193">
        <v>125</v>
      </c>
      <c r="J780" s="193">
        <v>18914.139990000007</v>
      </c>
      <c r="K780" s="193">
        <v>21</v>
      </c>
      <c r="L780" s="194" t="s">
        <v>1324</v>
      </c>
      <c r="M780" s="195">
        <v>43830</v>
      </c>
      <c r="N780" s="195" t="s">
        <v>1324</v>
      </c>
      <c r="O780" s="196">
        <v>43830</v>
      </c>
      <c r="P780" s="66"/>
      <c r="Q780" s="213">
        <v>0.15036093037710999</v>
      </c>
      <c r="R780" s="193">
        <v>7082199.5451199999</v>
      </c>
      <c r="S780" s="193"/>
      <c r="T780" s="193"/>
      <c r="U780" s="193">
        <v>2116700.5060900003</v>
      </c>
      <c r="V780" s="193">
        <v>111911.00981641827</v>
      </c>
      <c r="W780" s="193">
        <v>97362.42074361429</v>
      </c>
      <c r="X780" s="193">
        <v>600</v>
      </c>
      <c r="Y780" s="193">
        <v>0</v>
      </c>
      <c r="Z780" s="193">
        <v>213295.56414722887</v>
      </c>
      <c r="AA780" s="193">
        <v>11277.042691869639</v>
      </c>
      <c r="AB780" s="193">
        <v>3700000</v>
      </c>
      <c r="AC780" s="193"/>
      <c r="AD780" s="197">
        <v>195.62084249964349</v>
      </c>
      <c r="AE780" s="198"/>
    </row>
    <row r="781" spans="1:31" ht="14.25" hidden="1" outlineLevel="1">
      <c r="A781" s="66" t="s">
        <v>134</v>
      </c>
      <c r="B781" s="208" t="s">
        <v>1033</v>
      </c>
      <c r="C781" s="172"/>
      <c r="D781" s="66"/>
      <c r="E781" s="66">
        <v>0</v>
      </c>
      <c r="F781" s="193">
        <v>0</v>
      </c>
      <c r="G781" s="193">
        <v>125</v>
      </c>
      <c r="H781" s="193">
        <v>0</v>
      </c>
      <c r="I781" s="193">
        <v>125</v>
      </c>
      <c r="J781" s="193">
        <v>0</v>
      </c>
      <c r="K781" s="193">
        <v>21</v>
      </c>
      <c r="L781" s="194" t="s">
        <v>1324</v>
      </c>
      <c r="M781" s="195">
        <v>43281</v>
      </c>
      <c r="N781" s="196" t="s">
        <v>1324</v>
      </c>
      <c r="O781" s="195">
        <v>43830</v>
      </c>
      <c r="P781" s="66"/>
      <c r="Q781" s="213">
        <v>0.15994229014793829</v>
      </c>
      <c r="R781" s="193">
        <v>155121.62084000002</v>
      </c>
      <c r="S781" s="193"/>
      <c r="T781" s="193"/>
      <c r="U781" s="193">
        <v>109986.58090000002</v>
      </c>
      <c r="V781" s="193">
        <v>0</v>
      </c>
      <c r="W781" s="193">
        <v>0</v>
      </c>
      <c r="X781" s="193">
        <v>600</v>
      </c>
      <c r="Y781" s="193"/>
      <c r="Z781" s="193">
        <v>-76789.567962830246</v>
      </c>
      <c r="AA781" s="193">
        <v>0</v>
      </c>
      <c r="AB781" s="193">
        <v>-1333147.5925922175</v>
      </c>
      <c r="AC781" s="193"/>
      <c r="AD781" s="197">
        <v>0</v>
      </c>
      <c r="AE781" s="198"/>
    </row>
    <row r="782" spans="1:31" ht="14.25" hidden="1" outlineLevel="1">
      <c r="A782" s="66" t="s">
        <v>134</v>
      </c>
      <c r="B782" s="208" t="s">
        <v>676</v>
      </c>
      <c r="C782" s="172"/>
      <c r="D782" s="66"/>
      <c r="E782" s="66">
        <v>0.80533418923581812</v>
      </c>
      <c r="F782" s="193">
        <v>11317.42</v>
      </c>
      <c r="G782" s="193"/>
      <c r="H782" s="193">
        <v>11317.420000000002</v>
      </c>
      <c r="I782" s="193">
        <v>0</v>
      </c>
      <c r="J782" s="193">
        <v>2172.0200000000013</v>
      </c>
      <c r="K782" s="193">
        <v>0</v>
      </c>
      <c r="L782" s="194" t="s">
        <v>1324</v>
      </c>
      <c r="M782" s="195">
        <v>43281</v>
      </c>
      <c r="N782" s="196" t="s">
        <v>1324</v>
      </c>
      <c r="O782" s="195">
        <v>43830</v>
      </c>
      <c r="P782" s="66"/>
      <c r="Q782" s="213">
        <v>0.15994229014793829</v>
      </c>
      <c r="R782" s="193">
        <v>443579.76863000006</v>
      </c>
      <c r="S782" s="193"/>
      <c r="T782" s="193"/>
      <c r="U782" s="193">
        <v>278897.35650000005</v>
      </c>
      <c r="V782" s="193">
        <v>128404.59871456059</v>
      </c>
      <c r="W782" s="193">
        <v>99999.999999999942</v>
      </c>
      <c r="X782" s="193" t="s">
        <v>607</v>
      </c>
      <c r="Y782" s="193"/>
      <c r="Z782" s="193">
        <v>-95248.223144546937</v>
      </c>
      <c r="AA782" s="193">
        <v>-43852.369289669005</v>
      </c>
      <c r="AB782" s="193">
        <v>-1653609.2434496223</v>
      </c>
      <c r="AC782" s="193"/>
      <c r="AD782" s="197">
        <v>-761.32321224004443</v>
      </c>
      <c r="AE782" s="198"/>
    </row>
    <row r="783" spans="1:31" ht="14.25" hidden="1" outlineLevel="1">
      <c r="A783" s="66" t="s">
        <v>134</v>
      </c>
      <c r="B783" s="208" t="s">
        <v>677</v>
      </c>
      <c r="C783" s="172"/>
      <c r="D783" s="66"/>
      <c r="E783" s="66">
        <v>0.79429745712280342</v>
      </c>
      <c r="F783" s="193">
        <v>11162.32</v>
      </c>
      <c r="G783" s="193"/>
      <c r="H783" s="193">
        <v>11162.320000000002</v>
      </c>
      <c r="I783" s="193">
        <v>0</v>
      </c>
      <c r="J783" s="193">
        <v>5082.6100000000015</v>
      </c>
      <c r="K783" s="193">
        <v>0</v>
      </c>
      <c r="L783" s="194" t="s">
        <v>1324</v>
      </c>
      <c r="M783" s="195">
        <v>43373</v>
      </c>
      <c r="N783" s="196" t="s">
        <v>1324</v>
      </c>
      <c r="O783" s="195">
        <v>43830</v>
      </c>
      <c r="P783" s="66"/>
      <c r="Q783" s="213">
        <v>0.15994229014793829</v>
      </c>
      <c r="R783" s="193">
        <v>433115.51207000006</v>
      </c>
      <c r="S783" s="193"/>
      <c r="T783" s="193"/>
      <c r="U783" s="193">
        <v>338295.23301000008</v>
      </c>
      <c r="V783" s="193">
        <v>66559.352972193417</v>
      </c>
      <c r="W783" s="193">
        <v>100000</v>
      </c>
      <c r="X783" s="193" t="s">
        <v>607</v>
      </c>
      <c r="Y783" s="193"/>
      <c r="Z783" s="193">
        <v>168920.76292021392</v>
      </c>
      <c r="AA783" s="193">
        <v>33235.043200287619</v>
      </c>
      <c r="AB783" s="193">
        <v>2932641.9512469387</v>
      </c>
      <c r="AC783" s="193"/>
      <c r="AD783" s="197">
        <v>576.99527432695754</v>
      </c>
      <c r="AE783" s="198"/>
    </row>
    <row r="784" spans="1:31" ht="14.25" hidden="1" outlineLevel="1">
      <c r="A784" s="66" t="s">
        <v>134</v>
      </c>
      <c r="B784" s="208" t="s">
        <v>678</v>
      </c>
      <c r="C784" s="172"/>
      <c r="D784" s="66"/>
      <c r="E784" s="66">
        <v>1.0049261245623997</v>
      </c>
      <c r="F784" s="193">
        <v>14122.3</v>
      </c>
      <c r="G784" s="193"/>
      <c r="H784" s="193">
        <v>457.2</v>
      </c>
      <c r="I784" s="193">
        <v>0</v>
      </c>
      <c r="J784" s="193">
        <v>133.10000000000002</v>
      </c>
      <c r="K784" s="193">
        <v>0</v>
      </c>
      <c r="L784" s="195">
        <v>43466</v>
      </c>
      <c r="M784" s="195">
        <v>43830</v>
      </c>
      <c r="N784" s="196" t="s">
        <v>1324</v>
      </c>
      <c r="O784" s="195">
        <v>43100</v>
      </c>
      <c r="P784" s="66"/>
      <c r="Q784" s="213">
        <v>7.1542290147938309E-2</v>
      </c>
      <c r="R784" s="193">
        <v>70616.182130000001</v>
      </c>
      <c r="S784" s="193"/>
      <c r="T784" s="193"/>
      <c r="U784" s="193">
        <v>0</v>
      </c>
      <c r="V784" s="193">
        <v>0</v>
      </c>
      <c r="W784" s="193">
        <v>110000.02501878288</v>
      </c>
      <c r="X784" s="193" t="s">
        <v>607</v>
      </c>
      <c r="Y784" s="193"/>
      <c r="Z784" s="193">
        <v>12378.37789318067</v>
      </c>
      <c r="AA784" s="193">
        <v>93000.585222995258</v>
      </c>
      <c r="AB784" s="193">
        <v>214901.64779255402</v>
      </c>
      <c r="AC784" s="193"/>
      <c r="AD784" s="197">
        <v>1614.5878872468368</v>
      </c>
      <c r="AE784" s="198"/>
    </row>
    <row r="785" spans="1:31" ht="14.25" hidden="1" outlineLevel="1">
      <c r="A785" s="66" t="s">
        <v>134</v>
      </c>
      <c r="B785" s="208" t="s">
        <v>679</v>
      </c>
      <c r="C785" s="172"/>
      <c r="D785" s="66"/>
      <c r="E785" s="66">
        <v>1.000016166368989</v>
      </c>
      <c r="F785" s="193">
        <v>14053.3</v>
      </c>
      <c r="G785" s="193"/>
      <c r="H785" s="193">
        <v>1419.3</v>
      </c>
      <c r="I785" s="193">
        <v>0</v>
      </c>
      <c r="J785" s="193">
        <v>133.09999999999991</v>
      </c>
      <c r="K785" s="193">
        <v>0</v>
      </c>
      <c r="L785" s="195">
        <v>43466</v>
      </c>
      <c r="M785" s="195">
        <v>43830</v>
      </c>
      <c r="N785" s="196" t="s">
        <v>1324</v>
      </c>
      <c r="O785" s="195">
        <v>43100</v>
      </c>
      <c r="P785" s="66"/>
      <c r="Q785" s="213">
        <v>7.1542290147938309E-2</v>
      </c>
      <c r="R785" s="193">
        <v>80531.994009999995</v>
      </c>
      <c r="S785" s="193"/>
      <c r="T785" s="193"/>
      <c r="U785" s="193">
        <v>0</v>
      </c>
      <c r="V785" s="193">
        <v>0</v>
      </c>
      <c r="W785" s="193">
        <v>110000.025018783</v>
      </c>
      <c r="X785" s="193" t="s">
        <v>607</v>
      </c>
      <c r="Y785" s="193"/>
      <c r="Z785" s="193">
        <v>12119.351141487434</v>
      </c>
      <c r="AA785" s="193">
        <v>91054.478899229463</v>
      </c>
      <c r="AB785" s="193">
        <v>210404.67119015963</v>
      </c>
      <c r="AC785" s="193"/>
      <c r="AD785" s="197">
        <v>1580.8014364399683</v>
      </c>
      <c r="AE785" s="198"/>
    </row>
    <row r="786" spans="1:31" ht="14.25" hidden="1" outlineLevel="1">
      <c r="A786" s="66" t="s">
        <v>134</v>
      </c>
      <c r="B786" s="208" t="s">
        <v>680</v>
      </c>
      <c r="C786" s="172"/>
      <c r="D786" s="66"/>
      <c r="E786" s="66">
        <v>0.99796679251434806</v>
      </c>
      <c r="F786" s="193">
        <v>14024.5</v>
      </c>
      <c r="G786" s="193"/>
      <c r="H786" s="193">
        <v>2881.7799999999997</v>
      </c>
      <c r="I786" s="193">
        <v>0</v>
      </c>
      <c r="J786" s="193">
        <v>108.20000000000027</v>
      </c>
      <c r="K786" s="193">
        <v>0</v>
      </c>
      <c r="L786" s="194" t="s">
        <v>1324</v>
      </c>
      <c r="M786" s="195">
        <v>43190</v>
      </c>
      <c r="N786" s="196" t="s">
        <v>1324</v>
      </c>
      <c r="O786" s="195">
        <v>43190</v>
      </c>
      <c r="P786" s="66"/>
      <c r="Q786" s="213">
        <v>0.13774229014793829</v>
      </c>
      <c r="R786" s="193">
        <v>84696.912530000001</v>
      </c>
      <c r="S786" s="193"/>
      <c r="T786" s="193"/>
      <c r="U786" s="193">
        <v>53.620899999994435</v>
      </c>
      <c r="V786" s="193">
        <v>495.5720887245314</v>
      </c>
      <c r="W786" s="193">
        <v>106666.35859519399</v>
      </c>
      <c r="X786" s="193" t="s">
        <v>607</v>
      </c>
      <c r="Y786" s="193"/>
      <c r="Z786" s="193">
        <v>7595.5887740781691</v>
      </c>
      <c r="AA786" s="193">
        <v>70199.526562644634</v>
      </c>
      <c r="AB786" s="193">
        <v>131867.40278815298</v>
      </c>
      <c r="AC786" s="193"/>
      <c r="AD786" s="197">
        <v>1218.7375488738692</v>
      </c>
      <c r="AE786" s="198"/>
    </row>
    <row r="787" spans="1:31" ht="14.25" hidden="1" outlineLevel="1">
      <c r="A787" s="66" t="s">
        <v>134</v>
      </c>
      <c r="B787" s="208" t="s">
        <v>681</v>
      </c>
      <c r="C787" s="172"/>
      <c r="D787" s="66"/>
      <c r="E787" s="66">
        <v>0.81197899932423423</v>
      </c>
      <c r="F787" s="193">
        <v>11410.800000000001</v>
      </c>
      <c r="G787" s="193"/>
      <c r="H787" s="193">
        <v>11410.800000000001</v>
      </c>
      <c r="I787" s="193">
        <v>0</v>
      </c>
      <c r="J787" s="193">
        <v>1675.1000000000004</v>
      </c>
      <c r="K787" s="193">
        <v>0</v>
      </c>
      <c r="L787" s="194" t="s">
        <v>1324</v>
      </c>
      <c r="M787" s="195">
        <v>43281</v>
      </c>
      <c r="N787" s="196" t="s">
        <v>1324</v>
      </c>
      <c r="O787" s="195">
        <v>43830</v>
      </c>
      <c r="P787" s="66"/>
      <c r="Q787" s="213">
        <v>0.15994229014793829</v>
      </c>
      <c r="R787" s="193">
        <v>438765.76619000005</v>
      </c>
      <c r="S787" s="193"/>
      <c r="T787" s="193"/>
      <c r="U787" s="193">
        <v>250083.59196000005</v>
      </c>
      <c r="V787" s="193">
        <v>149294.72387320161</v>
      </c>
      <c r="W787" s="193">
        <v>100000.00000000004</v>
      </c>
      <c r="X787" s="193" t="s">
        <v>607</v>
      </c>
      <c r="Y787" s="193"/>
      <c r="Z787" s="193">
        <v>-86079.03585280347</v>
      </c>
      <c r="AA787" s="193">
        <v>-51387.401261299892</v>
      </c>
      <c r="AB787" s="193">
        <v>-1494422.5168107657</v>
      </c>
      <c r="AC787" s="193"/>
      <c r="AD787" s="197">
        <v>-892.13928530282692</v>
      </c>
      <c r="AE787" s="198"/>
    </row>
    <row r="788" spans="1:31" ht="14.25" hidden="1" outlineLevel="1">
      <c r="A788" s="66" t="s">
        <v>134</v>
      </c>
      <c r="B788" s="208" t="s">
        <v>682</v>
      </c>
      <c r="C788" s="172"/>
      <c r="D788" s="66"/>
      <c r="E788" s="66">
        <v>0.80196054984524412</v>
      </c>
      <c r="F788" s="193">
        <v>11270.01</v>
      </c>
      <c r="G788" s="193"/>
      <c r="H788" s="193">
        <v>11270.01</v>
      </c>
      <c r="I788" s="193">
        <v>0</v>
      </c>
      <c r="J788" s="193">
        <v>5141.1100000000006</v>
      </c>
      <c r="K788" s="193">
        <v>0</v>
      </c>
      <c r="L788" s="194" t="s">
        <v>1324</v>
      </c>
      <c r="M788" s="195">
        <v>43373</v>
      </c>
      <c r="N788" s="196" t="s">
        <v>1324</v>
      </c>
      <c r="O788" s="195">
        <v>43830</v>
      </c>
      <c r="P788" s="66"/>
      <c r="Q788" s="213">
        <v>0.12994229014793829</v>
      </c>
      <c r="R788" s="193">
        <v>365177.78528000001</v>
      </c>
      <c r="S788" s="193"/>
      <c r="T788" s="193"/>
      <c r="U788" s="193">
        <v>333981.41927000001</v>
      </c>
      <c r="V788" s="193">
        <v>64962.900865766343</v>
      </c>
      <c r="W788" s="193">
        <v>94558.850131586354</v>
      </c>
      <c r="X788" s="193" t="s">
        <v>607</v>
      </c>
      <c r="Y788" s="193"/>
      <c r="Z788" s="193">
        <v>135836.60307173309</v>
      </c>
      <c r="AA788" s="193">
        <v>26421.648840762609</v>
      </c>
      <c r="AB788" s="193">
        <v>2358266.1704600519</v>
      </c>
      <c r="AC788" s="193"/>
      <c r="AD788" s="197">
        <v>458.70758852855738</v>
      </c>
      <c r="AE788" s="198"/>
    </row>
    <row r="789" spans="1:31" ht="14.25" hidden="1" outlineLevel="1">
      <c r="A789" s="66" t="s">
        <v>134</v>
      </c>
      <c r="B789" s="208" t="s">
        <v>683</v>
      </c>
      <c r="C789" s="172"/>
      <c r="D789" s="66"/>
      <c r="E789" s="66">
        <v>0.79429603323492726</v>
      </c>
      <c r="F789" s="193">
        <v>11162.29999</v>
      </c>
      <c r="G789" s="193"/>
      <c r="H789" s="193">
        <v>11162.299990000001</v>
      </c>
      <c r="I789" s="193">
        <v>0</v>
      </c>
      <c r="J789" s="193">
        <v>4038.0999900000011</v>
      </c>
      <c r="K789" s="193">
        <v>0</v>
      </c>
      <c r="L789" s="194" t="s">
        <v>1324</v>
      </c>
      <c r="M789" s="195">
        <v>43281</v>
      </c>
      <c r="N789" s="196" t="s">
        <v>1324</v>
      </c>
      <c r="O789" s="195">
        <v>43830</v>
      </c>
      <c r="P789" s="66"/>
      <c r="Q789" s="213">
        <v>0.15994229014793829</v>
      </c>
      <c r="R789" s="193">
        <v>347812.52933999989</v>
      </c>
      <c r="S789" s="193"/>
      <c r="T789" s="193"/>
      <c r="U789" s="193">
        <v>277755.45154999988</v>
      </c>
      <c r="V789" s="193">
        <v>68783.698332838903</v>
      </c>
      <c r="W789" s="193">
        <v>94885.243059570697</v>
      </c>
      <c r="X789" s="193" t="s">
        <v>607</v>
      </c>
      <c r="Y789" s="193"/>
      <c r="Z789" s="193">
        <v>178920.7451981506</v>
      </c>
      <c r="AA789" s="193">
        <v>44308.151269466347</v>
      </c>
      <c r="AB789" s="193">
        <v>3106252.1518701427</v>
      </c>
      <c r="AC789" s="193"/>
      <c r="AD789" s="197">
        <v>769.23606635856038</v>
      </c>
      <c r="AE789" s="198"/>
    </row>
    <row r="790" spans="1:31" ht="14.25" hidden="1" outlineLevel="1">
      <c r="A790" s="66" t="s">
        <v>134</v>
      </c>
      <c r="B790" s="208" t="s">
        <v>684</v>
      </c>
      <c r="C790" s="172"/>
      <c r="D790" s="66"/>
      <c r="E790" s="66">
        <v>9.6832914631788974E-2</v>
      </c>
      <c r="F790" s="193">
        <v>1360.8</v>
      </c>
      <c r="G790" s="193"/>
      <c r="H790" s="193">
        <v>1360.8</v>
      </c>
      <c r="I790" s="193">
        <v>0</v>
      </c>
      <c r="J790" s="193">
        <v>0</v>
      </c>
      <c r="K790" s="193">
        <v>0</v>
      </c>
      <c r="L790" s="194"/>
      <c r="M790" s="195">
        <v>43100</v>
      </c>
      <c r="N790" s="196" t="s">
        <v>1324</v>
      </c>
      <c r="O790" s="195">
        <v>43465</v>
      </c>
      <c r="P790" s="66"/>
      <c r="Q790" s="213">
        <v>0.15774229014793828</v>
      </c>
      <c r="R790" s="193">
        <v>66309.321590000007</v>
      </c>
      <c r="S790" s="193"/>
      <c r="T790" s="193"/>
      <c r="U790" s="193">
        <v>65711.146500000003</v>
      </c>
      <c r="V790" s="193">
        <v>0</v>
      </c>
      <c r="W790" s="193">
        <v>0</v>
      </c>
      <c r="X790" s="193" t="s">
        <v>607</v>
      </c>
      <c r="Y790" s="193"/>
      <c r="Z790" s="193">
        <v>-61158.535049486411</v>
      </c>
      <c r="AA790" s="193">
        <v>0</v>
      </c>
      <c r="AB790" s="193">
        <v>-1061776.4356631818</v>
      </c>
      <c r="AC790" s="193"/>
      <c r="AD790" s="197">
        <v>0</v>
      </c>
      <c r="AE790" s="198"/>
    </row>
    <row r="791" spans="1:31" ht="14.25" hidden="1" outlineLevel="1">
      <c r="A791" s="66" t="s">
        <v>134</v>
      </c>
      <c r="B791" s="208" t="s">
        <v>685</v>
      </c>
      <c r="C791" s="172"/>
      <c r="D791" s="66"/>
      <c r="E791" s="66">
        <v>2.1557917192545077</v>
      </c>
      <c r="F791" s="193">
        <v>30295.498</v>
      </c>
      <c r="G791" s="193"/>
      <c r="H791" s="193">
        <v>9675.3279999999995</v>
      </c>
      <c r="I791" s="193">
        <v>0</v>
      </c>
      <c r="J791" s="193">
        <v>5.4000000000003183</v>
      </c>
      <c r="K791" s="193">
        <v>0</v>
      </c>
      <c r="L791" s="194" t="s">
        <v>1324</v>
      </c>
      <c r="M791" s="195">
        <v>43190</v>
      </c>
      <c r="N791" s="196" t="s">
        <v>1324</v>
      </c>
      <c r="O791" s="195">
        <v>43190</v>
      </c>
      <c r="P791" s="66"/>
      <c r="Q791" s="213">
        <v>0.13774229014793829</v>
      </c>
      <c r="R791" s="193">
        <v>855629.72575999994</v>
      </c>
      <c r="S791" s="193"/>
      <c r="T791" s="193"/>
      <c r="U791" s="193">
        <v>58.236599999945611</v>
      </c>
      <c r="V791" s="193">
        <v>10784.555555544848</v>
      </c>
      <c r="W791" s="193">
        <v>47999.999999999323</v>
      </c>
      <c r="X791" s="193" t="s">
        <v>607</v>
      </c>
      <c r="Y791" s="193"/>
      <c r="Z791" s="193">
        <v>2654.347516809356</v>
      </c>
      <c r="AA791" s="193">
        <v>491545.83644614805</v>
      </c>
      <c r="AB791" s="193">
        <v>46082.262158974379</v>
      </c>
      <c r="AC791" s="193"/>
      <c r="AD791" s="197">
        <v>8533.752251661419</v>
      </c>
      <c r="AE791" s="198"/>
    </row>
    <row r="792" spans="1:31" ht="14.25" hidden="1" outlineLevel="1">
      <c r="A792" s="66" t="s">
        <v>134</v>
      </c>
      <c r="B792" s="208" t="s">
        <v>686</v>
      </c>
      <c r="C792" s="172"/>
      <c r="D792" s="66"/>
      <c r="E792" s="66">
        <v>2.0299261506662662</v>
      </c>
      <c r="F792" s="193">
        <v>28526.7</v>
      </c>
      <c r="G792" s="193"/>
      <c r="H792" s="193">
        <v>27270.9</v>
      </c>
      <c r="I792" s="193">
        <v>0</v>
      </c>
      <c r="J792" s="193">
        <v>0</v>
      </c>
      <c r="K792" s="193">
        <v>0</v>
      </c>
      <c r="L792" s="194"/>
      <c r="M792" s="195">
        <v>43100</v>
      </c>
      <c r="N792" s="196" t="s">
        <v>1324</v>
      </c>
      <c r="O792" s="195">
        <v>43281</v>
      </c>
      <c r="P792" s="66"/>
      <c r="Q792" s="213">
        <v>0.13774229014793829</v>
      </c>
      <c r="R792" s="193">
        <v>967780.73514999996</v>
      </c>
      <c r="S792" s="193"/>
      <c r="T792" s="193"/>
      <c r="U792" s="193">
        <v>87.729999999981374</v>
      </c>
      <c r="V792" s="193">
        <v>0</v>
      </c>
      <c r="W792" s="193">
        <v>0</v>
      </c>
      <c r="X792" s="193" t="s">
        <v>607</v>
      </c>
      <c r="Y792" s="193"/>
      <c r="Z792" s="193">
        <v>4160.6180009505042</v>
      </c>
      <c r="AA792" s="193">
        <v>0</v>
      </c>
      <c r="AB792" s="193">
        <v>72232.700597402509</v>
      </c>
      <c r="AC792" s="193"/>
      <c r="AD792" s="197">
        <v>0</v>
      </c>
      <c r="AE792" s="198"/>
    </row>
    <row r="793" spans="1:31" ht="14.25" hidden="1" outlineLevel="1">
      <c r="A793" s="66" t="s">
        <v>134</v>
      </c>
      <c r="B793" s="208" t="s">
        <v>687</v>
      </c>
      <c r="C793" s="172"/>
      <c r="D793" s="66"/>
      <c r="E793" s="66">
        <v>2.1464729032386716</v>
      </c>
      <c r="F793" s="193">
        <v>30164.54</v>
      </c>
      <c r="G793" s="193"/>
      <c r="H793" s="193">
        <v>28787.7</v>
      </c>
      <c r="I793" s="193">
        <v>0</v>
      </c>
      <c r="J793" s="193">
        <v>425.39999999999918</v>
      </c>
      <c r="K793" s="193">
        <v>0</v>
      </c>
      <c r="L793" s="194" t="s">
        <v>1324</v>
      </c>
      <c r="M793" s="195">
        <v>43190</v>
      </c>
      <c r="N793" s="196" t="s">
        <v>1324</v>
      </c>
      <c r="O793" s="195">
        <v>43190</v>
      </c>
      <c r="P793" s="66"/>
      <c r="Q793" s="213">
        <v>0.15774229014793831</v>
      </c>
      <c r="R793" s="193">
        <v>1085400.5246900001</v>
      </c>
      <c r="S793" s="193"/>
      <c r="T793" s="193"/>
      <c r="U793" s="193">
        <v>1450.3600000001024</v>
      </c>
      <c r="V793" s="193">
        <v>3409.4029149038674</v>
      </c>
      <c r="W793" s="193">
        <v>89744.710860367763</v>
      </c>
      <c r="X793" s="193" t="s">
        <v>607</v>
      </c>
      <c r="Y793" s="193"/>
      <c r="Z793" s="193">
        <v>9984.5316402921744</v>
      </c>
      <c r="AA793" s="193">
        <v>23470.925341542534</v>
      </c>
      <c r="AB793" s="193">
        <v>173341.96131770679</v>
      </c>
      <c r="AC793" s="193"/>
      <c r="AD793" s="197">
        <v>407.47992787425278</v>
      </c>
      <c r="AE793" s="198"/>
    </row>
    <row r="794" spans="1:31" ht="14.25" collapsed="1">
      <c r="A794" s="66"/>
      <c r="B794" s="66" t="s">
        <v>393</v>
      </c>
      <c r="C794" s="172"/>
      <c r="D794" s="66">
        <v>58</v>
      </c>
      <c r="E794" s="66">
        <v>81.970399999999998</v>
      </c>
      <c r="F794" s="193">
        <v>997065.90169999993</v>
      </c>
      <c r="G794" s="193">
        <v>1481</v>
      </c>
      <c r="H794" s="193">
        <v>916041.3317000001</v>
      </c>
      <c r="I794" s="193">
        <v>1481</v>
      </c>
      <c r="J794" s="193">
        <v>13581.373100000004</v>
      </c>
      <c r="K794" s="193">
        <v>706</v>
      </c>
      <c r="L794" s="194" t="s">
        <v>1324</v>
      </c>
      <c r="M794" s="195">
        <v>44561</v>
      </c>
      <c r="N794" s="195" t="s">
        <v>1324</v>
      </c>
      <c r="O794" s="196">
        <v>44561</v>
      </c>
      <c r="P794" s="66"/>
      <c r="Q794" s="213">
        <v>0.15514459115828311</v>
      </c>
      <c r="R794" s="193">
        <v>40037887.806039989</v>
      </c>
      <c r="S794" s="193"/>
      <c r="T794" s="193"/>
      <c r="U794" s="193">
        <v>4294445.5590799982</v>
      </c>
      <c r="V794" s="193">
        <v>316201.13279120484</v>
      </c>
      <c r="W794" s="193">
        <v>95301.127900683234</v>
      </c>
      <c r="X794" s="193">
        <v>531.10481586402261</v>
      </c>
      <c r="Y794" s="193">
        <v>0</v>
      </c>
      <c r="Z794" s="193">
        <v>-2190494.2192933471</v>
      </c>
      <c r="AA794" s="193">
        <v>-161286.65365163604</v>
      </c>
      <c r="AB794" s="193">
        <v>-38030000</v>
      </c>
      <c r="AC794" s="193"/>
      <c r="AD794" s="197">
        <v>-2800.1586967668231</v>
      </c>
      <c r="AE794" s="198"/>
    </row>
    <row r="795" spans="1:31" ht="14.25" hidden="1" outlineLevel="1">
      <c r="A795" s="66" t="s">
        <v>134</v>
      </c>
      <c r="B795" s="208" t="s">
        <v>270</v>
      </c>
      <c r="C795" s="172"/>
      <c r="D795" s="66"/>
      <c r="E795" s="66">
        <v>4.4088939216002485</v>
      </c>
      <c r="F795" s="193">
        <v>53628.6</v>
      </c>
      <c r="G795" s="193"/>
      <c r="H795" s="193">
        <v>53529.9</v>
      </c>
      <c r="I795" s="193">
        <v>0</v>
      </c>
      <c r="J795" s="193">
        <v>1.3642420526593924E-12</v>
      </c>
      <c r="K795" s="193">
        <v>0</v>
      </c>
      <c r="L795" s="194">
        <v>50041</v>
      </c>
      <c r="M795" s="195">
        <v>43100</v>
      </c>
      <c r="N795" s="196" t="s">
        <v>1324</v>
      </c>
      <c r="O795" s="195">
        <v>43100</v>
      </c>
      <c r="P795" s="66"/>
      <c r="Q795" s="213">
        <v>6.15422901479383E-2</v>
      </c>
      <c r="R795" s="193">
        <v>1268491.5495199999</v>
      </c>
      <c r="S795" s="193"/>
      <c r="T795" s="193"/>
      <c r="U795" s="193">
        <v>0</v>
      </c>
      <c r="V795" s="193">
        <v>0</v>
      </c>
      <c r="W795" s="193">
        <v>0</v>
      </c>
      <c r="X795" s="193" t="s">
        <v>607</v>
      </c>
      <c r="Y795" s="193"/>
      <c r="Z795" s="193">
        <v>-5391.0399076494787</v>
      </c>
      <c r="AA795" s="193">
        <v>-3.95167404284337E+18</v>
      </c>
      <c r="AB795" s="193">
        <v>-93594.117861560881</v>
      </c>
      <c r="AC795" s="193"/>
      <c r="AD795" s="197">
        <v>-6.8605213920149064E+16</v>
      </c>
      <c r="AE795" s="198"/>
    </row>
    <row r="796" spans="1:31" ht="14.25" hidden="1" outlineLevel="1">
      <c r="A796" s="66" t="s">
        <v>134</v>
      </c>
      <c r="B796" s="208" t="s">
        <v>269</v>
      </c>
      <c r="C796" s="172"/>
      <c r="D796" s="66"/>
      <c r="E796" s="66">
        <v>4.416695491646137</v>
      </c>
      <c r="F796" s="193">
        <v>53723.496200000001</v>
      </c>
      <c r="G796" s="193"/>
      <c r="H796" s="193">
        <v>53723.496200000001</v>
      </c>
      <c r="I796" s="193">
        <v>0</v>
      </c>
      <c r="J796" s="193">
        <v>0</v>
      </c>
      <c r="K796" s="193">
        <v>0</v>
      </c>
      <c r="L796" s="194"/>
      <c r="M796" s="195">
        <v>43100</v>
      </c>
      <c r="N796" s="196" t="s">
        <v>1324</v>
      </c>
      <c r="O796" s="195">
        <v>43190</v>
      </c>
      <c r="P796" s="66"/>
      <c r="Q796" s="213">
        <v>0.12774229014793828</v>
      </c>
      <c r="R796" s="193">
        <v>1268559.18032</v>
      </c>
      <c r="S796" s="193"/>
      <c r="T796" s="193"/>
      <c r="U796" s="193">
        <v>30</v>
      </c>
      <c r="V796" s="193">
        <v>0</v>
      </c>
      <c r="W796" s="193">
        <v>0</v>
      </c>
      <c r="X796" s="193" t="s">
        <v>607</v>
      </c>
      <c r="Y796" s="193"/>
      <c r="Z796" s="193">
        <v>-4963.6097485588925</v>
      </c>
      <c r="AA796" s="193">
        <v>0</v>
      </c>
      <c r="AB796" s="193">
        <v>-86173.481143449026</v>
      </c>
      <c r="AC796" s="193"/>
      <c r="AD796" s="197">
        <v>0</v>
      </c>
      <c r="AE796" s="198"/>
    </row>
    <row r="797" spans="1:31" ht="14.25" hidden="1" outlineLevel="1">
      <c r="A797" s="66" t="s">
        <v>134</v>
      </c>
      <c r="B797" s="208" t="s">
        <v>268</v>
      </c>
      <c r="C797" s="172"/>
      <c r="D797" s="66"/>
      <c r="E797" s="66">
        <v>4.4174274874412749</v>
      </c>
      <c r="F797" s="193">
        <v>53732.4</v>
      </c>
      <c r="G797" s="193"/>
      <c r="H797" s="193">
        <v>53604.200000000004</v>
      </c>
      <c r="I797" s="193">
        <v>0</v>
      </c>
      <c r="J797" s="193">
        <v>2.9558577807620168E-12</v>
      </c>
      <c r="K797" s="193">
        <v>0</v>
      </c>
      <c r="L797" s="194"/>
      <c r="M797" s="195">
        <v>43100</v>
      </c>
      <c r="N797" s="196" t="s">
        <v>1324</v>
      </c>
      <c r="O797" s="195">
        <v>43100</v>
      </c>
      <c r="P797" s="66"/>
      <c r="Q797" s="213">
        <v>6.15422901479383E-2</v>
      </c>
      <c r="R797" s="193">
        <v>935005.74615000002</v>
      </c>
      <c r="S797" s="193"/>
      <c r="T797" s="193"/>
      <c r="U797" s="193">
        <v>0</v>
      </c>
      <c r="V797" s="193">
        <v>0</v>
      </c>
      <c r="W797" s="193">
        <v>0</v>
      </c>
      <c r="X797" s="193" t="s">
        <v>607</v>
      </c>
      <c r="Y797" s="193"/>
      <c r="Z797" s="193">
        <v>-213.27741417703072</v>
      </c>
      <c r="AA797" s="193">
        <v>-7.215415287065944E+16</v>
      </c>
      <c r="AB797" s="193">
        <v>-3702.7200283511293</v>
      </c>
      <c r="AC797" s="193"/>
      <c r="AD797" s="197">
        <v>-1252671915560353</v>
      </c>
      <c r="AE797" s="198"/>
    </row>
    <row r="798" spans="1:31" ht="14.25" hidden="1" outlineLevel="1">
      <c r="A798" s="66" t="s">
        <v>134</v>
      </c>
      <c r="B798" s="208" t="s">
        <v>256</v>
      </c>
      <c r="C798" s="172"/>
      <c r="D798" s="66"/>
      <c r="E798" s="66">
        <v>1.1301137714556346</v>
      </c>
      <c r="F798" s="193">
        <v>13746.4</v>
      </c>
      <c r="G798" s="193"/>
      <c r="H798" s="193">
        <v>13746.4</v>
      </c>
      <c r="I798" s="193">
        <v>0</v>
      </c>
      <c r="J798" s="193">
        <v>0</v>
      </c>
      <c r="K798" s="193">
        <v>0</v>
      </c>
      <c r="L798" s="194"/>
      <c r="M798" s="195">
        <v>43100</v>
      </c>
      <c r="N798" s="196" t="s">
        <v>1324</v>
      </c>
      <c r="O798" s="195">
        <v>43190</v>
      </c>
      <c r="P798" s="66"/>
      <c r="Q798" s="213">
        <v>0.12774229014793828</v>
      </c>
      <c r="R798" s="193">
        <v>422725.89025000005</v>
      </c>
      <c r="S798" s="193"/>
      <c r="T798" s="193"/>
      <c r="U798" s="193">
        <v>104.03000000002794</v>
      </c>
      <c r="V798" s="193">
        <v>0</v>
      </c>
      <c r="W798" s="193">
        <v>0</v>
      </c>
      <c r="X798" s="193" t="s">
        <v>607</v>
      </c>
      <c r="Y798" s="193"/>
      <c r="Z798" s="193">
        <v>-3598.9936988853892</v>
      </c>
      <c r="AA798" s="193">
        <v>0</v>
      </c>
      <c r="AB798" s="193">
        <v>-62482.312542063904</v>
      </c>
      <c r="AC798" s="193"/>
      <c r="AD798" s="197">
        <v>0</v>
      </c>
      <c r="AE798" s="198"/>
    </row>
    <row r="799" spans="1:31" ht="14.25" hidden="1" outlineLevel="1">
      <c r="A799" s="66" t="s">
        <v>134</v>
      </c>
      <c r="B799" s="208" t="s">
        <v>253</v>
      </c>
      <c r="C799" s="172"/>
      <c r="D799" s="66"/>
      <c r="E799" s="66">
        <v>1.3838845907049839</v>
      </c>
      <c r="F799" s="193">
        <v>16833.2</v>
      </c>
      <c r="G799" s="193"/>
      <c r="H799" s="193">
        <v>16833.2</v>
      </c>
      <c r="I799" s="193">
        <v>0</v>
      </c>
      <c r="J799" s="193">
        <v>3.4106051316484809E-13</v>
      </c>
      <c r="K799" s="193">
        <v>0</v>
      </c>
      <c r="L799" s="194"/>
      <c r="M799" s="195">
        <v>43100</v>
      </c>
      <c r="N799" s="196" t="s">
        <v>1324</v>
      </c>
      <c r="O799" s="195">
        <v>43100</v>
      </c>
      <c r="P799" s="66"/>
      <c r="Q799" s="213">
        <v>6.15422901479383E-2</v>
      </c>
      <c r="R799" s="193">
        <v>321375.79615000001</v>
      </c>
      <c r="S799" s="193"/>
      <c r="T799" s="193"/>
      <c r="U799" s="193">
        <v>0</v>
      </c>
      <c r="V799" s="193">
        <v>0</v>
      </c>
      <c r="W799" s="193">
        <v>0</v>
      </c>
      <c r="X799" s="193" t="s">
        <v>607</v>
      </c>
      <c r="Y799" s="193"/>
      <c r="Z799" s="193">
        <v>-276.21404665016428</v>
      </c>
      <c r="AA799" s="193">
        <v>-8.0986814945844838E+17</v>
      </c>
      <c r="AB799" s="193">
        <v>-4795.3661037663805</v>
      </c>
      <c r="AC799" s="193"/>
      <c r="AD799" s="197">
        <v>-1.4060162108090742E+16</v>
      </c>
      <c r="AE799" s="198"/>
    </row>
    <row r="800" spans="1:31" ht="14.25" hidden="1" outlineLevel="1">
      <c r="A800" s="66" t="s">
        <v>134</v>
      </c>
      <c r="B800" s="208" t="s">
        <v>252</v>
      </c>
      <c r="C800" s="172"/>
      <c r="D800" s="66"/>
      <c r="E800" s="66">
        <v>2.4270760195429117</v>
      </c>
      <c r="F800" s="193">
        <v>29522.300000000003</v>
      </c>
      <c r="G800" s="193"/>
      <c r="H800" s="193">
        <v>29522.3</v>
      </c>
      <c r="I800" s="193">
        <v>0</v>
      </c>
      <c r="J800" s="193">
        <v>1.4779288903810084E-12</v>
      </c>
      <c r="K800" s="193">
        <v>0</v>
      </c>
      <c r="L800" s="194"/>
      <c r="M800" s="195">
        <v>43100</v>
      </c>
      <c r="N800" s="196" t="s">
        <v>1324</v>
      </c>
      <c r="O800" s="195">
        <v>43100</v>
      </c>
      <c r="P800" s="66"/>
      <c r="Q800" s="213">
        <v>6.15422901479383E-2</v>
      </c>
      <c r="R800" s="193">
        <v>480348.45422000001</v>
      </c>
      <c r="S800" s="193"/>
      <c r="T800" s="193"/>
      <c r="U800" s="193">
        <v>0</v>
      </c>
      <c r="V800" s="193">
        <v>0</v>
      </c>
      <c r="W800" s="193">
        <v>0</v>
      </c>
      <c r="X800" s="193" t="s">
        <v>607</v>
      </c>
      <c r="Y800" s="193"/>
      <c r="Z800" s="193">
        <v>-412.86104409176068</v>
      </c>
      <c r="AA800" s="193">
        <v>-2.7935108839054198E+17</v>
      </c>
      <c r="AB800" s="193">
        <v>-7167.7015720737199</v>
      </c>
      <c r="AC800" s="193"/>
      <c r="AD800" s="197">
        <v>-4849828444875920</v>
      </c>
      <c r="AE800" s="198"/>
    </row>
    <row r="801" spans="1:31" ht="14.25" hidden="1" outlineLevel="1">
      <c r="A801" s="66" t="s">
        <v>134</v>
      </c>
      <c r="B801" s="208" t="s">
        <v>251</v>
      </c>
      <c r="C801" s="172"/>
      <c r="D801" s="66"/>
      <c r="E801" s="66">
        <v>1.9193946212953719</v>
      </c>
      <c r="F801" s="193">
        <v>23347</v>
      </c>
      <c r="G801" s="193"/>
      <c r="H801" s="193">
        <v>23347</v>
      </c>
      <c r="I801" s="193">
        <v>0</v>
      </c>
      <c r="J801" s="193">
        <v>1.4779288903810084E-12</v>
      </c>
      <c r="K801" s="193">
        <v>0</v>
      </c>
      <c r="L801" s="194"/>
      <c r="M801" s="195">
        <v>43100</v>
      </c>
      <c r="N801" s="196" t="s">
        <v>1324</v>
      </c>
      <c r="O801" s="195">
        <v>43100</v>
      </c>
      <c r="P801" s="66"/>
      <c r="Q801" s="213">
        <v>6.15422901479383E-2</v>
      </c>
      <c r="R801" s="193">
        <v>405636.26708000002</v>
      </c>
      <c r="S801" s="193"/>
      <c r="T801" s="193"/>
      <c r="U801" s="193">
        <v>0</v>
      </c>
      <c r="V801" s="193">
        <v>0</v>
      </c>
      <c r="W801" s="193">
        <v>0</v>
      </c>
      <c r="X801" s="193" t="s">
        <v>607</v>
      </c>
      <c r="Y801" s="193"/>
      <c r="Z801" s="193">
        <v>-348.57570980881695</v>
      </c>
      <c r="AA801" s="193">
        <v>-2.3585418221234886E+17</v>
      </c>
      <c r="AB801" s="193">
        <v>-6051.6406159842663</v>
      </c>
      <c r="AC801" s="193"/>
      <c r="AD801" s="197">
        <v>-4094676445782287</v>
      </c>
      <c r="AE801" s="198"/>
    </row>
    <row r="802" spans="1:31" ht="14.25" hidden="1" outlineLevel="1">
      <c r="A802" s="66" t="s">
        <v>134</v>
      </c>
      <c r="B802" s="208" t="s">
        <v>271</v>
      </c>
      <c r="C802" s="172"/>
      <c r="D802" s="66"/>
      <c r="E802" s="66">
        <v>3.0348582826077402</v>
      </c>
      <c r="F802" s="193">
        <v>36915.199999999997</v>
      </c>
      <c r="G802" s="193"/>
      <c r="H802" s="193">
        <v>36856.499999999993</v>
      </c>
      <c r="I802" s="193">
        <v>0</v>
      </c>
      <c r="J802" s="193">
        <v>-2.9558577807620168E-12</v>
      </c>
      <c r="K802" s="193">
        <v>0</v>
      </c>
      <c r="L802" s="194"/>
      <c r="M802" s="195">
        <v>43100</v>
      </c>
      <c r="N802" s="196" t="s">
        <v>1324</v>
      </c>
      <c r="O802" s="195">
        <v>43100</v>
      </c>
      <c r="P802" s="66"/>
      <c r="Q802" s="213">
        <v>6.15422901479383E-2</v>
      </c>
      <c r="R802" s="193">
        <v>873267.81513</v>
      </c>
      <c r="S802" s="193"/>
      <c r="T802" s="193"/>
      <c r="U802" s="193">
        <v>0</v>
      </c>
      <c r="V802" s="193">
        <v>0</v>
      </c>
      <c r="W802" s="193">
        <v>0</v>
      </c>
      <c r="X802" s="193" t="s">
        <v>607</v>
      </c>
      <c r="Y802" s="193"/>
      <c r="Z802" s="193">
        <v>-748.42473600554706</v>
      </c>
      <c r="AA802" s="193">
        <v>2.5320052300100989E+17</v>
      </c>
      <c r="AB802" s="193">
        <v>-12993.439883985595</v>
      </c>
      <c r="AC802" s="193"/>
      <c r="AD802" s="197">
        <v>4395827149923262</v>
      </c>
      <c r="AE802" s="198"/>
    </row>
    <row r="803" spans="1:31" ht="14.25" hidden="1" outlineLevel="1">
      <c r="A803" s="66" t="s">
        <v>134</v>
      </c>
      <c r="B803" s="208" t="s">
        <v>272</v>
      </c>
      <c r="C803" s="172"/>
      <c r="D803" s="66"/>
      <c r="E803" s="66">
        <v>2.5813380867038429</v>
      </c>
      <c r="F803" s="193">
        <v>31398.702300000001</v>
      </c>
      <c r="G803" s="193"/>
      <c r="H803" s="193">
        <v>31398.702300000001</v>
      </c>
      <c r="I803" s="193">
        <v>0</v>
      </c>
      <c r="J803" s="193">
        <v>1.4779288903810084E-12</v>
      </c>
      <c r="K803" s="193">
        <v>0</v>
      </c>
      <c r="L803" s="194"/>
      <c r="M803" s="195">
        <v>43100</v>
      </c>
      <c r="N803" s="196" t="s">
        <v>1324</v>
      </c>
      <c r="O803" s="195">
        <v>43100</v>
      </c>
      <c r="P803" s="66"/>
      <c r="Q803" s="213">
        <v>6.15422901479383E-2</v>
      </c>
      <c r="R803" s="193">
        <v>763107.73320000002</v>
      </c>
      <c r="S803" s="193"/>
      <c r="T803" s="193"/>
      <c r="U803" s="193">
        <v>0</v>
      </c>
      <c r="V803" s="193">
        <v>0</v>
      </c>
      <c r="W803" s="193">
        <v>0</v>
      </c>
      <c r="X803" s="193" t="s">
        <v>607</v>
      </c>
      <c r="Y803" s="193"/>
      <c r="Z803" s="193">
        <v>-2186.9383353099188</v>
      </c>
      <c r="AA803" s="193">
        <v>-1.479731771632212E+18</v>
      </c>
      <c r="AB803" s="193">
        <v>-37967.547600701364</v>
      </c>
      <c r="AC803" s="193"/>
      <c r="AD803" s="197">
        <v>-2.5689698501606104E+16</v>
      </c>
      <c r="AE803" s="198"/>
    </row>
    <row r="804" spans="1:31" ht="14.25" hidden="1" outlineLevel="1">
      <c r="A804" s="66" t="s">
        <v>134</v>
      </c>
      <c r="B804" s="208" t="s">
        <v>273</v>
      </c>
      <c r="C804" s="172"/>
      <c r="D804" s="66"/>
      <c r="E804" s="66">
        <v>3.0326796747581524</v>
      </c>
      <c r="F804" s="193">
        <v>36888.699999999997</v>
      </c>
      <c r="G804" s="193"/>
      <c r="H804" s="193">
        <v>36888.699999999997</v>
      </c>
      <c r="I804" s="193">
        <v>0</v>
      </c>
      <c r="J804" s="193">
        <v>0</v>
      </c>
      <c r="K804" s="193">
        <v>0</v>
      </c>
      <c r="L804" s="194"/>
      <c r="M804" s="195">
        <v>43100</v>
      </c>
      <c r="N804" s="196" t="s">
        <v>1324</v>
      </c>
      <c r="O804" s="195">
        <v>43100</v>
      </c>
      <c r="P804" s="66"/>
      <c r="Q804" s="213">
        <v>6.15422901479383E-2</v>
      </c>
      <c r="R804" s="193">
        <v>641565.98</v>
      </c>
      <c r="S804" s="193"/>
      <c r="T804" s="193"/>
      <c r="U804" s="193">
        <v>0</v>
      </c>
      <c r="V804" s="193">
        <v>0</v>
      </c>
      <c r="W804" s="193">
        <v>0</v>
      </c>
      <c r="X804" s="193" t="s">
        <v>607</v>
      </c>
      <c r="Y804" s="193"/>
      <c r="Z804" s="193">
        <v>-551.42142567087308</v>
      </c>
      <c r="AA804" s="193">
        <v>0</v>
      </c>
      <c r="AB804" s="193">
        <v>-9573.2553996491861</v>
      </c>
      <c r="AC804" s="193"/>
      <c r="AD804" s="197">
        <v>0</v>
      </c>
      <c r="AE804" s="198"/>
    </row>
    <row r="805" spans="1:31" ht="14.25" hidden="1" outlineLevel="1">
      <c r="A805" s="66" t="s">
        <v>134</v>
      </c>
      <c r="B805" s="208" t="s">
        <v>274</v>
      </c>
      <c r="C805" s="172"/>
      <c r="D805" s="66"/>
      <c r="E805" s="66">
        <v>2.6360990556778963</v>
      </c>
      <c r="F805" s="193">
        <v>32064.800000000003</v>
      </c>
      <c r="G805" s="193"/>
      <c r="H805" s="193">
        <v>32064.800000000003</v>
      </c>
      <c r="I805" s="193">
        <v>0</v>
      </c>
      <c r="J805" s="193">
        <v>0</v>
      </c>
      <c r="K805" s="193">
        <v>0</v>
      </c>
      <c r="L805" s="194"/>
      <c r="M805" s="195">
        <v>43100</v>
      </c>
      <c r="N805" s="196" t="s">
        <v>1324</v>
      </c>
      <c r="O805" s="195">
        <v>43190</v>
      </c>
      <c r="P805" s="66"/>
      <c r="Q805" s="213">
        <v>0.12774229014793828</v>
      </c>
      <c r="R805" s="193">
        <v>1107071.4261800002</v>
      </c>
      <c r="S805" s="193"/>
      <c r="T805" s="193"/>
      <c r="U805" s="193">
        <v>8.0800000000745058</v>
      </c>
      <c r="V805" s="193">
        <v>0</v>
      </c>
      <c r="W805" s="193">
        <v>0</v>
      </c>
      <c r="X805" s="193" t="s">
        <v>607</v>
      </c>
      <c r="Y805" s="193"/>
      <c r="Z805" s="193">
        <v>-9483.5092836725398</v>
      </c>
      <c r="AA805" s="193">
        <v>0</v>
      </c>
      <c r="AB805" s="193">
        <v>-164643.68671762495</v>
      </c>
      <c r="AC805" s="193"/>
      <c r="AD805" s="197">
        <v>0</v>
      </c>
      <c r="AE805" s="198"/>
    </row>
    <row r="806" spans="1:31" ht="14.25" hidden="1" outlineLevel="1">
      <c r="A806" s="66" t="s">
        <v>134</v>
      </c>
      <c r="B806" s="208" t="s">
        <v>247</v>
      </c>
      <c r="C806" s="172"/>
      <c r="D806" s="66"/>
      <c r="E806" s="66">
        <v>4.4114178100199295</v>
      </c>
      <c r="F806" s="193">
        <v>53659.299899999998</v>
      </c>
      <c r="G806" s="193"/>
      <c r="H806" s="193">
        <v>53659.299899999998</v>
      </c>
      <c r="I806" s="193">
        <v>0</v>
      </c>
      <c r="J806" s="193">
        <v>220.799999999997</v>
      </c>
      <c r="K806" s="193">
        <v>0</v>
      </c>
      <c r="L806" s="194" t="s">
        <v>1324</v>
      </c>
      <c r="M806" s="195">
        <v>43190</v>
      </c>
      <c r="N806" s="196" t="s">
        <v>1324</v>
      </c>
      <c r="O806" s="195">
        <v>43100</v>
      </c>
      <c r="P806" s="66"/>
      <c r="Q806" s="213">
        <v>6.15422901479383E-2</v>
      </c>
      <c r="R806" s="193">
        <v>827934.30350000004</v>
      </c>
      <c r="S806" s="193"/>
      <c r="T806" s="193"/>
      <c r="U806" s="193">
        <v>0</v>
      </c>
      <c r="V806" s="193">
        <v>0</v>
      </c>
      <c r="W806" s="193">
        <v>88000.000000000771</v>
      </c>
      <c r="X806" s="193" t="s">
        <v>607</v>
      </c>
      <c r="Y806" s="193"/>
      <c r="Z806" s="193">
        <v>16798.351964669579</v>
      </c>
      <c r="AA806" s="193">
        <v>76079.492593613249</v>
      </c>
      <c r="AB806" s="193">
        <v>291637.04231356102</v>
      </c>
      <c r="AC806" s="193"/>
      <c r="AD806" s="197">
        <v>1320.8199380143342</v>
      </c>
      <c r="AE806" s="198"/>
    </row>
    <row r="807" spans="1:31" ht="14.25" hidden="1" outlineLevel="1">
      <c r="A807" s="66" t="s">
        <v>134</v>
      </c>
      <c r="B807" s="208" t="s">
        <v>257</v>
      </c>
      <c r="C807" s="172"/>
      <c r="D807" s="66"/>
      <c r="E807" s="66">
        <v>1.023855256527624</v>
      </c>
      <c r="F807" s="193">
        <v>12453.900000000001</v>
      </c>
      <c r="G807" s="193"/>
      <c r="H807" s="193">
        <v>12453.900000000001</v>
      </c>
      <c r="I807" s="193">
        <v>0</v>
      </c>
      <c r="J807" s="193">
        <v>0</v>
      </c>
      <c r="K807" s="193">
        <v>0</v>
      </c>
      <c r="L807" s="194"/>
      <c r="M807" s="195">
        <v>43100</v>
      </c>
      <c r="N807" s="196" t="s">
        <v>1324</v>
      </c>
      <c r="O807" s="195">
        <v>43190</v>
      </c>
      <c r="P807" s="66"/>
      <c r="Q807" s="213">
        <v>0.12774229014793828</v>
      </c>
      <c r="R807" s="193">
        <v>356038.49550999998</v>
      </c>
      <c r="S807" s="193"/>
      <c r="T807" s="193"/>
      <c r="U807" s="193">
        <v>62.619999999995343</v>
      </c>
      <c r="V807" s="193">
        <v>0</v>
      </c>
      <c r="W807" s="193">
        <v>0</v>
      </c>
      <c r="X807" s="193" t="s">
        <v>607</v>
      </c>
      <c r="Y807" s="193"/>
      <c r="Z807" s="193">
        <v>-3745.3019292419735</v>
      </c>
      <c r="AA807" s="193">
        <v>0</v>
      </c>
      <c r="AB807" s="193">
        <v>-65022.377166085775</v>
      </c>
      <c r="AC807" s="193"/>
      <c r="AD807" s="197">
        <v>0</v>
      </c>
      <c r="AE807" s="198"/>
    </row>
    <row r="808" spans="1:31" ht="14.25" hidden="1" outlineLevel="1">
      <c r="A808" s="66" t="s">
        <v>134</v>
      </c>
      <c r="B808" s="208" t="s">
        <v>258</v>
      </c>
      <c r="C808" s="172"/>
      <c r="D808" s="66"/>
      <c r="E808" s="66">
        <v>1.1303521851448348</v>
      </c>
      <c r="F808" s="193">
        <v>13749.3</v>
      </c>
      <c r="G808" s="193"/>
      <c r="H808" s="193">
        <v>13749.3</v>
      </c>
      <c r="I808" s="193">
        <v>0</v>
      </c>
      <c r="J808" s="193">
        <v>0</v>
      </c>
      <c r="K808" s="193">
        <v>0</v>
      </c>
      <c r="L808" s="194"/>
      <c r="M808" s="195">
        <v>43100</v>
      </c>
      <c r="N808" s="196" t="s">
        <v>1324</v>
      </c>
      <c r="O808" s="195">
        <v>43190</v>
      </c>
      <c r="P808" s="66"/>
      <c r="Q808" s="213">
        <v>0.12774229014793828</v>
      </c>
      <c r="R808" s="193">
        <v>373925.29285000003</v>
      </c>
      <c r="S808" s="193"/>
      <c r="T808" s="193"/>
      <c r="U808" s="193">
        <v>71.89000000001397</v>
      </c>
      <c r="V808" s="193">
        <v>0</v>
      </c>
      <c r="W808" s="193">
        <v>0</v>
      </c>
      <c r="X808" s="193" t="s">
        <v>607</v>
      </c>
      <c r="Y808" s="193"/>
      <c r="Z808" s="193">
        <v>-5585.2518320016443</v>
      </c>
      <c r="AA808" s="193">
        <v>0</v>
      </c>
      <c r="AB808" s="193">
        <v>-96965.840951969687</v>
      </c>
      <c r="AC808" s="193"/>
      <c r="AD808" s="197">
        <v>0</v>
      </c>
      <c r="AE808" s="198"/>
    </row>
    <row r="809" spans="1:31" ht="14.25" hidden="1" outlineLevel="1">
      <c r="A809" s="66" t="s">
        <v>134</v>
      </c>
      <c r="B809" s="208" t="s">
        <v>260</v>
      </c>
      <c r="C809" s="172"/>
      <c r="D809" s="66"/>
      <c r="E809" s="66">
        <v>2.6506011849106246</v>
      </c>
      <c r="F809" s="193">
        <v>32241.200000000001</v>
      </c>
      <c r="G809" s="193"/>
      <c r="H809" s="193">
        <v>32241.200000000001</v>
      </c>
      <c r="I809" s="193">
        <v>0</v>
      </c>
      <c r="J809" s="193">
        <v>0</v>
      </c>
      <c r="K809" s="193">
        <v>0</v>
      </c>
      <c r="L809" s="194"/>
      <c r="M809" s="195">
        <v>43100</v>
      </c>
      <c r="N809" s="196" t="s">
        <v>1324</v>
      </c>
      <c r="O809" s="195">
        <v>43190</v>
      </c>
      <c r="P809" s="66"/>
      <c r="Q809" s="213">
        <v>0.12774229014793828</v>
      </c>
      <c r="R809" s="193">
        <v>1012295.36257</v>
      </c>
      <c r="S809" s="193"/>
      <c r="T809" s="193"/>
      <c r="U809" s="193">
        <v>8.0799999999580905</v>
      </c>
      <c r="V809" s="193">
        <v>0</v>
      </c>
      <c r="W809" s="193">
        <v>0</v>
      </c>
      <c r="X809" s="193" t="s">
        <v>607</v>
      </c>
      <c r="Y809" s="193"/>
      <c r="Z809" s="193">
        <v>-8217.7317777329081</v>
      </c>
      <c r="AA809" s="193">
        <v>0</v>
      </c>
      <c r="AB809" s="193">
        <v>-142668.45909793556</v>
      </c>
      <c r="AC809" s="193"/>
      <c r="AD809" s="197">
        <v>0</v>
      </c>
      <c r="AE809" s="198"/>
    </row>
    <row r="810" spans="1:31" ht="14.25" hidden="1" outlineLevel="1">
      <c r="A810" s="66" t="s">
        <v>134</v>
      </c>
      <c r="B810" s="208" t="s">
        <v>248</v>
      </c>
      <c r="C810" s="172"/>
      <c r="D810" s="66"/>
      <c r="E810" s="66">
        <v>4.3238460038493569</v>
      </c>
      <c r="F810" s="193">
        <v>52594.1</v>
      </c>
      <c r="G810" s="193"/>
      <c r="H810" s="193">
        <v>52594.1</v>
      </c>
      <c r="I810" s="193">
        <v>0</v>
      </c>
      <c r="J810" s="193">
        <v>1.3642420526593924E-12</v>
      </c>
      <c r="K810" s="193">
        <v>0</v>
      </c>
      <c r="L810" s="194"/>
      <c r="M810" s="195">
        <v>43100</v>
      </c>
      <c r="N810" s="196" t="s">
        <v>1324</v>
      </c>
      <c r="O810" s="195">
        <v>43100</v>
      </c>
      <c r="P810" s="66"/>
      <c r="Q810" s="213">
        <v>6.15422901479383E-2</v>
      </c>
      <c r="R810" s="193">
        <v>867342.70993000001</v>
      </c>
      <c r="S810" s="193"/>
      <c r="T810" s="193"/>
      <c r="U810" s="193">
        <v>0</v>
      </c>
      <c r="V810" s="193">
        <v>0</v>
      </c>
      <c r="W810" s="193">
        <v>0</v>
      </c>
      <c r="X810" s="193" t="s">
        <v>607</v>
      </c>
      <c r="Y810" s="193"/>
      <c r="Z810" s="193">
        <v>-745.473004857653</v>
      </c>
      <c r="AA810" s="193">
        <v>-5.4643749135606931E+17</v>
      </c>
      <c r="AB810" s="193">
        <v>-12942.194729491443</v>
      </c>
      <c r="AC810" s="193"/>
      <c r="AD810" s="197">
        <v>-9486729062678070</v>
      </c>
      <c r="AE810" s="198"/>
    </row>
    <row r="811" spans="1:31" ht="14.25" hidden="1" outlineLevel="1">
      <c r="A811" s="66" t="s">
        <v>134</v>
      </c>
      <c r="B811" s="208" t="s">
        <v>249</v>
      </c>
      <c r="C811" s="172"/>
      <c r="D811" s="66"/>
      <c r="E811" s="66">
        <v>3.9625670530941197</v>
      </c>
      <c r="F811" s="193">
        <v>48199.6</v>
      </c>
      <c r="G811" s="193"/>
      <c r="H811" s="193">
        <v>48199.599999999991</v>
      </c>
      <c r="I811" s="193">
        <v>0</v>
      </c>
      <c r="J811" s="193">
        <v>-2.9558577807620168E-12</v>
      </c>
      <c r="K811" s="193">
        <v>0</v>
      </c>
      <c r="L811" s="194"/>
      <c r="M811" s="195">
        <v>43100</v>
      </c>
      <c r="N811" s="196" t="s">
        <v>1324</v>
      </c>
      <c r="O811" s="195">
        <v>43100</v>
      </c>
      <c r="P811" s="66"/>
      <c r="Q811" s="213">
        <v>6.15422901479383E-2</v>
      </c>
      <c r="R811" s="193">
        <v>821129.42475000001</v>
      </c>
      <c r="S811" s="193"/>
      <c r="T811" s="193"/>
      <c r="U811" s="193">
        <v>0</v>
      </c>
      <c r="V811" s="193">
        <v>0</v>
      </c>
      <c r="W811" s="193">
        <v>0</v>
      </c>
      <c r="X811" s="193" t="s">
        <v>607</v>
      </c>
      <c r="Y811" s="193"/>
      <c r="Z811" s="193">
        <v>-705.72975352387937</v>
      </c>
      <c r="AA811" s="193">
        <v>2.3875632925138333E+17</v>
      </c>
      <c r="AB811" s="193">
        <v>-12252.210122948867</v>
      </c>
      <c r="AC811" s="193"/>
      <c r="AD811" s="197">
        <v>4145060768042183</v>
      </c>
      <c r="AE811" s="198"/>
    </row>
    <row r="812" spans="1:31" ht="14.25" hidden="1" outlineLevel="1">
      <c r="A812" s="66" t="s">
        <v>134</v>
      </c>
      <c r="B812" s="208" t="s">
        <v>275</v>
      </c>
      <c r="C812" s="172"/>
      <c r="D812" s="66"/>
      <c r="E812" s="66">
        <v>1.1322019547477222</v>
      </c>
      <c r="F812" s="193">
        <v>13771.8001</v>
      </c>
      <c r="G812" s="193"/>
      <c r="H812" s="193">
        <v>13771.8001</v>
      </c>
      <c r="I812" s="193">
        <v>0</v>
      </c>
      <c r="J812" s="193">
        <v>7.9580786405131221E-13</v>
      </c>
      <c r="K812" s="193">
        <v>0</v>
      </c>
      <c r="L812" s="194"/>
      <c r="M812" s="195">
        <v>43100</v>
      </c>
      <c r="N812" s="196" t="s">
        <v>1324</v>
      </c>
      <c r="O812" s="195">
        <v>43100</v>
      </c>
      <c r="P812" s="66"/>
      <c r="Q812" s="213">
        <v>6.15422901479383E-2</v>
      </c>
      <c r="R812" s="193">
        <v>331882.80190000002</v>
      </c>
      <c r="S812" s="193"/>
      <c r="T812" s="193"/>
      <c r="U812" s="193">
        <v>0</v>
      </c>
      <c r="V812" s="193">
        <v>0</v>
      </c>
      <c r="W812" s="193">
        <v>0</v>
      </c>
      <c r="X812" s="193" t="s">
        <v>607</v>
      </c>
      <c r="Y812" s="193"/>
      <c r="Z812" s="193">
        <v>478.01540325244775</v>
      </c>
      <c r="AA812" s="193">
        <v>6.0066685043668557E+17</v>
      </c>
      <c r="AB812" s="193">
        <v>8298.8497132379343</v>
      </c>
      <c r="AC812" s="193"/>
      <c r="AD812" s="197">
        <v>1.0428207722137866E+16</v>
      </c>
      <c r="AE812" s="198"/>
    </row>
    <row r="813" spans="1:31" ht="14.25" hidden="1" outlineLevel="1">
      <c r="A813" s="66" t="s">
        <v>134</v>
      </c>
      <c r="B813" s="208" t="s">
        <v>277</v>
      </c>
      <c r="C813" s="172"/>
      <c r="D813" s="66"/>
      <c r="E813" s="66">
        <v>1.1333200245172923</v>
      </c>
      <c r="F813" s="193">
        <v>13785.400000000001</v>
      </c>
      <c r="G813" s="193"/>
      <c r="H813" s="193">
        <v>13785.400000000001</v>
      </c>
      <c r="I813" s="193">
        <v>0</v>
      </c>
      <c r="J813" s="193">
        <v>0</v>
      </c>
      <c r="K813" s="193">
        <v>0</v>
      </c>
      <c r="L813" s="194"/>
      <c r="M813" s="195">
        <v>43100</v>
      </c>
      <c r="N813" s="196" t="s">
        <v>1324</v>
      </c>
      <c r="O813" s="195">
        <v>43190</v>
      </c>
      <c r="P813" s="66"/>
      <c r="Q813" s="213">
        <v>0.12774229014793828</v>
      </c>
      <c r="R813" s="193">
        <v>333084.76474000001</v>
      </c>
      <c r="S813" s="193"/>
      <c r="T813" s="193"/>
      <c r="U813" s="193">
        <v>53.53000000002794</v>
      </c>
      <c r="V813" s="193">
        <v>0</v>
      </c>
      <c r="W813" s="193">
        <v>0</v>
      </c>
      <c r="X813" s="193" t="s">
        <v>607</v>
      </c>
      <c r="Y813" s="193"/>
      <c r="Z813" s="193">
        <v>-3525.265388331271</v>
      </c>
      <c r="AA813" s="193">
        <v>0</v>
      </c>
      <c r="AB813" s="193">
        <v>-61202.311594947081</v>
      </c>
      <c r="AC813" s="193"/>
      <c r="AD813" s="197">
        <v>0</v>
      </c>
      <c r="AE813" s="198"/>
    </row>
    <row r="814" spans="1:31" ht="14.25" hidden="1" outlineLevel="1">
      <c r="A814" s="66" t="s">
        <v>134</v>
      </c>
      <c r="B814" s="208" t="s">
        <v>276</v>
      </c>
      <c r="C814" s="172"/>
      <c r="D814" s="66"/>
      <c r="E814" s="66">
        <v>1.1303275216597453</v>
      </c>
      <c r="F814" s="193">
        <v>13749</v>
      </c>
      <c r="G814" s="193"/>
      <c r="H814" s="193">
        <v>13749</v>
      </c>
      <c r="I814" s="193">
        <v>0</v>
      </c>
      <c r="J814" s="193">
        <v>3.4106051316484809E-13</v>
      </c>
      <c r="K814" s="193">
        <v>0</v>
      </c>
      <c r="L814" s="194"/>
      <c r="M814" s="195">
        <v>43100</v>
      </c>
      <c r="N814" s="196" t="s">
        <v>1324</v>
      </c>
      <c r="O814" s="195">
        <v>43100</v>
      </c>
      <c r="P814" s="66"/>
      <c r="Q814" s="213">
        <v>6.15422901479383E-2</v>
      </c>
      <c r="R814" s="193">
        <v>332268.92891000002</v>
      </c>
      <c r="S814" s="193"/>
      <c r="T814" s="193"/>
      <c r="U814" s="193">
        <v>0</v>
      </c>
      <c r="V814" s="193">
        <v>0</v>
      </c>
      <c r="W814" s="193">
        <v>0</v>
      </c>
      <c r="X814" s="193" t="s">
        <v>607</v>
      </c>
      <c r="Y814" s="193"/>
      <c r="Z814" s="193">
        <v>-709.56478423125395</v>
      </c>
      <c r="AA814" s="193">
        <v>-2.0804659491270193E+18</v>
      </c>
      <c r="AB814" s="193">
        <v>-12318.790285993</v>
      </c>
      <c r="AC814" s="193"/>
      <c r="AD814" s="197">
        <v>-3.611907509222224E+16</v>
      </c>
      <c r="AE814" s="198"/>
    </row>
    <row r="815" spans="1:31" ht="14.25" hidden="1" outlineLevel="1">
      <c r="A815" s="66" t="s">
        <v>134</v>
      </c>
      <c r="B815" s="208" t="s">
        <v>425</v>
      </c>
      <c r="C815" s="172"/>
      <c r="D815" s="66"/>
      <c r="E815" s="66">
        <v>0.76787294478190071</v>
      </c>
      <c r="F815" s="193">
        <v>9340.2000000000007</v>
      </c>
      <c r="G815" s="193"/>
      <c r="H815" s="193">
        <v>9340.2000000000007</v>
      </c>
      <c r="I815" s="193">
        <v>0</v>
      </c>
      <c r="J815" s="193">
        <v>0</v>
      </c>
      <c r="K815" s="193">
        <v>0</v>
      </c>
      <c r="L815" s="194"/>
      <c r="M815" s="195">
        <v>43100</v>
      </c>
      <c r="N815" s="196" t="s">
        <v>1324</v>
      </c>
      <c r="O815" s="195">
        <v>43281</v>
      </c>
      <c r="P815" s="66"/>
      <c r="Q815" s="213">
        <v>0.12774229014793828</v>
      </c>
      <c r="R815" s="193">
        <v>347886.85415999999</v>
      </c>
      <c r="S815" s="193"/>
      <c r="T815" s="193"/>
      <c r="U815" s="193">
        <v>1398.5558999999776</v>
      </c>
      <c r="V815" s="193">
        <v>0</v>
      </c>
      <c r="W815" s="193">
        <v>0</v>
      </c>
      <c r="X815" s="193" t="s">
        <v>607</v>
      </c>
      <c r="Y815" s="193"/>
      <c r="Z815" s="193">
        <v>-20759.13393495321</v>
      </c>
      <c r="AA815" s="193">
        <v>0</v>
      </c>
      <c r="AB815" s="193">
        <v>-360400.37942495354</v>
      </c>
      <c r="AC815" s="193"/>
      <c r="AD815" s="197">
        <v>0</v>
      </c>
      <c r="AE815" s="198"/>
    </row>
    <row r="816" spans="1:31" ht="14.25" hidden="1" outlineLevel="1">
      <c r="A816" s="66" t="s">
        <v>134</v>
      </c>
      <c r="B816" s="208" t="s">
        <v>688</v>
      </c>
      <c r="C816" s="172"/>
      <c r="D816" s="66"/>
      <c r="E816" s="66">
        <v>1.0096153823530158</v>
      </c>
      <c r="F816" s="193">
        <v>12280.69</v>
      </c>
      <c r="G816" s="193"/>
      <c r="H816" s="193">
        <v>12280.690000000002</v>
      </c>
      <c r="I816" s="193">
        <v>0</v>
      </c>
      <c r="J816" s="193">
        <v>1371.7900000000016</v>
      </c>
      <c r="K816" s="193">
        <v>0</v>
      </c>
      <c r="L816" s="194" t="s">
        <v>1324</v>
      </c>
      <c r="M816" s="195">
        <v>43281</v>
      </c>
      <c r="N816" s="196" t="s">
        <v>1324</v>
      </c>
      <c r="O816" s="195">
        <v>43646</v>
      </c>
      <c r="P816" s="66"/>
      <c r="Q816" s="213">
        <v>0.15994229014793829</v>
      </c>
      <c r="R816" s="193">
        <v>526686.77250000008</v>
      </c>
      <c r="S816" s="193"/>
      <c r="T816" s="193"/>
      <c r="U816" s="193">
        <v>376825.73456000007</v>
      </c>
      <c r="V816" s="193">
        <v>274696.37084393355</v>
      </c>
      <c r="W816" s="193">
        <v>99562.615269101021</v>
      </c>
      <c r="X816" s="193" t="s">
        <v>607</v>
      </c>
      <c r="Y816" s="193"/>
      <c r="Z816" s="193">
        <v>-214296.35208607977</v>
      </c>
      <c r="AA816" s="193">
        <v>-156216.58714969459</v>
      </c>
      <c r="AB816" s="193">
        <v>-3720409.8611824224</v>
      </c>
      <c r="AC816" s="193"/>
      <c r="AD816" s="197">
        <v>-2712.0841099457048</v>
      </c>
      <c r="AE816" s="198"/>
    </row>
    <row r="817" spans="1:31" ht="14.25" hidden="1" outlineLevel="1">
      <c r="A817" s="66" t="s">
        <v>134</v>
      </c>
      <c r="B817" s="208" t="s">
        <v>1034</v>
      </c>
      <c r="C817" s="172"/>
      <c r="D817" s="66"/>
      <c r="E817" s="66">
        <v>0</v>
      </c>
      <c r="F817" s="193">
        <v>0</v>
      </c>
      <c r="G817" s="193">
        <v>125</v>
      </c>
      <c r="H817" s="193">
        <v>0</v>
      </c>
      <c r="I817" s="193">
        <v>125</v>
      </c>
      <c r="J817" s="193">
        <v>0</v>
      </c>
      <c r="K817" s="193">
        <v>60</v>
      </c>
      <c r="L817" s="194" t="s">
        <v>1324</v>
      </c>
      <c r="M817" s="195">
        <v>43465</v>
      </c>
      <c r="N817" s="196" t="s">
        <v>1324</v>
      </c>
      <c r="O817" s="195">
        <v>43373</v>
      </c>
      <c r="P817" s="66"/>
      <c r="Q817" s="213">
        <v>0.15774229014793831</v>
      </c>
      <c r="R817" s="193">
        <v>182630.45586000002</v>
      </c>
      <c r="S817" s="193"/>
      <c r="T817" s="193"/>
      <c r="U817" s="193">
        <v>54662.725100000011</v>
      </c>
      <c r="V817" s="193">
        <v>0</v>
      </c>
      <c r="W817" s="193">
        <v>0</v>
      </c>
      <c r="X817" s="193">
        <v>866.00000000000011</v>
      </c>
      <c r="Y817" s="193"/>
      <c r="Z817" s="193">
        <v>17710.020163816702</v>
      </c>
      <c r="AA817" s="193">
        <v>0</v>
      </c>
      <c r="AB817" s="193">
        <v>307464.56025876128</v>
      </c>
      <c r="AC817" s="193"/>
      <c r="AD817" s="197">
        <v>0</v>
      </c>
      <c r="AE817" s="198"/>
    </row>
    <row r="818" spans="1:31" ht="14.25" hidden="1" outlineLevel="1">
      <c r="A818" s="66" t="s">
        <v>134</v>
      </c>
      <c r="B818" s="208" t="s">
        <v>288</v>
      </c>
      <c r="C818" s="172"/>
      <c r="D818" s="66"/>
      <c r="E818" s="66">
        <v>0.92190463032860936</v>
      </c>
      <c r="F818" s="193">
        <v>11213.8</v>
      </c>
      <c r="G818" s="193"/>
      <c r="H818" s="193">
        <v>11213.800000000001</v>
      </c>
      <c r="I818" s="193">
        <v>0</v>
      </c>
      <c r="J818" s="193">
        <v>299.10000000000036</v>
      </c>
      <c r="K818" s="193">
        <v>0</v>
      </c>
      <c r="L818" s="194" t="s">
        <v>1324</v>
      </c>
      <c r="M818" s="195">
        <v>43190</v>
      </c>
      <c r="N818" s="196" t="s">
        <v>1324</v>
      </c>
      <c r="O818" s="195">
        <v>43281</v>
      </c>
      <c r="P818" s="66"/>
      <c r="Q818" s="213">
        <v>0.1477422901479383</v>
      </c>
      <c r="R818" s="193">
        <v>468617.65151</v>
      </c>
      <c r="S818" s="193"/>
      <c r="T818" s="193"/>
      <c r="U818" s="193">
        <v>87821.419790000014</v>
      </c>
      <c r="V818" s="193">
        <v>293618.92273487098</v>
      </c>
      <c r="W818" s="193">
        <v>100999.9999999994</v>
      </c>
      <c r="X818" s="193" t="s">
        <v>607</v>
      </c>
      <c r="Y818" s="193"/>
      <c r="Z818" s="193">
        <v>-122836.77199814103</v>
      </c>
      <c r="AA818" s="193">
        <v>-410687.97057218617</v>
      </c>
      <c r="AB818" s="193">
        <v>-2132575.4424141068</v>
      </c>
      <c r="AC818" s="193"/>
      <c r="AD818" s="197">
        <v>-7129.9747322437452</v>
      </c>
      <c r="AE818" s="198"/>
    </row>
    <row r="819" spans="1:31" ht="14.25" hidden="1" outlineLevel="1">
      <c r="A819" s="66" t="s">
        <v>134</v>
      </c>
      <c r="B819" s="208" t="s">
        <v>289</v>
      </c>
      <c r="C819" s="172"/>
      <c r="D819" s="66"/>
      <c r="E819" s="66">
        <v>0.76867861862816333</v>
      </c>
      <c r="F819" s="193">
        <v>9350</v>
      </c>
      <c r="G819" s="193"/>
      <c r="H819" s="193">
        <v>9350</v>
      </c>
      <c r="I819" s="193">
        <v>0</v>
      </c>
      <c r="J819" s="193">
        <v>0</v>
      </c>
      <c r="K819" s="193">
        <v>0</v>
      </c>
      <c r="L819" s="194"/>
      <c r="M819" s="195">
        <v>43100</v>
      </c>
      <c r="N819" s="196" t="s">
        <v>1324</v>
      </c>
      <c r="O819" s="195">
        <v>43190</v>
      </c>
      <c r="P819" s="66"/>
      <c r="Q819" s="213">
        <v>0.12774229014793828</v>
      </c>
      <c r="R819" s="193">
        <v>366308.70714000001</v>
      </c>
      <c r="S819" s="193"/>
      <c r="T819" s="193"/>
      <c r="U819" s="193">
        <v>777.77457000000868</v>
      </c>
      <c r="V819" s="193">
        <v>0</v>
      </c>
      <c r="W819" s="193">
        <v>0</v>
      </c>
      <c r="X819" s="193" t="s">
        <v>607</v>
      </c>
      <c r="Y819" s="193"/>
      <c r="Z819" s="193">
        <v>-21018.868064037219</v>
      </c>
      <c r="AA819" s="193">
        <v>0</v>
      </c>
      <c r="AB819" s="193">
        <v>-364909.63684218493</v>
      </c>
      <c r="AC819" s="193"/>
      <c r="AD819" s="197">
        <v>0</v>
      </c>
      <c r="AE819" s="198"/>
    </row>
    <row r="820" spans="1:31" ht="14.25" hidden="1" outlineLevel="1">
      <c r="A820" s="66" t="s">
        <v>134</v>
      </c>
      <c r="B820" s="208" t="s">
        <v>278</v>
      </c>
      <c r="C820" s="172"/>
      <c r="D820" s="66"/>
      <c r="E820" s="66">
        <v>1.1301959830726003</v>
      </c>
      <c r="F820" s="193">
        <v>13747.400000000001</v>
      </c>
      <c r="G820" s="193"/>
      <c r="H820" s="193">
        <v>13747.400000000001</v>
      </c>
      <c r="I820" s="193">
        <v>0</v>
      </c>
      <c r="J820" s="193">
        <v>0</v>
      </c>
      <c r="K820" s="193">
        <v>0</v>
      </c>
      <c r="L820" s="194"/>
      <c r="M820" s="195">
        <v>43100</v>
      </c>
      <c r="N820" s="196" t="s">
        <v>1324</v>
      </c>
      <c r="O820" s="195">
        <v>43281</v>
      </c>
      <c r="P820" s="66"/>
      <c r="Q820" s="213">
        <v>0.12774229014793828</v>
      </c>
      <c r="R820" s="193">
        <v>331294.56419</v>
      </c>
      <c r="S820" s="193"/>
      <c r="T820" s="193"/>
      <c r="U820" s="193">
        <v>8.0800000000162981</v>
      </c>
      <c r="V820" s="193">
        <v>0</v>
      </c>
      <c r="W820" s="193">
        <v>0</v>
      </c>
      <c r="X820" s="193" t="s">
        <v>607</v>
      </c>
      <c r="Y820" s="193"/>
      <c r="Z820" s="193">
        <v>-3522.2971035567539</v>
      </c>
      <c r="AA820" s="193">
        <v>0</v>
      </c>
      <c r="AB820" s="193">
        <v>-61150.779052099715</v>
      </c>
      <c r="AC820" s="193"/>
      <c r="AD820" s="197">
        <v>0</v>
      </c>
      <c r="AE820" s="198"/>
    </row>
    <row r="821" spans="1:31" ht="14.25" hidden="1" outlineLevel="1">
      <c r="A821" s="66" t="s">
        <v>134</v>
      </c>
      <c r="B821" s="208" t="s">
        <v>259</v>
      </c>
      <c r="C821" s="172"/>
      <c r="D821" s="66"/>
      <c r="E821" s="66">
        <v>1.1300726656471518</v>
      </c>
      <c r="F821" s="193">
        <v>13745.900000000001</v>
      </c>
      <c r="G821" s="193"/>
      <c r="H821" s="193">
        <v>13745.900000000001</v>
      </c>
      <c r="I821" s="193">
        <v>0</v>
      </c>
      <c r="J821" s="193">
        <v>0</v>
      </c>
      <c r="K821" s="193">
        <v>0</v>
      </c>
      <c r="L821" s="194"/>
      <c r="M821" s="195">
        <v>43100</v>
      </c>
      <c r="N821" s="196" t="s">
        <v>1324</v>
      </c>
      <c r="O821" s="195">
        <v>43190</v>
      </c>
      <c r="P821" s="66"/>
      <c r="Q821" s="213">
        <v>0.12774229014793828</v>
      </c>
      <c r="R821" s="193">
        <v>417736.59756999998</v>
      </c>
      <c r="S821" s="193"/>
      <c r="T821" s="193"/>
      <c r="U821" s="193">
        <v>63.630000000004657</v>
      </c>
      <c r="V821" s="193">
        <v>0</v>
      </c>
      <c r="W821" s="193">
        <v>0</v>
      </c>
      <c r="X821" s="193" t="s">
        <v>607</v>
      </c>
      <c r="Y821" s="193"/>
      <c r="Z821" s="193">
        <v>-4445.3292162753924</v>
      </c>
      <c r="AA821" s="193">
        <v>0</v>
      </c>
      <c r="AB821" s="193">
        <v>-77175.586478439174</v>
      </c>
      <c r="AC821" s="193"/>
      <c r="AD821" s="197">
        <v>0</v>
      </c>
      <c r="AE821" s="198"/>
    </row>
    <row r="822" spans="1:31" ht="14.25" hidden="1" outlineLevel="1">
      <c r="A822" s="66" t="s">
        <v>134</v>
      </c>
      <c r="B822" s="208" t="s">
        <v>290</v>
      </c>
      <c r="C822" s="172"/>
      <c r="D822" s="66"/>
      <c r="E822" s="66">
        <v>3.0451347347284381</v>
      </c>
      <c r="F822" s="193">
        <v>37040.200000000004</v>
      </c>
      <c r="G822" s="193"/>
      <c r="H822" s="193">
        <v>37040.199999999997</v>
      </c>
      <c r="I822" s="193">
        <v>0</v>
      </c>
      <c r="J822" s="193">
        <v>87.099999999999909</v>
      </c>
      <c r="K822" s="193">
        <v>0</v>
      </c>
      <c r="L822" s="194" t="s">
        <v>1324</v>
      </c>
      <c r="M822" s="195">
        <v>43190</v>
      </c>
      <c r="N822" s="196" t="s">
        <v>1324</v>
      </c>
      <c r="O822" s="195">
        <v>43281</v>
      </c>
      <c r="P822" s="66"/>
      <c r="Q822" s="213">
        <v>0.1477422901479383</v>
      </c>
      <c r="R822" s="193">
        <v>1332023.5784700001</v>
      </c>
      <c r="S822" s="193"/>
      <c r="T822" s="193"/>
      <c r="U822" s="193">
        <v>1020.133690000046</v>
      </c>
      <c r="V822" s="193">
        <v>11712.212284730736</v>
      </c>
      <c r="W822" s="193">
        <v>96000.000000001164</v>
      </c>
      <c r="X822" s="193" t="s">
        <v>607</v>
      </c>
      <c r="Y822" s="193"/>
      <c r="Z822" s="193">
        <v>-15596.244892158189</v>
      </c>
      <c r="AA822" s="193">
        <v>-179061.36500755689</v>
      </c>
      <c r="AB822" s="193">
        <v>-270767.20032496739</v>
      </c>
      <c r="AC822" s="193"/>
      <c r="AD822" s="197">
        <v>-3108.6934595289054</v>
      </c>
      <c r="AE822" s="198"/>
    </row>
    <row r="823" spans="1:31" ht="14.25" hidden="1" outlineLevel="1">
      <c r="A823" s="66" t="s">
        <v>134</v>
      </c>
      <c r="B823" s="208" t="s">
        <v>287</v>
      </c>
      <c r="C823" s="172"/>
      <c r="D823" s="66"/>
      <c r="E823" s="66">
        <v>0.95105686970460368</v>
      </c>
      <c r="F823" s="193">
        <v>11568.400000000001</v>
      </c>
      <c r="G823" s="193"/>
      <c r="H823" s="193">
        <v>11568.400000000001</v>
      </c>
      <c r="I823" s="193">
        <v>0</v>
      </c>
      <c r="J823" s="193">
        <v>905.40000000000077</v>
      </c>
      <c r="K823" s="193">
        <v>0</v>
      </c>
      <c r="L823" s="194" t="s">
        <v>1324</v>
      </c>
      <c r="M823" s="195">
        <v>43373</v>
      </c>
      <c r="N823" s="196" t="s">
        <v>1324</v>
      </c>
      <c r="O823" s="195">
        <v>43281</v>
      </c>
      <c r="P823" s="66"/>
      <c r="Q823" s="213">
        <v>0.1477422901479383</v>
      </c>
      <c r="R823" s="193">
        <v>407289.99737</v>
      </c>
      <c r="S823" s="193"/>
      <c r="T823" s="193"/>
      <c r="U823" s="193">
        <v>75311.259450000012</v>
      </c>
      <c r="V823" s="193">
        <v>83180.096587143751</v>
      </c>
      <c r="W823" s="193">
        <v>97204.329578086865</v>
      </c>
      <c r="X823" s="193" t="s">
        <v>607</v>
      </c>
      <c r="Y823" s="193"/>
      <c r="Z823" s="193">
        <v>-10876.041860101619</v>
      </c>
      <c r="AA823" s="193">
        <v>-12012.416456926894</v>
      </c>
      <c r="AB823" s="193">
        <v>-188819.51555900188</v>
      </c>
      <c r="AC823" s="193"/>
      <c r="AD823" s="197">
        <v>-208.54817269604786</v>
      </c>
      <c r="AE823" s="198"/>
    </row>
    <row r="824" spans="1:31" ht="14.25" hidden="1" outlineLevel="1">
      <c r="A824" s="66" t="s">
        <v>134</v>
      </c>
      <c r="B824" s="208" t="s">
        <v>283</v>
      </c>
      <c r="C824" s="172"/>
      <c r="D824" s="66"/>
      <c r="E824" s="66">
        <v>0.94377292044145333</v>
      </c>
      <c r="F824" s="193">
        <v>11479.8</v>
      </c>
      <c r="G824" s="193"/>
      <c r="H824" s="193">
        <v>11479.8</v>
      </c>
      <c r="I824" s="193">
        <v>0</v>
      </c>
      <c r="J824" s="193">
        <v>46.5</v>
      </c>
      <c r="K824" s="193">
        <v>0</v>
      </c>
      <c r="L824" s="194" t="s">
        <v>1324</v>
      </c>
      <c r="M824" s="195">
        <v>43190</v>
      </c>
      <c r="N824" s="196" t="s">
        <v>1324</v>
      </c>
      <c r="O824" s="195">
        <v>43190</v>
      </c>
      <c r="P824" s="66"/>
      <c r="Q824" s="213">
        <v>0.13774229014793829</v>
      </c>
      <c r="R824" s="193">
        <v>466039.17692999996</v>
      </c>
      <c r="S824" s="193"/>
      <c r="T824" s="193"/>
      <c r="U824" s="193">
        <v>11810.314729999984</v>
      </c>
      <c r="V824" s="193">
        <v>253985.26301075233</v>
      </c>
      <c r="W824" s="193">
        <v>88000</v>
      </c>
      <c r="X824" s="193" t="s">
        <v>607</v>
      </c>
      <c r="Y824" s="193"/>
      <c r="Z824" s="193">
        <v>-22100.23885989868</v>
      </c>
      <c r="AA824" s="193">
        <v>-475273.95397631568</v>
      </c>
      <c r="AB824" s="193">
        <v>-383683.3701948722</v>
      </c>
      <c r="AC824" s="193"/>
      <c r="AD824" s="197">
        <v>-8251.2552730080042</v>
      </c>
      <c r="AE824" s="198"/>
    </row>
    <row r="825" spans="1:31" ht="14.25" hidden="1" outlineLevel="1">
      <c r="A825" s="66" t="s">
        <v>134</v>
      </c>
      <c r="B825" s="208" t="s">
        <v>281</v>
      </c>
      <c r="C825" s="172"/>
      <c r="D825" s="66"/>
      <c r="E825" s="66">
        <v>1.0247760266376382</v>
      </c>
      <c r="F825" s="193">
        <v>12465.1</v>
      </c>
      <c r="G825" s="193"/>
      <c r="H825" s="193">
        <v>12465.1</v>
      </c>
      <c r="I825" s="193">
        <v>0</v>
      </c>
      <c r="J825" s="193">
        <v>116.5</v>
      </c>
      <c r="K825" s="193">
        <v>0</v>
      </c>
      <c r="L825" s="194" t="s">
        <v>1324</v>
      </c>
      <c r="M825" s="195">
        <v>43190</v>
      </c>
      <c r="N825" s="196" t="s">
        <v>1324</v>
      </c>
      <c r="O825" s="195">
        <v>43281</v>
      </c>
      <c r="P825" s="66"/>
      <c r="Q825" s="213">
        <v>0.13774229014793829</v>
      </c>
      <c r="R825" s="193">
        <v>343837.64838999999</v>
      </c>
      <c r="S825" s="193"/>
      <c r="T825" s="193"/>
      <c r="U825" s="193">
        <v>2524.4967699999688</v>
      </c>
      <c r="V825" s="193">
        <v>21669.50017167355</v>
      </c>
      <c r="W825" s="193">
        <v>108000</v>
      </c>
      <c r="X825" s="193" t="s">
        <v>607</v>
      </c>
      <c r="Y825" s="193"/>
      <c r="Z825" s="193">
        <v>-9723.2357557658997</v>
      </c>
      <c r="AA825" s="193">
        <v>-83461.251122454079</v>
      </c>
      <c r="AB825" s="193">
        <v>-168805.59018485871</v>
      </c>
      <c r="AC825" s="193"/>
      <c r="AD825" s="197">
        <v>-1448.9750230459974</v>
      </c>
      <c r="AE825" s="198"/>
    </row>
    <row r="826" spans="1:31" ht="14.25" hidden="1" outlineLevel="1">
      <c r="A826" s="66" t="s">
        <v>134</v>
      </c>
      <c r="B826" s="208" t="s">
        <v>291</v>
      </c>
      <c r="C826" s="172"/>
      <c r="D826" s="66"/>
      <c r="E826" s="66">
        <v>0.69055291902577343</v>
      </c>
      <c r="F826" s="193">
        <v>8399.6999999999989</v>
      </c>
      <c r="G826" s="193"/>
      <c r="H826" s="193">
        <v>8399.6999999999989</v>
      </c>
      <c r="I826" s="193">
        <v>0</v>
      </c>
      <c r="J826" s="193">
        <v>122.49999999999926</v>
      </c>
      <c r="K826" s="193">
        <v>0</v>
      </c>
      <c r="L826" s="195">
        <v>43374</v>
      </c>
      <c r="M826" s="195">
        <v>43465</v>
      </c>
      <c r="N826" s="196" t="s">
        <v>1324</v>
      </c>
      <c r="O826" s="195">
        <v>43100</v>
      </c>
      <c r="P826" s="66"/>
      <c r="Q826" s="213">
        <v>6.15422901479383E-2</v>
      </c>
      <c r="R826" s="193">
        <v>322459.81962999998</v>
      </c>
      <c r="S826" s="193"/>
      <c r="T826" s="193"/>
      <c r="U826" s="193">
        <v>0</v>
      </c>
      <c r="V826" s="193">
        <v>0</v>
      </c>
      <c r="W826" s="193">
        <v>105999.9000000004</v>
      </c>
      <c r="X826" s="193" t="s">
        <v>607</v>
      </c>
      <c r="Y826" s="193"/>
      <c r="Z826" s="193">
        <v>-7942.3895108249653</v>
      </c>
      <c r="AA826" s="193">
        <v>-64835.832741428676</v>
      </c>
      <c r="AB826" s="193">
        <v>-137888.2280065862</v>
      </c>
      <c r="AC826" s="193"/>
      <c r="AD826" s="197">
        <v>-1125.6181878088737</v>
      </c>
      <c r="AE826" s="198"/>
    </row>
    <row r="827" spans="1:31" ht="14.25" hidden="1" outlineLevel="1">
      <c r="A827" s="66" t="s">
        <v>134</v>
      </c>
      <c r="B827" s="208" t="s">
        <v>578</v>
      </c>
      <c r="C827" s="172"/>
      <c r="D827" s="66"/>
      <c r="E827" s="66">
        <v>0.84394170972781146</v>
      </c>
      <c r="F827" s="193">
        <v>10265.48</v>
      </c>
      <c r="G827" s="193"/>
      <c r="H827" s="193">
        <v>10265.48</v>
      </c>
      <c r="I827" s="193">
        <v>0</v>
      </c>
      <c r="J827" s="193">
        <v>1325.78</v>
      </c>
      <c r="K827" s="193">
        <v>0</v>
      </c>
      <c r="L827" s="194" t="s">
        <v>1324</v>
      </c>
      <c r="M827" s="195">
        <v>43281</v>
      </c>
      <c r="N827" s="196" t="s">
        <v>1324</v>
      </c>
      <c r="O827" s="195">
        <v>43646</v>
      </c>
      <c r="P827" s="66"/>
      <c r="Q827" s="213">
        <v>0.15994229014793829</v>
      </c>
      <c r="R827" s="193">
        <v>349373.21161999996</v>
      </c>
      <c r="S827" s="193"/>
      <c r="T827" s="193"/>
      <c r="U827" s="193">
        <v>249911.20628999994</v>
      </c>
      <c r="V827" s="193">
        <v>188501.26438021389</v>
      </c>
      <c r="W827" s="193">
        <v>82625.216853474922</v>
      </c>
      <c r="X827" s="193" t="s">
        <v>607</v>
      </c>
      <c r="Y827" s="193"/>
      <c r="Z827" s="193">
        <v>-129120.77479714691</v>
      </c>
      <c r="AA827" s="193">
        <v>-97392.308525658038</v>
      </c>
      <c r="AB827" s="193">
        <v>-2241672.334421528</v>
      </c>
      <c r="AC827" s="193"/>
      <c r="AD827" s="197">
        <v>-1690.8328187342756</v>
      </c>
      <c r="AE827" s="198"/>
    </row>
    <row r="828" spans="1:31" ht="14.25" hidden="1" outlineLevel="1">
      <c r="A828" s="66" t="s">
        <v>134</v>
      </c>
      <c r="B828" s="208" t="s">
        <v>577</v>
      </c>
      <c r="C828" s="172"/>
      <c r="D828" s="66"/>
      <c r="E828" s="66">
        <v>0.85215793872735157</v>
      </c>
      <c r="F828" s="193">
        <v>10365.42</v>
      </c>
      <c r="G828" s="193"/>
      <c r="H828" s="193">
        <v>10365.42</v>
      </c>
      <c r="I828" s="193">
        <v>0</v>
      </c>
      <c r="J828" s="193">
        <v>1406.0200000000004</v>
      </c>
      <c r="K828" s="193">
        <v>0</v>
      </c>
      <c r="L828" s="194" t="s">
        <v>1324</v>
      </c>
      <c r="M828" s="195">
        <v>43281</v>
      </c>
      <c r="N828" s="196" t="s">
        <v>1324</v>
      </c>
      <c r="O828" s="195">
        <v>43646</v>
      </c>
      <c r="P828" s="66"/>
      <c r="Q828" s="213">
        <v>0.15994229014793829</v>
      </c>
      <c r="R828" s="193">
        <v>420441.55074999999</v>
      </c>
      <c r="S828" s="193"/>
      <c r="T828" s="193"/>
      <c r="U828" s="193">
        <v>311373.77967999998</v>
      </c>
      <c r="V828" s="193">
        <v>221457.57505583126</v>
      </c>
      <c r="W828" s="193">
        <v>106857.75451273815</v>
      </c>
      <c r="X828" s="193" t="s">
        <v>607</v>
      </c>
      <c r="Y828" s="193"/>
      <c r="Z828" s="193">
        <v>-233017.18674437646</v>
      </c>
      <c r="AA828" s="193">
        <v>-165728.21634427417</v>
      </c>
      <c r="AB828" s="193">
        <v>-4045423.2232592325</v>
      </c>
      <c r="AC828" s="193"/>
      <c r="AD828" s="197">
        <v>-2877.2159878659131</v>
      </c>
      <c r="AE828" s="198"/>
    </row>
    <row r="829" spans="1:31" ht="14.25" hidden="1" outlineLevel="1">
      <c r="A829" s="66" t="s">
        <v>134</v>
      </c>
      <c r="B829" s="208" t="s">
        <v>575</v>
      </c>
      <c r="C829" s="172"/>
      <c r="D829" s="66"/>
      <c r="E829" s="66">
        <v>0.98824143891414751</v>
      </c>
      <c r="F829" s="193">
        <v>12020.703099999999</v>
      </c>
      <c r="G829" s="193"/>
      <c r="H829" s="193">
        <v>12020.703100000001</v>
      </c>
      <c r="I829" s="193">
        <v>0</v>
      </c>
      <c r="J829" s="193">
        <v>3651.4031000000004</v>
      </c>
      <c r="K829" s="193">
        <v>0</v>
      </c>
      <c r="L829" s="194" t="s">
        <v>1324</v>
      </c>
      <c r="M829" s="195">
        <v>43373</v>
      </c>
      <c r="N829" s="196" t="s">
        <v>1324</v>
      </c>
      <c r="O829" s="195">
        <v>43646</v>
      </c>
      <c r="P829" s="66"/>
      <c r="Q829" s="213">
        <v>0.15994229014793829</v>
      </c>
      <c r="R829" s="193">
        <v>505479.22876999999</v>
      </c>
      <c r="S829" s="193"/>
      <c r="T829" s="193"/>
      <c r="U829" s="193">
        <v>420867.21591999999</v>
      </c>
      <c r="V829" s="193">
        <v>115261.77866256397</v>
      </c>
      <c r="W829" s="193">
        <v>94252.849574455409</v>
      </c>
      <c r="X829" s="193" t="s">
        <v>607</v>
      </c>
      <c r="Y829" s="193"/>
      <c r="Z829" s="193">
        <v>3721.4668394096861</v>
      </c>
      <c r="AA829" s="193">
        <v>1019.1881689013425</v>
      </c>
      <c r="AB829" s="193">
        <v>64608.574959977333</v>
      </c>
      <c r="AC829" s="193"/>
      <c r="AD829" s="197">
        <v>17.694177605309402</v>
      </c>
      <c r="AE829" s="198"/>
    </row>
    <row r="830" spans="1:31" ht="14.25" hidden="1" outlineLevel="1">
      <c r="A830" s="66" t="s">
        <v>134</v>
      </c>
      <c r="B830" s="208" t="s">
        <v>250</v>
      </c>
      <c r="C830" s="172"/>
      <c r="D830" s="66"/>
      <c r="E830" s="66">
        <v>1.9208990938858421</v>
      </c>
      <c r="F830" s="193">
        <v>23365.3</v>
      </c>
      <c r="G830" s="193"/>
      <c r="H830" s="193">
        <v>23275.200000000001</v>
      </c>
      <c r="I830" s="193">
        <v>0</v>
      </c>
      <c r="J830" s="193">
        <v>-7.3896444519050419E-13</v>
      </c>
      <c r="K830" s="193">
        <v>0</v>
      </c>
      <c r="L830" s="194"/>
      <c r="M830" s="195">
        <v>43100</v>
      </c>
      <c r="N830" s="196" t="s">
        <v>1324</v>
      </c>
      <c r="O830" s="195">
        <v>43100</v>
      </c>
      <c r="P830" s="66"/>
      <c r="Q830" s="213">
        <v>6.15422901479383E-2</v>
      </c>
      <c r="R830" s="193">
        <v>409669.1139</v>
      </c>
      <c r="S830" s="193"/>
      <c r="T830" s="193"/>
      <c r="U830" s="193">
        <v>0</v>
      </c>
      <c r="V830" s="193">
        <v>0</v>
      </c>
      <c r="W830" s="193">
        <v>0</v>
      </c>
      <c r="X830" s="193" t="s">
        <v>607</v>
      </c>
      <c r="Y830" s="193"/>
      <c r="Z830" s="193">
        <v>-352.10387433558816</v>
      </c>
      <c r="AA830" s="193">
        <v>4.7648283571317997E+17</v>
      </c>
      <c r="AB830" s="193">
        <v>-6112.893259669032</v>
      </c>
      <c r="AC830" s="193"/>
      <c r="AD830" s="197">
        <v>8272242730288783</v>
      </c>
      <c r="AE830" s="198"/>
    </row>
    <row r="831" spans="1:31" ht="14.25" hidden="1" outlineLevel="1">
      <c r="A831" s="66" t="s">
        <v>134</v>
      </c>
      <c r="B831" s="208" t="s">
        <v>576</v>
      </c>
      <c r="C831" s="172"/>
      <c r="D831" s="66"/>
      <c r="E831" s="66">
        <v>0.99388747791133092</v>
      </c>
      <c r="F831" s="193">
        <v>12089.38</v>
      </c>
      <c r="G831" s="193"/>
      <c r="H831" s="193">
        <v>12089.38</v>
      </c>
      <c r="I831" s="193">
        <v>0</v>
      </c>
      <c r="J831" s="193">
        <v>2009.8799999999987</v>
      </c>
      <c r="K831" s="193">
        <v>0</v>
      </c>
      <c r="L831" s="194" t="s">
        <v>1324</v>
      </c>
      <c r="M831" s="195">
        <v>43281</v>
      </c>
      <c r="N831" s="196" t="s">
        <v>1324</v>
      </c>
      <c r="O831" s="195">
        <v>43646</v>
      </c>
      <c r="P831" s="66"/>
      <c r="Q831" s="213">
        <v>0.15994229014793829</v>
      </c>
      <c r="R831" s="193">
        <v>440788.77768</v>
      </c>
      <c r="S831" s="193"/>
      <c r="T831" s="193"/>
      <c r="U831" s="193">
        <v>340488.31121000001</v>
      </c>
      <c r="V831" s="193">
        <v>169407.28362389805</v>
      </c>
      <c r="W831" s="193">
        <v>91859.235377236473</v>
      </c>
      <c r="X831" s="193" t="s">
        <v>607</v>
      </c>
      <c r="Y831" s="193"/>
      <c r="Z831" s="193">
        <v>-208076.90424973666</v>
      </c>
      <c r="AA831" s="193">
        <v>-103527.02860356678</v>
      </c>
      <c r="AB831" s="193">
        <v>-3612433.7111630975</v>
      </c>
      <c r="AC831" s="193"/>
      <c r="AD831" s="197">
        <v>-1797.3380058327361</v>
      </c>
      <c r="AE831" s="198"/>
    </row>
    <row r="832" spans="1:31" ht="14.25" hidden="1" outlineLevel="1">
      <c r="A832" s="66" t="s">
        <v>134</v>
      </c>
      <c r="B832" s="208" t="s">
        <v>579</v>
      </c>
      <c r="C832" s="172"/>
      <c r="D832" s="66"/>
      <c r="E832" s="66">
        <v>1.140875272116429</v>
      </c>
      <c r="F832" s="193">
        <v>13877.3</v>
      </c>
      <c r="G832" s="193"/>
      <c r="H832" s="193">
        <v>13877.3</v>
      </c>
      <c r="I832" s="193">
        <v>0</v>
      </c>
      <c r="J832" s="193">
        <v>876.29999999999893</v>
      </c>
      <c r="K832" s="193">
        <v>0</v>
      </c>
      <c r="L832" s="194" t="s">
        <v>1324</v>
      </c>
      <c r="M832" s="195">
        <v>43373</v>
      </c>
      <c r="N832" s="196" t="s">
        <v>1324</v>
      </c>
      <c r="O832" s="195">
        <v>43190</v>
      </c>
      <c r="P832" s="66"/>
      <c r="Q832" s="213">
        <v>0.13774229014793829</v>
      </c>
      <c r="R832" s="193">
        <v>651044.84256999998</v>
      </c>
      <c r="S832" s="193"/>
      <c r="T832" s="193"/>
      <c r="U832" s="193">
        <v>19872.952590000001</v>
      </c>
      <c r="V832" s="193">
        <v>22678.252413557027</v>
      </c>
      <c r="W832" s="193">
        <v>102682.30058199259</v>
      </c>
      <c r="X832" s="193" t="s">
        <v>607</v>
      </c>
      <c r="Y832" s="193"/>
      <c r="Z832" s="193">
        <v>52716.702052003267</v>
      </c>
      <c r="AA832" s="193">
        <v>60158.281469820075</v>
      </c>
      <c r="AB832" s="193">
        <v>915217.34389816818</v>
      </c>
      <c r="AC832" s="193"/>
      <c r="AD832" s="197">
        <v>1044.4109824240206</v>
      </c>
      <c r="AE832" s="198"/>
    </row>
    <row r="833" spans="1:31" ht="14.25" hidden="1" outlineLevel="1">
      <c r="A833" s="66" t="s">
        <v>134</v>
      </c>
      <c r="B833" s="208" t="s">
        <v>282</v>
      </c>
      <c r="C833" s="172"/>
      <c r="D833" s="66"/>
      <c r="E833" s="66">
        <v>1.0243978531995968</v>
      </c>
      <c r="F833" s="193">
        <v>12460.5</v>
      </c>
      <c r="G833" s="193"/>
      <c r="H833" s="193">
        <v>12460.500000000002</v>
      </c>
      <c r="I833" s="193">
        <v>0</v>
      </c>
      <c r="J833" s="193">
        <v>310.50000000000108</v>
      </c>
      <c r="K833" s="193">
        <v>0</v>
      </c>
      <c r="L833" s="194" t="s">
        <v>1324</v>
      </c>
      <c r="M833" s="195">
        <v>43190</v>
      </c>
      <c r="N833" s="196" t="s">
        <v>1324</v>
      </c>
      <c r="O833" s="195">
        <v>43281</v>
      </c>
      <c r="P833" s="66"/>
      <c r="Q833" s="213">
        <v>0.15774229014793828</v>
      </c>
      <c r="R833" s="193">
        <v>346612.20702999999</v>
      </c>
      <c r="S833" s="193"/>
      <c r="T833" s="193"/>
      <c r="U833" s="193">
        <v>2376.8936000000103</v>
      </c>
      <c r="V833" s="193">
        <v>7655.0518518518584</v>
      </c>
      <c r="W833" s="193">
        <v>88621.256038647101</v>
      </c>
      <c r="X833" s="193" t="s">
        <v>607</v>
      </c>
      <c r="Y833" s="193"/>
      <c r="Z833" s="193">
        <v>416.54695010180603</v>
      </c>
      <c r="AA833" s="193">
        <v>1341.536071181335</v>
      </c>
      <c r="AB833" s="193">
        <v>7231.692773667557</v>
      </c>
      <c r="AC833" s="193"/>
      <c r="AD833" s="197">
        <v>23.290475921634563</v>
      </c>
      <c r="AE833" s="198"/>
    </row>
    <row r="834" spans="1:31" ht="14.25" hidden="1" outlineLevel="1">
      <c r="A834" s="66" t="s">
        <v>134</v>
      </c>
      <c r="B834" s="208" t="s">
        <v>689</v>
      </c>
      <c r="C834" s="172"/>
      <c r="D834" s="66"/>
      <c r="E834" s="66">
        <v>0.29236588495000987</v>
      </c>
      <c r="F834" s="193">
        <v>3556.26</v>
      </c>
      <c r="G834" s="193"/>
      <c r="H834" s="193">
        <v>3556.26</v>
      </c>
      <c r="I834" s="193">
        <v>0</v>
      </c>
      <c r="J834" s="193">
        <v>0</v>
      </c>
      <c r="K834" s="193">
        <v>0</v>
      </c>
      <c r="L834" s="194"/>
      <c r="M834" s="195">
        <v>43100</v>
      </c>
      <c r="N834" s="196" t="s">
        <v>1324</v>
      </c>
      <c r="O834" s="195">
        <v>43465</v>
      </c>
      <c r="P834" s="66"/>
      <c r="Q834" s="213">
        <v>0.1477422901479383</v>
      </c>
      <c r="R834" s="193">
        <v>161482.6838</v>
      </c>
      <c r="S834" s="193"/>
      <c r="T834" s="193"/>
      <c r="U834" s="193">
        <v>91711.303100000005</v>
      </c>
      <c r="V834" s="193">
        <v>0</v>
      </c>
      <c r="W834" s="193">
        <v>0</v>
      </c>
      <c r="X834" s="193" t="s">
        <v>607</v>
      </c>
      <c r="Y834" s="193"/>
      <c r="Z834" s="193">
        <v>-91564.12437879639</v>
      </c>
      <c r="AA834" s="193">
        <v>0</v>
      </c>
      <c r="AB834" s="193">
        <v>-1589649.4175158488</v>
      </c>
      <c r="AC834" s="193"/>
      <c r="AD834" s="197">
        <v>0</v>
      </c>
      <c r="AE834" s="198"/>
    </row>
    <row r="835" spans="1:31" ht="14.25" hidden="1" outlineLevel="1">
      <c r="A835" s="66" t="s">
        <v>134</v>
      </c>
      <c r="B835" s="208" t="s">
        <v>265</v>
      </c>
      <c r="C835" s="172"/>
      <c r="D835" s="66"/>
      <c r="E835" s="66">
        <v>0</v>
      </c>
      <c r="F835" s="193">
        <v>0</v>
      </c>
      <c r="G835" s="193">
        <v>119</v>
      </c>
      <c r="H835" s="193">
        <v>0</v>
      </c>
      <c r="I835" s="193">
        <v>119</v>
      </c>
      <c r="J835" s="193">
        <v>0</v>
      </c>
      <c r="K835" s="193">
        <v>0</v>
      </c>
      <c r="L835" s="194"/>
      <c r="M835" s="195">
        <v>43100</v>
      </c>
      <c r="N835" s="196" t="s">
        <v>1324</v>
      </c>
      <c r="O835" s="195">
        <v>43100</v>
      </c>
      <c r="P835" s="66"/>
      <c r="Q835" s="213">
        <v>7.1542290147938309E-2</v>
      </c>
      <c r="R835" s="193">
        <v>58880.92166</v>
      </c>
      <c r="S835" s="193"/>
      <c r="T835" s="193"/>
      <c r="U835" s="193">
        <v>0</v>
      </c>
      <c r="V835" s="193">
        <v>0</v>
      </c>
      <c r="W835" s="193">
        <v>0</v>
      </c>
      <c r="X835" s="193" t="e">
        <v>#DIV/0!</v>
      </c>
      <c r="Y835" s="193"/>
      <c r="Z835" s="193">
        <v>-2.5237572134962629E-3</v>
      </c>
      <c r="AA835" s="193">
        <v>0</v>
      </c>
      <c r="AB835" s="193">
        <v>-4.3815077265291831E-2</v>
      </c>
      <c r="AC835" s="193"/>
      <c r="AD835" s="197">
        <v>0</v>
      </c>
      <c r="AE835" s="198"/>
    </row>
    <row r="836" spans="1:31" ht="14.25" hidden="1" outlineLevel="1">
      <c r="A836" s="66" t="s">
        <v>134</v>
      </c>
      <c r="B836" s="208" t="s">
        <v>266</v>
      </c>
      <c r="C836" s="172"/>
      <c r="D836" s="66"/>
      <c r="E836" s="66">
        <v>0</v>
      </c>
      <c r="F836" s="193">
        <v>0</v>
      </c>
      <c r="G836" s="193">
        <v>90</v>
      </c>
      <c r="H836" s="193">
        <v>0</v>
      </c>
      <c r="I836" s="193">
        <v>90</v>
      </c>
      <c r="J836" s="193">
        <v>0</v>
      </c>
      <c r="K836" s="193">
        <v>0</v>
      </c>
      <c r="L836" s="194"/>
      <c r="M836" s="195">
        <v>43100</v>
      </c>
      <c r="N836" s="196" t="s">
        <v>1324</v>
      </c>
      <c r="O836" s="195">
        <v>43100</v>
      </c>
      <c r="P836" s="66"/>
      <c r="Q836" s="213">
        <v>7.1542290147938309E-2</v>
      </c>
      <c r="R836" s="193">
        <v>48780.262009999999</v>
      </c>
      <c r="S836" s="193"/>
      <c r="T836" s="193"/>
      <c r="U836" s="193">
        <v>0</v>
      </c>
      <c r="V836" s="193">
        <v>0</v>
      </c>
      <c r="W836" s="193">
        <v>0</v>
      </c>
      <c r="X836" s="193" t="e">
        <v>#DIV/0!</v>
      </c>
      <c r="Y836" s="193"/>
      <c r="Z836" s="193">
        <v>0</v>
      </c>
      <c r="AA836" s="193">
        <v>0</v>
      </c>
      <c r="AB836" s="193">
        <v>0</v>
      </c>
      <c r="AC836" s="193"/>
      <c r="AD836" s="197">
        <v>0</v>
      </c>
      <c r="AE836" s="198"/>
    </row>
    <row r="837" spans="1:31" ht="14.25" hidden="1" outlineLevel="1">
      <c r="A837" s="66" t="s">
        <v>134</v>
      </c>
      <c r="B837" s="208" t="s">
        <v>267</v>
      </c>
      <c r="C837" s="172"/>
      <c r="D837" s="66"/>
      <c r="E837" s="66">
        <v>0</v>
      </c>
      <c r="F837" s="193">
        <v>0</v>
      </c>
      <c r="G837" s="193">
        <v>95</v>
      </c>
      <c r="H837" s="193">
        <v>0</v>
      </c>
      <c r="I837" s="193">
        <v>95</v>
      </c>
      <c r="J837" s="193">
        <v>0</v>
      </c>
      <c r="K837" s="193">
        <v>0</v>
      </c>
      <c r="L837" s="194"/>
      <c r="M837" s="195">
        <v>43100</v>
      </c>
      <c r="N837" s="196" t="s">
        <v>1324</v>
      </c>
      <c r="O837" s="195">
        <v>43100</v>
      </c>
      <c r="P837" s="66"/>
      <c r="Q837" s="213">
        <v>7.1542290147938309E-2</v>
      </c>
      <c r="R837" s="193">
        <v>55814.098149999998</v>
      </c>
      <c r="S837" s="193"/>
      <c r="T837" s="193"/>
      <c r="U837" s="193">
        <v>0</v>
      </c>
      <c r="V837" s="193">
        <v>0</v>
      </c>
      <c r="W837" s="193">
        <v>0</v>
      </c>
      <c r="X837" s="193" t="e">
        <v>#DIV/0!</v>
      </c>
      <c r="Y837" s="193"/>
      <c r="Z837" s="193">
        <v>7.8042338234607503E-2</v>
      </c>
      <c r="AA837" s="193">
        <v>0</v>
      </c>
      <c r="AB837" s="193">
        <v>1.3548970009584602</v>
      </c>
      <c r="AC837" s="193"/>
      <c r="AD837" s="197">
        <v>0</v>
      </c>
      <c r="AE837" s="198"/>
    </row>
    <row r="838" spans="1:31" ht="14.25" hidden="1" outlineLevel="1">
      <c r="A838" s="66" t="s">
        <v>134</v>
      </c>
      <c r="B838" s="208" t="s">
        <v>292</v>
      </c>
      <c r="C838" s="172"/>
      <c r="D838" s="66"/>
      <c r="E838" s="66">
        <v>0</v>
      </c>
      <c r="F838" s="193">
        <v>0</v>
      </c>
      <c r="G838" s="193">
        <v>296</v>
      </c>
      <c r="H838" s="193">
        <v>0</v>
      </c>
      <c r="I838" s="193">
        <v>296</v>
      </c>
      <c r="J838" s="193">
        <v>0</v>
      </c>
      <c r="K838" s="193">
        <v>296</v>
      </c>
      <c r="L838" s="195">
        <v>43831</v>
      </c>
      <c r="M838" s="195">
        <v>44561</v>
      </c>
      <c r="N838" s="196" t="s">
        <v>1324</v>
      </c>
      <c r="O838" s="195">
        <v>44561</v>
      </c>
      <c r="P838" s="66"/>
      <c r="Q838" s="213">
        <v>0.17134229014793831</v>
      </c>
      <c r="R838" s="193">
        <v>138109.10657999999</v>
      </c>
      <c r="S838" s="193"/>
      <c r="T838" s="193"/>
      <c r="U838" s="193">
        <v>134231.0214</v>
      </c>
      <c r="V838" s="193">
        <v>0</v>
      </c>
      <c r="W838" s="193">
        <v>0</v>
      </c>
      <c r="X838" s="193">
        <v>500</v>
      </c>
      <c r="Y838" s="193"/>
      <c r="Z838" s="193">
        <v>3976.4789525134197</v>
      </c>
      <c r="AA838" s="193">
        <v>0</v>
      </c>
      <c r="AB838" s="193">
        <v>69035.853217756521</v>
      </c>
      <c r="AC838" s="193"/>
      <c r="AD838" s="197">
        <v>0</v>
      </c>
      <c r="AE838" s="198"/>
    </row>
    <row r="839" spans="1:31" ht="14.25" hidden="1" outlineLevel="1">
      <c r="A839" s="66" t="s">
        <v>134</v>
      </c>
      <c r="B839" s="208" t="s">
        <v>285</v>
      </c>
      <c r="C839" s="172"/>
      <c r="D839" s="66"/>
      <c r="E839" s="66">
        <v>0</v>
      </c>
      <c r="F839" s="193">
        <v>0</v>
      </c>
      <c r="G839" s="193">
        <v>350</v>
      </c>
      <c r="H839" s="193">
        <v>0</v>
      </c>
      <c r="I839" s="193">
        <v>350</v>
      </c>
      <c r="J839" s="193">
        <v>0</v>
      </c>
      <c r="K839" s="193">
        <v>350</v>
      </c>
      <c r="L839" s="195">
        <v>43831</v>
      </c>
      <c r="M839" s="195">
        <v>44196</v>
      </c>
      <c r="N839" s="196" t="s">
        <v>1324</v>
      </c>
      <c r="O839" s="195">
        <v>44196</v>
      </c>
      <c r="P839" s="66"/>
      <c r="Q839" s="213">
        <v>0.17134229014793831</v>
      </c>
      <c r="R839" s="193">
        <v>161885.12013</v>
      </c>
      <c r="S839" s="193"/>
      <c r="T839" s="193"/>
      <c r="U839" s="193">
        <v>160770.72999999998</v>
      </c>
      <c r="V839" s="193">
        <v>0</v>
      </c>
      <c r="W839" s="193">
        <v>0</v>
      </c>
      <c r="X839" s="193">
        <v>500</v>
      </c>
      <c r="Y839" s="193"/>
      <c r="Z839" s="193">
        <v>8433.4013774239829</v>
      </c>
      <c r="AA839" s="193">
        <v>0</v>
      </c>
      <c r="AB839" s="193">
        <v>146412.70998059007</v>
      </c>
      <c r="AC839" s="193"/>
      <c r="AD839" s="197">
        <v>0</v>
      </c>
      <c r="AE839" s="198"/>
    </row>
    <row r="840" spans="1:31" ht="14.25" hidden="1" outlineLevel="1">
      <c r="A840" s="66" t="s">
        <v>134</v>
      </c>
      <c r="B840" s="208" t="s">
        <v>284</v>
      </c>
      <c r="C840" s="172"/>
      <c r="D840" s="66"/>
      <c r="E840" s="66">
        <v>0</v>
      </c>
      <c r="F840" s="193">
        <v>0</v>
      </c>
      <c r="G840" s="193">
        <v>406</v>
      </c>
      <c r="H840" s="193">
        <v>0</v>
      </c>
      <c r="I840" s="193">
        <v>406</v>
      </c>
      <c r="J840" s="193">
        <v>0</v>
      </c>
      <c r="K840" s="193">
        <v>0</v>
      </c>
      <c r="L840" s="194"/>
      <c r="M840" s="195">
        <v>43100</v>
      </c>
      <c r="N840" s="196" t="s">
        <v>1324</v>
      </c>
      <c r="O840" s="195">
        <v>43190</v>
      </c>
      <c r="P840" s="66"/>
      <c r="Q840" s="213">
        <v>0.1477422901479383</v>
      </c>
      <c r="R840" s="193">
        <v>489673.47262999997</v>
      </c>
      <c r="S840" s="193"/>
      <c r="T840" s="193"/>
      <c r="U840" s="193">
        <v>4877.679999999993</v>
      </c>
      <c r="V840" s="193">
        <v>0</v>
      </c>
      <c r="W840" s="193">
        <v>0</v>
      </c>
      <c r="X840" s="193" t="e">
        <v>#DIV/0!</v>
      </c>
      <c r="Y840" s="193"/>
      <c r="Z840" s="193">
        <v>3055.9958010490868</v>
      </c>
      <c r="AA840" s="193">
        <v>0</v>
      </c>
      <c r="AB840" s="193">
        <v>53055.298437315963</v>
      </c>
      <c r="AC840" s="193"/>
      <c r="AD840" s="197">
        <v>0</v>
      </c>
      <c r="AE840" s="198"/>
    </row>
    <row r="841" spans="1:31" ht="14.25" hidden="1" outlineLevel="1">
      <c r="A841" s="66" t="s">
        <v>134</v>
      </c>
      <c r="B841" s="208" t="s">
        <v>264</v>
      </c>
      <c r="C841" s="172"/>
      <c r="D841" s="66"/>
      <c r="E841" s="66">
        <v>1.417574911337478</v>
      </c>
      <c r="F841" s="193">
        <v>17243</v>
      </c>
      <c r="G841" s="193"/>
      <c r="H841" s="193">
        <v>0</v>
      </c>
      <c r="I841" s="193">
        <v>0</v>
      </c>
      <c r="J841" s="193">
        <v>0</v>
      </c>
      <c r="K841" s="193">
        <v>0</v>
      </c>
      <c r="L841" s="194"/>
      <c r="M841" s="195">
        <v>43100</v>
      </c>
      <c r="N841" s="196" t="s">
        <v>1324</v>
      </c>
      <c r="O841" s="195">
        <v>43190</v>
      </c>
      <c r="P841" s="66"/>
      <c r="Q841" s="213">
        <v>0.13774229014793829</v>
      </c>
      <c r="R841" s="193">
        <v>655538.3531200001</v>
      </c>
      <c r="S841" s="193"/>
      <c r="T841" s="193"/>
      <c r="U841" s="193">
        <v>6.0600000000558794</v>
      </c>
      <c r="V841" s="193">
        <v>0</v>
      </c>
      <c r="W841" s="193">
        <v>0</v>
      </c>
      <c r="X841" s="193" t="s">
        <v>607</v>
      </c>
      <c r="Y841" s="193"/>
      <c r="Z841" s="193">
        <v>-0.68324105626118858</v>
      </c>
      <c r="AA841" s="193">
        <v>0</v>
      </c>
      <c r="AB841" s="193">
        <v>-11.861782706677904</v>
      </c>
      <c r="AC841" s="193"/>
      <c r="AD841" s="197">
        <v>0</v>
      </c>
      <c r="AE841" s="198"/>
    </row>
    <row r="842" spans="1:31" ht="14.25" hidden="1" outlineLevel="1">
      <c r="A842" s="66" t="s">
        <v>134</v>
      </c>
      <c r="B842" s="208" t="s">
        <v>286</v>
      </c>
      <c r="C842" s="172"/>
      <c r="D842" s="66"/>
      <c r="E842" s="66">
        <v>5.9965153414693294E-2</v>
      </c>
      <c r="F842" s="193">
        <v>729.4</v>
      </c>
      <c r="G842" s="193"/>
      <c r="H842" s="193">
        <v>0</v>
      </c>
      <c r="I842" s="193">
        <v>0</v>
      </c>
      <c r="J842" s="193">
        <v>0</v>
      </c>
      <c r="K842" s="193">
        <v>0</v>
      </c>
      <c r="L842" s="194"/>
      <c r="M842" s="195">
        <v>43100</v>
      </c>
      <c r="N842" s="196" t="s">
        <v>1324</v>
      </c>
      <c r="O842" s="195">
        <v>43281</v>
      </c>
      <c r="P842" s="66"/>
      <c r="Q842" s="213">
        <v>0.13774229014793829</v>
      </c>
      <c r="R842" s="193">
        <v>30228.63121</v>
      </c>
      <c r="S842" s="193"/>
      <c r="T842" s="193"/>
      <c r="U842" s="193">
        <v>18.180000000000291</v>
      </c>
      <c r="V842" s="193">
        <v>0</v>
      </c>
      <c r="W842" s="193">
        <v>0</v>
      </c>
      <c r="X842" s="193" t="s">
        <v>607</v>
      </c>
      <c r="Y842" s="193"/>
      <c r="Z842" s="193">
        <v>0.23725615156299895</v>
      </c>
      <c r="AA842" s="193">
        <v>0</v>
      </c>
      <c r="AB842" s="193">
        <v>4.1190161069405828</v>
      </c>
      <c r="AC842" s="193"/>
      <c r="AD842" s="197">
        <v>0</v>
      </c>
      <c r="AE842" s="198"/>
    </row>
    <row r="843" spans="1:31" ht="14.25" hidden="1" outlineLevel="1">
      <c r="A843" s="66" t="s">
        <v>134</v>
      </c>
      <c r="B843" s="208" t="s">
        <v>280</v>
      </c>
      <c r="C843" s="172"/>
      <c r="D843" s="66"/>
      <c r="E843" s="66">
        <v>0.50302822072728792</v>
      </c>
      <c r="F843" s="193">
        <v>6118.7</v>
      </c>
      <c r="G843" s="193"/>
      <c r="H843" s="193">
        <v>0</v>
      </c>
      <c r="I843" s="193">
        <v>0</v>
      </c>
      <c r="J843" s="193">
        <v>0</v>
      </c>
      <c r="K843" s="193">
        <v>0</v>
      </c>
      <c r="L843" s="194"/>
      <c r="M843" s="195">
        <v>43100</v>
      </c>
      <c r="N843" s="196" t="s">
        <v>1324</v>
      </c>
      <c r="O843" s="195">
        <v>43281</v>
      </c>
      <c r="P843" s="66"/>
      <c r="Q843" s="213">
        <v>0.15774229014793831</v>
      </c>
      <c r="R843" s="193">
        <v>283224.08376999997</v>
      </c>
      <c r="S843" s="193"/>
      <c r="T843" s="193"/>
      <c r="U843" s="193">
        <v>21593.156999999977</v>
      </c>
      <c r="V843" s="193">
        <v>0</v>
      </c>
      <c r="W843" s="193">
        <v>0</v>
      </c>
      <c r="X843" s="193" t="s">
        <v>607</v>
      </c>
      <c r="Y843" s="193"/>
      <c r="Z843" s="193">
        <v>-11764.380186800128</v>
      </c>
      <c r="AA843" s="193">
        <v>0</v>
      </c>
      <c r="AB843" s="193">
        <v>-204242.00240277164</v>
      </c>
      <c r="AC843" s="193"/>
      <c r="AD843" s="197">
        <v>0</v>
      </c>
      <c r="AE843" s="198"/>
    </row>
    <row r="844" spans="1:31" ht="14.25" hidden="1" outlineLevel="1">
      <c r="A844" s="66" t="s">
        <v>134</v>
      </c>
      <c r="B844" s="208" t="s">
        <v>279</v>
      </c>
      <c r="C844" s="172"/>
      <c r="D844" s="66"/>
      <c r="E844" s="66">
        <v>0.3743727949893445</v>
      </c>
      <c r="F844" s="193">
        <v>4553.7700000000004</v>
      </c>
      <c r="G844" s="193"/>
      <c r="H844" s="193">
        <v>0</v>
      </c>
      <c r="I844" s="193">
        <v>0</v>
      </c>
      <c r="J844" s="193">
        <v>0</v>
      </c>
      <c r="K844" s="193">
        <v>0</v>
      </c>
      <c r="L844" s="194"/>
      <c r="M844" s="195">
        <v>43100</v>
      </c>
      <c r="N844" s="196" t="s">
        <v>1324</v>
      </c>
      <c r="O844" s="195">
        <v>43646</v>
      </c>
      <c r="P844" s="66"/>
      <c r="Q844" s="213">
        <v>0.15994229014793832</v>
      </c>
      <c r="R844" s="193">
        <v>401081.38321999996</v>
      </c>
      <c r="S844" s="193"/>
      <c r="T844" s="193"/>
      <c r="U844" s="193">
        <v>206058.19699999996</v>
      </c>
      <c r="V844" s="193">
        <v>0</v>
      </c>
      <c r="W844" s="193">
        <v>0</v>
      </c>
      <c r="X844" s="193" t="s">
        <v>607</v>
      </c>
      <c r="Y844" s="193"/>
      <c r="Z844" s="193">
        <v>-174194.01098717563</v>
      </c>
      <c r="AA844" s="193">
        <v>0</v>
      </c>
      <c r="AB844" s="193">
        <v>-3024191.0789749972</v>
      </c>
      <c r="AC844" s="193"/>
      <c r="AD844" s="197">
        <v>0</v>
      </c>
      <c r="AE844" s="198"/>
    </row>
    <row r="845" spans="1:31" ht="14.25" hidden="1" outlineLevel="1">
      <c r="A845" s="66" t="s">
        <v>134</v>
      </c>
      <c r="B845" s="208" t="s">
        <v>580</v>
      </c>
      <c r="C845" s="172"/>
      <c r="D845" s="66"/>
      <c r="E845" s="66">
        <v>1.0515687926067205</v>
      </c>
      <c r="F845" s="193">
        <v>12791</v>
      </c>
      <c r="G845" s="193"/>
      <c r="H845" s="193">
        <v>0</v>
      </c>
      <c r="I845" s="193">
        <v>0</v>
      </c>
      <c r="J845" s="193">
        <v>0</v>
      </c>
      <c r="K845" s="193">
        <v>0</v>
      </c>
      <c r="L845" s="194"/>
      <c r="M845" s="195">
        <v>43100</v>
      </c>
      <c r="N845" s="196" t="s">
        <v>1324</v>
      </c>
      <c r="O845" s="195">
        <v>43830</v>
      </c>
      <c r="P845" s="66"/>
      <c r="Q845" s="213">
        <v>0.1699422901479383</v>
      </c>
      <c r="R845" s="193">
        <v>783685.02203999995</v>
      </c>
      <c r="S845" s="193"/>
      <c r="T845" s="193"/>
      <c r="U845" s="193">
        <v>517759.94588999997</v>
      </c>
      <c r="V845" s="193">
        <v>0</v>
      </c>
      <c r="W845" s="193">
        <v>0</v>
      </c>
      <c r="X845" s="193" t="s">
        <v>607</v>
      </c>
      <c r="Y845" s="193"/>
      <c r="Z845" s="193">
        <v>-442016.25683269522</v>
      </c>
      <c r="AA845" s="193">
        <v>0</v>
      </c>
      <c r="AB845" s="193">
        <v>-7673866.7024193527</v>
      </c>
      <c r="AC845" s="193"/>
      <c r="AD845" s="197">
        <v>0</v>
      </c>
      <c r="AE845" s="198"/>
    </row>
    <row r="846" spans="1:31" ht="14.25" hidden="1" outlineLevel="1">
      <c r="A846" s="66" t="s">
        <v>134</v>
      </c>
      <c r="B846" s="208" t="s">
        <v>261</v>
      </c>
      <c r="C846" s="172"/>
      <c r="D846" s="66"/>
      <c r="E846" s="66">
        <v>1.0038202854731122</v>
      </c>
      <c r="F846" s="193">
        <v>12210.2</v>
      </c>
      <c r="G846" s="193"/>
      <c r="H846" s="193">
        <v>0</v>
      </c>
      <c r="I846" s="193">
        <v>0</v>
      </c>
      <c r="J846" s="193">
        <v>0</v>
      </c>
      <c r="K846" s="193">
        <v>0</v>
      </c>
      <c r="L846" s="194"/>
      <c r="M846" s="195">
        <v>43100</v>
      </c>
      <c r="N846" s="196" t="s">
        <v>1324</v>
      </c>
      <c r="O846" s="195">
        <v>43100</v>
      </c>
      <c r="P846" s="66"/>
      <c r="Q846" s="213">
        <v>7.1542290147938309E-2</v>
      </c>
      <c r="R846" s="193">
        <v>31354.136839999999</v>
      </c>
      <c r="S846" s="193"/>
      <c r="T846" s="193"/>
      <c r="U846" s="193">
        <v>0</v>
      </c>
      <c r="V846" s="193">
        <v>0</v>
      </c>
      <c r="W846" s="193">
        <v>0</v>
      </c>
      <c r="X846" s="193" t="s">
        <v>607</v>
      </c>
      <c r="Y846" s="193"/>
      <c r="Z846" s="193">
        <v>0</v>
      </c>
      <c r="AA846" s="193">
        <v>0</v>
      </c>
      <c r="AB846" s="193">
        <v>0</v>
      </c>
      <c r="AC846" s="193"/>
      <c r="AD846" s="197">
        <v>0</v>
      </c>
      <c r="AE846" s="198"/>
    </row>
    <row r="847" spans="1:31" ht="14.25" hidden="1" outlineLevel="1">
      <c r="A847" s="66" t="s">
        <v>134</v>
      </c>
      <c r="B847" s="208" t="s">
        <v>581</v>
      </c>
      <c r="C847" s="172"/>
      <c r="D847" s="66"/>
      <c r="E847" s="66">
        <v>1.2070062968035407</v>
      </c>
      <c r="F847" s="193">
        <v>14681.7</v>
      </c>
      <c r="G847" s="193"/>
      <c r="H847" s="193">
        <v>0</v>
      </c>
      <c r="I847" s="193">
        <v>0</v>
      </c>
      <c r="J847" s="193">
        <v>0</v>
      </c>
      <c r="K847" s="193">
        <v>0</v>
      </c>
      <c r="L847" s="194"/>
      <c r="M847" s="195">
        <v>43100</v>
      </c>
      <c r="N847" s="196" t="s">
        <v>1324</v>
      </c>
      <c r="O847" s="195">
        <v>43190</v>
      </c>
      <c r="P847" s="66"/>
      <c r="Q847" s="213">
        <v>0.1477422901479383</v>
      </c>
      <c r="R847" s="193">
        <v>840145.09467999998</v>
      </c>
      <c r="S847" s="193"/>
      <c r="T847" s="193"/>
      <c r="U847" s="193">
        <v>35070.628299999982</v>
      </c>
      <c r="V847" s="193">
        <v>0</v>
      </c>
      <c r="W847" s="193">
        <v>0</v>
      </c>
      <c r="X847" s="193" t="s">
        <v>607</v>
      </c>
      <c r="Y847" s="193"/>
      <c r="Z847" s="193">
        <v>-5896.5590268657961</v>
      </c>
      <c r="AA847" s="193">
        <v>0</v>
      </c>
      <c r="AB847" s="193">
        <v>-102370.46098565275</v>
      </c>
      <c r="AC847" s="193"/>
      <c r="AD847" s="197">
        <v>0</v>
      </c>
      <c r="AE847" s="198"/>
    </row>
    <row r="848" spans="1:31" ht="14.25" hidden="1" outlineLevel="1">
      <c r="A848" s="66" t="s">
        <v>134</v>
      </c>
      <c r="B848" s="208" t="s">
        <v>263</v>
      </c>
      <c r="C848" s="172"/>
      <c r="D848" s="66"/>
      <c r="E848" s="66">
        <v>0.20462471462732601</v>
      </c>
      <c r="F848" s="193">
        <v>2489</v>
      </c>
      <c r="G848" s="193"/>
      <c r="H848" s="193">
        <v>0</v>
      </c>
      <c r="I848" s="193">
        <v>0</v>
      </c>
      <c r="J848" s="193">
        <v>0</v>
      </c>
      <c r="K848" s="193">
        <v>0</v>
      </c>
      <c r="L848" s="194"/>
      <c r="M848" s="195">
        <v>43100</v>
      </c>
      <c r="N848" s="196" t="s">
        <v>1324</v>
      </c>
      <c r="O848" s="195">
        <v>43100</v>
      </c>
      <c r="P848" s="66"/>
      <c r="Q848" s="213">
        <v>7.1542290147938309E-2</v>
      </c>
      <c r="R848" s="193">
        <v>195430.71583</v>
      </c>
      <c r="S848" s="193"/>
      <c r="T848" s="193"/>
      <c r="U848" s="193">
        <v>0</v>
      </c>
      <c r="V848" s="193">
        <v>0</v>
      </c>
      <c r="W848" s="193">
        <v>0</v>
      </c>
      <c r="X848" s="193" t="s">
        <v>607</v>
      </c>
      <c r="Y848" s="193"/>
      <c r="Z848" s="193">
        <v>0</v>
      </c>
      <c r="AA848" s="193">
        <v>0</v>
      </c>
      <c r="AB848" s="193">
        <v>0</v>
      </c>
      <c r="AC848" s="193"/>
      <c r="AD848" s="197">
        <v>0</v>
      </c>
      <c r="AE848" s="198"/>
    </row>
    <row r="849" spans="1:31" ht="14.25" hidden="1" outlineLevel="1">
      <c r="A849" s="66" t="s">
        <v>134</v>
      </c>
      <c r="B849" s="208" t="s">
        <v>262</v>
      </c>
      <c r="C849" s="172"/>
      <c r="D849" s="66"/>
      <c r="E849" s="66">
        <v>0.41248856696309583</v>
      </c>
      <c r="F849" s="193">
        <v>5017.3999999999996</v>
      </c>
      <c r="G849" s="193"/>
      <c r="H849" s="193">
        <v>0</v>
      </c>
      <c r="I849" s="193">
        <v>0</v>
      </c>
      <c r="J849" s="193">
        <v>0</v>
      </c>
      <c r="K849" s="193">
        <v>0</v>
      </c>
      <c r="L849" s="194"/>
      <c r="M849" s="195">
        <v>43100</v>
      </c>
      <c r="N849" s="196" t="s">
        <v>1324</v>
      </c>
      <c r="O849" s="195">
        <v>43100</v>
      </c>
      <c r="P849" s="66"/>
      <c r="Q849" s="213">
        <v>7.1542290147938309E-2</v>
      </c>
      <c r="R849" s="193">
        <v>13366.49043</v>
      </c>
      <c r="S849" s="193"/>
      <c r="T849" s="193"/>
      <c r="U849" s="193">
        <v>0</v>
      </c>
      <c r="V849" s="193">
        <v>0</v>
      </c>
      <c r="W849" s="193">
        <v>0</v>
      </c>
      <c r="X849" s="193" t="s">
        <v>607</v>
      </c>
      <c r="Y849" s="193"/>
      <c r="Z849" s="193">
        <v>0</v>
      </c>
      <c r="AA849" s="193">
        <v>0</v>
      </c>
      <c r="AB849" s="193">
        <v>0</v>
      </c>
      <c r="AC849" s="193"/>
      <c r="AD849" s="197">
        <v>0</v>
      </c>
      <c r="AE849" s="198"/>
    </row>
    <row r="850" spans="1:31" ht="14.25" hidden="1" outlineLevel="1">
      <c r="A850" s="66" t="s">
        <v>134</v>
      </c>
      <c r="B850" s="208" t="s">
        <v>254</v>
      </c>
      <c r="C850" s="172"/>
      <c r="D850" s="66"/>
      <c r="E850" s="66">
        <v>1.1265211237942387</v>
      </c>
      <c r="F850" s="193">
        <v>13702.7</v>
      </c>
      <c r="G850" s="193"/>
      <c r="H850" s="193">
        <v>12103.5</v>
      </c>
      <c r="I850" s="193">
        <v>0</v>
      </c>
      <c r="J850" s="193">
        <v>5.6999999999992497</v>
      </c>
      <c r="K850" s="193">
        <v>0</v>
      </c>
      <c r="L850" s="194" t="s">
        <v>1324</v>
      </c>
      <c r="M850" s="195">
        <v>43190</v>
      </c>
      <c r="N850" s="196" t="s">
        <v>1324</v>
      </c>
      <c r="O850" s="195">
        <v>43190</v>
      </c>
      <c r="P850" s="66"/>
      <c r="Q850" s="213">
        <v>0.13774229014793829</v>
      </c>
      <c r="R850" s="193">
        <v>465287.22668999998</v>
      </c>
      <c r="S850" s="193"/>
      <c r="T850" s="193"/>
      <c r="U850" s="193">
        <v>246.63000000000466</v>
      </c>
      <c r="V850" s="193">
        <v>43268.421052638092</v>
      </c>
      <c r="W850" s="193">
        <v>86000.000000003158</v>
      </c>
      <c r="X850" s="193" t="s">
        <v>607</v>
      </c>
      <c r="Y850" s="193"/>
      <c r="Z850" s="193">
        <v>-3084.630080718116</v>
      </c>
      <c r="AA850" s="193">
        <v>-541163.17205588112</v>
      </c>
      <c r="AB850" s="193">
        <v>-53552.419622121386</v>
      </c>
      <c r="AC850" s="193"/>
      <c r="AD850" s="197">
        <v>-9395.1613372155152</v>
      </c>
      <c r="AE850" s="198"/>
    </row>
    <row r="851" spans="1:31" ht="14.25" hidden="1" outlineLevel="1">
      <c r="A851" s="66" t="s">
        <v>134</v>
      </c>
      <c r="B851" s="208" t="s">
        <v>255</v>
      </c>
      <c r="C851" s="172"/>
      <c r="D851" s="66"/>
      <c r="E851" s="66">
        <v>1.1152005923592405</v>
      </c>
      <c r="F851" s="193">
        <v>13565.000100000001</v>
      </c>
      <c r="G851" s="193"/>
      <c r="H851" s="193">
        <v>11955.8001</v>
      </c>
      <c r="I851" s="193">
        <v>0</v>
      </c>
      <c r="J851" s="193">
        <v>0</v>
      </c>
      <c r="K851" s="193">
        <v>0</v>
      </c>
      <c r="L851" s="194"/>
      <c r="M851" s="195">
        <v>43100</v>
      </c>
      <c r="N851" s="196" t="s">
        <v>1324</v>
      </c>
      <c r="O851" s="195">
        <v>43465</v>
      </c>
      <c r="P851" s="66"/>
      <c r="Q851" s="213">
        <v>0.13774229014793829</v>
      </c>
      <c r="R851" s="193">
        <v>440095.74248999998</v>
      </c>
      <c r="S851" s="193"/>
      <c r="T851" s="193"/>
      <c r="U851" s="193">
        <v>380.69000000000233</v>
      </c>
      <c r="V851" s="193">
        <v>0</v>
      </c>
      <c r="W851" s="193">
        <v>0</v>
      </c>
      <c r="X851" s="193" t="s">
        <v>607</v>
      </c>
      <c r="Y851" s="193"/>
      <c r="Z851" s="193">
        <v>-3081.4498526514858</v>
      </c>
      <c r="AA851" s="193">
        <v>0</v>
      </c>
      <c r="AB851" s="193">
        <v>-53497.207521006625</v>
      </c>
      <c r="AC851" s="193"/>
      <c r="AD851" s="197">
        <v>0</v>
      </c>
      <c r="AE851" s="198"/>
    </row>
    <row r="852" spans="1:31" ht="14.25" hidden="1" outlineLevel="1">
      <c r="A852" s="66" t="s">
        <v>134</v>
      </c>
      <c r="B852" s="208" t="s">
        <v>690</v>
      </c>
      <c r="C852" s="172"/>
      <c r="D852" s="66"/>
      <c r="E852" s="66">
        <v>0.76687818421661702</v>
      </c>
      <c r="F852" s="193">
        <v>9328.1</v>
      </c>
      <c r="G852" s="193"/>
      <c r="H852" s="193">
        <v>7721.8</v>
      </c>
      <c r="I852" s="193">
        <v>0</v>
      </c>
      <c r="J852" s="193">
        <v>826.10000000000036</v>
      </c>
      <c r="K852" s="193">
        <v>0</v>
      </c>
      <c r="L852" s="194" t="s">
        <v>1324</v>
      </c>
      <c r="M852" s="195">
        <v>43190</v>
      </c>
      <c r="N852" s="196" t="s">
        <v>1324</v>
      </c>
      <c r="O852" s="195">
        <v>43830</v>
      </c>
      <c r="P852" s="66"/>
      <c r="Q852" s="213">
        <v>0.1699422901479383</v>
      </c>
      <c r="R852" s="193">
        <v>550833.88767000008</v>
      </c>
      <c r="S852" s="193"/>
      <c r="T852" s="193"/>
      <c r="U852" s="193">
        <v>385736.33844000008</v>
      </c>
      <c r="V852" s="193">
        <v>466936.61595448479</v>
      </c>
      <c r="W852" s="193">
        <v>91413.267158939561</v>
      </c>
      <c r="X852" s="193" t="s">
        <v>607</v>
      </c>
      <c r="Y852" s="193"/>
      <c r="Z852" s="193">
        <v>-491106.36021777109</v>
      </c>
      <c r="AA852" s="193">
        <v>-594487.78624593979</v>
      </c>
      <c r="AB852" s="193">
        <v>-8526122.4825221281</v>
      </c>
      <c r="AC852" s="193"/>
      <c r="AD852" s="197">
        <v>-10320.932674642445</v>
      </c>
      <c r="AE852" s="198"/>
    </row>
    <row r="853" spans="1:31" ht="14.25" collapsed="1">
      <c r="A853" s="66"/>
      <c r="B853" s="66" t="s">
        <v>394</v>
      </c>
      <c r="C853" s="172"/>
      <c r="D853" s="66">
        <v>25</v>
      </c>
      <c r="E853" s="66">
        <v>41.991</v>
      </c>
      <c r="F853" s="193">
        <v>475599.80009999999</v>
      </c>
      <c r="G853" s="193">
        <v>987</v>
      </c>
      <c r="H853" s="193">
        <v>430643.0001</v>
      </c>
      <c r="I853" s="193">
        <v>987</v>
      </c>
      <c r="J853" s="193">
        <v>2010.400000000003</v>
      </c>
      <c r="K853" s="193">
        <v>389</v>
      </c>
      <c r="L853" s="194" t="s">
        <v>1324</v>
      </c>
      <c r="M853" s="195">
        <v>43830</v>
      </c>
      <c r="N853" s="195" t="s">
        <v>1324</v>
      </c>
      <c r="O853" s="196">
        <v>43830</v>
      </c>
      <c r="P853" s="66"/>
      <c r="Q853" s="213">
        <v>0.12774229014793817</v>
      </c>
      <c r="R853" s="193">
        <v>24350198.559480008</v>
      </c>
      <c r="S853" s="193"/>
      <c r="T853" s="193"/>
      <c r="U853" s="193">
        <v>1516515.0879600025</v>
      </c>
      <c r="V853" s="193">
        <v>754335.00196975737</v>
      </c>
      <c r="W853" s="193">
        <v>88863.310783925685</v>
      </c>
      <c r="X853" s="193">
        <v>571.20823007712067</v>
      </c>
      <c r="Y853" s="193">
        <v>0</v>
      </c>
      <c r="Z853" s="193">
        <v>-1065893.4496746536</v>
      </c>
      <c r="AA853" s="193">
        <v>-530189.73819869279</v>
      </c>
      <c r="AB853" s="193">
        <v>-18510000</v>
      </c>
      <c r="AC853" s="193"/>
      <c r="AD853" s="197">
        <v>-9207.12296060484</v>
      </c>
      <c r="AE853" s="198"/>
    </row>
    <row r="854" spans="1:31" ht="14.25" hidden="1" outlineLevel="1">
      <c r="A854" s="66" t="s">
        <v>134</v>
      </c>
      <c r="B854" s="208" t="s">
        <v>298</v>
      </c>
      <c r="C854" s="172"/>
      <c r="D854" s="66"/>
      <c r="E854" s="66">
        <v>3.3222611472264578</v>
      </c>
      <c r="F854" s="193">
        <v>37628.6999</v>
      </c>
      <c r="G854" s="193"/>
      <c r="H854" s="193">
        <v>37628.699900000007</v>
      </c>
      <c r="I854" s="193">
        <v>0</v>
      </c>
      <c r="J854" s="193">
        <v>0</v>
      </c>
      <c r="K854" s="193">
        <v>0</v>
      </c>
      <c r="L854" s="194">
        <v>50041</v>
      </c>
      <c r="M854" s="195">
        <v>43100</v>
      </c>
      <c r="N854" s="196" t="s">
        <v>1324</v>
      </c>
      <c r="O854" s="195">
        <v>43100</v>
      </c>
      <c r="P854" s="66"/>
      <c r="Q854" s="213">
        <v>6.15422901479383E-2</v>
      </c>
      <c r="R854" s="193">
        <v>976251.98896999995</v>
      </c>
      <c r="S854" s="193"/>
      <c r="T854" s="193"/>
      <c r="U854" s="193">
        <v>0</v>
      </c>
      <c r="V854" s="193">
        <v>0</v>
      </c>
      <c r="W854" s="193">
        <v>0</v>
      </c>
      <c r="X854" s="193" t="s">
        <v>607</v>
      </c>
      <c r="Y854" s="193"/>
      <c r="Z854" s="193">
        <v>4019.7277911031483</v>
      </c>
      <c r="AA854" s="193">
        <v>0</v>
      </c>
      <c r="AB854" s="193">
        <v>69786.698502837637</v>
      </c>
      <c r="AC854" s="193"/>
      <c r="AD854" s="197">
        <v>0</v>
      </c>
      <c r="AE854" s="198"/>
    </row>
    <row r="855" spans="1:31" ht="14.25" hidden="1" outlineLevel="1">
      <c r="A855" s="66" t="s">
        <v>134</v>
      </c>
      <c r="B855" s="208" t="s">
        <v>299</v>
      </c>
      <c r="C855" s="172"/>
      <c r="D855" s="66"/>
      <c r="E855" s="66">
        <v>3.3215724804105102</v>
      </c>
      <c r="F855" s="193">
        <v>37620.899899999997</v>
      </c>
      <c r="G855" s="193"/>
      <c r="H855" s="193">
        <v>37620.899899999997</v>
      </c>
      <c r="I855" s="193">
        <v>0</v>
      </c>
      <c r="J855" s="193">
        <v>-1.3642420526593924E-12</v>
      </c>
      <c r="K855" s="193">
        <v>0</v>
      </c>
      <c r="L855" s="194"/>
      <c r="M855" s="195">
        <v>43100</v>
      </c>
      <c r="N855" s="196" t="s">
        <v>1324</v>
      </c>
      <c r="O855" s="195">
        <v>43281</v>
      </c>
      <c r="P855" s="66"/>
      <c r="Q855" s="213">
        <v>0.12774229014793828</v>
      </c>
      <c r="R855" s="193">
        <v>923407.15179000003</v>
      </c>
      <c r="S855" s="193"/>
      <c r="T855" s="193"/>
      <c r="U855" s="193">
        <v>104.03000000002794</v>
      </c>
      <c r="V855" s="193">
        <v>-7.6254796425045328E+16</v>
      </c>
      <c r="W855" s="193">
        <v>0</v>
      </c>
      <c r="X855" s="193" t="s">
        <v>607</v>
      </c>
      <c r="Y855" s="193"/>
      <c r="Z855" s="193">
        <v>-967.78354265815824</v>
      </c>
      <c r="AA855" s="193">
        <v>7.0939283888193037E+17</v>
      </c>
      <c r="AB855" s="193">
        <v>-16801.739276220538</v>
      </c>
      <c r="AC855" s="193"/>
      <c r="AD855" s="197">
        <v>1.2315805134043464E+16</v>
      </c>
      <c r="AE855" s="198"/>
    </row>
    <row r="856" spans="1:31" ht="14.25" hidden="1" outlineLevel="1">
      <c r="A856" s="66" t="s">
        <v>134</v>
      </c>
      <c r="B856" s="208" t="s">
        <v>300</v>
      </c>
      <c r="C856" s="172"/>
      <c r="D856" s="66"/>
      <c r="E856" s="66">
        <v>3.9243678506752175</v>
      </c>
      <c r="F856" s="193">
        <v>44448.3</v>
      </c>
      <c r="G856" s="193"/>
      <c r="H856" s="193">
        <v>44448.3</v>
      </c>
      <c r="I856" s="193">
        <v>0</v>
      </c>
      <c r="J856" s="193">
        <v>718.50000000000136</v>
      </c>
      <c r="K856" s="193">
        <v>0</v>
      </c>
      <c r="L856" s="194" t="s">
        <v>1324</v>
      </c>
      <c r="M856" s="195">
        <v>43190</v>
      </c>
      <c r="N856" s="196" t="s">
        <v>1324</v>
      </c>
      <c r="O856" s="195">
        <v>43281</v>
      </c>
      <c r="P856" s="66"/>
      <c r="Q856" s="213">
        <v>0.12774229014793828</v>
      </c>
      <c r="R856" s="193">
        <v>1609303.8700299999</v>
      </c>
      <c r="S856" s="193"/>
      <c r="T856" s="193"/>
      <c r="U856" s="193">
        <v>8231.9602999999188</v>
      </c>
      <c r="V856" s="193">
        <v>11457.147251217681</v>
      </c>
      <c r="W856" s="193">
        <v>86642.310368823775</v>
      </c>
      <c r="X856" s="193" t="s">
        <v>607</v>
      </c>
      <c r="Y856" s="193"/>
      <c r="Z856" s="193">
        <v>21840.588061376813</v>
      </c>
      <c r="AA856" s="193">
        <v>30397.478164755423</v>
      </c>
      <c r="AB856" s="193">
        <v>379175.55948376586</v>
      </c>
      <c r="AC856" s="193"/>
      <c r="AD856" s="197">
        <v>527.73216351254712</v>
      </c>
      <c r="AE856" s="198"/>
    </row>
    <row r="857" spans="1:31" ht="14.25" hidden="1" outlineLevel="1">
      <c r="A857" s="66" t="s">
        <v>134</v>
      </c>
      <c r="B857" s="208" t="s">
        <v>301</v>
      </c>
      <c r="C857" s="172"/>
      <c r="D857" s="66"/>
      <c r="E857" s="66">
        <v>1.8240929851475771</v>
      </c>
      <c r="F857" s="193">
        <v>20660.099999999999</v>
      </c>
      <c r="G857" s="193"/>
      <c r="H857" s="193">
        <v>20660.099999999999</v>
      </c>
      <c r="I857" s="193">
        <v>0</v>
      </c>
      <c r="J857" s="193">
        <v>-6.8212102632969618E-13</v>
      </c>
      <c r="K857" s="193">
        <v>0</v>
      </c>
      <c r="L857" s="194"/>
      <c r="M857" s="195">
        <v>43100</v>
      </c>
      <c r="N857" s="196" t="s">
        <v>1324</v>
      </c>
      <c r="O857" s="195">
        <v>43190</v>
      </c>
      <c r="P857" s="66"/>
      <c r="Q857" s="213">
        <v>0.12774229014793828</v>
      </c>
      <c r="R857" s="193">
        <v>636872.78034000006</v>
      </c>
      <c r="S857" s="193"/>
      <c r="T857" s="193"/>
      <c r="U857" s="193">
        <v>2.0200000000186265</v>
      </c>
      <c r="V857" s="193">
        <v>-2961351317504000</v>
      </c>
      <c r="W857" s="193">
        <v>0</v>
      </c>
      <c r="X857" s="193" t="s">
        <v>607</v>
      </c>
      <c r="Y857" s="193"/>
      <c r="Z857" s="193">
        <v>1824.2640930573484</v>
      </c>
      <c r="AA857" s="193">
        <v>-2.6743994432677243E+18</v>
      </c>
      <c r="AB857" s="193">
        <v>31671.141646337139</v>
      </c>
      <c r="AC857" s="193"/>
      <c r="AD857" s="197">
        <v>-4.6430384673451216E+16</v>
      </c>
      <c r="AE857" s="198"/>
    </row>
    <row r="858" spans="1:31" ht="14.25" hidden="1" outlineLevel="1">
      <c r="A858" s="66" t="s">
        <v>134</v>
      </c>
      <c r="B858" s="208" t="s">
        <v>302</v>
      </c>
      <c r="C858" s="172"/>
      <c r="D858" s="66"/>
      <c r="E858" s="66">
        <v>2.1631642723224096</v>
      </c>
      <c r="F858" s="193">
        <v>24500.5</v>
      </c>
      <c r="G858" s="193"/>
      <c r="H858" s="193">
        <v>24500.5</v>
      </c>
      <c r="I858" s="193">
        <v>0</v>
      </c>
      <c r="J858" s="193">
        <v>-1.3642420526593924E-12</v>
      </c>
      <c r="K858" s="193">
        <v>0</v>
      </c>
      <c r="L858" s="194"/>
      <c r="M858" s="195">
        <v>43100</v>
      </c>
      <c r="N858" s="196" t="s">
        <v>1324</v>
      </c>
      <c r="O858" s="195">
        <v>43190</v>
      </c>
      <c r="P858" s="66"/>
      <c r="Q858" s="213">
        <v>0.12774229014793828</v>
      </c>
      <c r="R858" s="193">
        <v>691119.09987000003</v>
      </c>
      <c r="S858" s="193"/>
      <c r="T858" s="193"/>
      <c r="U858" s="193">
        <v>0.63000000000465661</v>
      </c>
      <c r="V858" s="193">
        <v>-461794883669333.31</v>
      </c>
      <c r="W858" s="193">
        <v>0</v>
      </c>
      <c r="X858" s="193" t="s">
        <v>607</v>
      </c>
      <c r="Y858" s="193"/>
      <c r="Z858" s="193">
        <v>1890.5629965789003</v>
      </c>
      <c r="AA858" s="193">
        <v>-1.3857973318543593E+18</v>
      </c>
      <c r="AB858" s="193">
        <v>32822.160280327153</v>
      </c>
      <c r="AC858" s="193"/>
      <c r="AD858" s="197">
        <v>-2.4058897917964852E+16</v>
      </c>
      <c r="AE858" s="198"/>
    </row>
    <row r="859" spans="1:31" ht="14.25" hidden="1" outlineLevel="1">
      <c r="A859" s="66" t="s">
        <v>134</v>
      </c>
      <c r="B859" s="208" t="s">
        <v>303</v>
      </c>
      <c r="C859" s="172"/>
      <c r="D859" s="66"/>
      <c r="E859" s="66">
        <v>1.2131748869084522</v>
      </c>
      <c r="F859" s="193">
        <v>13740.699999999999</v>
      </c>
      <c r="G859" s="193"/>
      <c r="H859" s="193">
        <v>13740.699999999999</v>
      </c>
      <c r="I859" s="193">
        <v>0</v>
      </c>
      <c r="J859" s="193">
        <v>-7.3896444519050419E-13</v>
      </c>
      <c r="K859" s="193">
        <v>0</v>
      </c>
      <c r="L859" s="194"/>
      <c r="M859" s="195">
        <v>43100</v>
      </c>
      <c r="N859" s="196" t="s">
        <v>1324</v>
      </c>
      <c r="O859" s="195">
        <v>43190</v>
      </c>
      <c r="P859" s="66"/>
      <c r="Q859" s="213">
        <v>0.12774229014793828</v>
      </c>
      <c r="R859" s="193">
        <v>429429.87759000005</v>
      </c>
      <c r="S859" s="193"/>
      <c r="T859" s="193"/>
      <c r="U859" s="193">
        <v>2.0200000000186265</v>
      </c>
      <c r="V859" s="193">
        <v>-2733555062311385</v>
      </c>
      <c r="W859" s="193">
        <v>0</v>
      </c>
      <c r="X859" s="193" t="s">
        <v>607</v>
      </c>
      <c r="Y859" s="193"/>
      <c r="Z859" s="193">
        <v>-566.94187628901113</v>
      </c>
      <c r="AA859" s="193">
        <v>7.6721130492665869E+17</v>
      </c>
      <c r="AB859" s="193">
        <v>-9842.7067317302917</v>
      </c>
      <c r="AC859" s="193"/>
      <c r="AD859" s="197">
        <v>1.3319594461940388E+16</v>
      </c>
      <c r="AE859" s="198"/>
    </row>
    <row r="860" spans="1:31" ht="14.25" hidden="1" outlineLevel="1">
      <c r="A860" s="66" t="s">
        <v>134</v>
      </c>
      <c r="B860" s="208" t="s">
        <v>310</v>
      </c>
      <c r="C860" s="172"/>
      <c r="D860" s="66"/>
      <c r="E860" s="66">
        <v>1.1240808248607166</v>
      </c>
      <c r="F860" s="193">
        <v>12731.599999999999</v>
      </c>
      <c r="G860" s="193"/>
      <c r="H860" s="193">
        <v>12731.599999999999</v>
      </c>
      <c r="I860" s="193">
        <v>0</v>
      </c>
      <c r="J860" s="193">
        <v>716.19999999999891</v>
      </c>
      <c r="K860" s="193">
        <v>0</v>
      </c>
      <c r="L860" s="194" t="s">
        <v>1324</v>
      </c>
      <c r="M860" s="195">
        <v>43281</v>
      </c>
      <c r="N860" s="196" t="s">
        <v>1324</v>
      </c>
      <c r="O860" s="195">
        <v>43281</v>
      </c>
      <c r="P860" s="66"/>
      <c r="Q860" s="213">
        <v>0.12774229014793828</v>
      </c>
      <c r="R860" s="193">
        <v>551699.19427999994</v>
      </c>
      <c r="S860" s="193"/>
      <c r="T860" s="193"/>
      <c r="U860" s="193">
        <v>67425.105699999956</v>
      </c>
      <c r="V860" s="193">
        <v>94142.845154984723</v>
      </c>
      <c r="W860" s="193">
        <v>89403.09969282338</v>
      </c>
      <c r="X860" s="193" t="s">
        <v>607</v>
      </c>
      <c r="Y860" s="193"/>
      <c r="Z860" s="193">
        <v>-164821.66997636037</v>
      </c>
      <c r="AA860" s="193">
        <v>-230133.57997257836</v>
      </c>
      <c r="AB860" s="193">
        <v>-2861477.3902930957</v>
      </c>
      <c r="AC860" s="193"/>
      <c r="AD860" s="197">
        <v>-3995.3607795212233</v>
      </c>
      <c r="AE860" s="198"/>
    </row>
    <row r="861" spans="1:31" ht="14.25" hidden="1" outlineLevel="1">
      <c r="A861" s="66" t="s">
        <v>134</v>
      </c>
      <c r="B861" s="208" t="s">
        <v>311</v>
      </c>
      <c r="C861" s="172"/>
      <c r="D861" s="66"/>
      <c r="E861" s="66">
        <v>1.1680407232786807</v>
      </c>
      <c r="F861" s="193">
        <v>13229.5</v>
      </c>
      <c r="G861" s="193"/>
      <c r="H861" s="193">
        <v>13229.5</v>
      </c>
      <c r="I861" s="193">
        <v>0</v>
      </c>
      <c r="J861" s="193">
        <v>488.30000000000075</v>
      </c>
      <c r="K861" s="193">
        <v>0</v>
      </c>
      <c r="L861" s="194" t="s">
        <v>1324</v>
      </c>
      <c r="M861" s="195">
        <v>43190</v>
      </c>
      <c r="N861" s="196" t="s">
        <v>1324</v>
      </c>
      <c r="O861" s="195">
        <v>43281</v>
      </c>
      <c r="P861" s="66"/>
      <c r="Q861" s="213">
        <v>0.12774229014793828</v>
      </c>
      <c r="R861" s="193">
        <v>443510.84375999996</v>
      </c>
      <c r="S861" s="193"/>
      <c r="T861" s="193"/>
      <c r="U861" s="193">
        <v>20744.008949999989</v>
      </c>
      <c r="V861" s="193">
        <v>42482.099016997658</v>
      </c>
      <c r="W861" s="193">
        <v>90202.334630350146</v>
      </c>
      <c r="X861" s="193" t="s">
        <v>607</v>
      </c>
      <c r="Y861" s="193"/>
      <c r="Z861" s="193">
        <v>-21340.405128403458</v>
      </c>
      <c r="AA861" s="193">
        <v>-43703.471489665011</v>
      </c>
      <c r="AB861" s="193">
        <v>-370491.85816027474</v>
      </c>
      <c r="AC861" s="193"/>
      <c r="AD861" s="197">
        <v>-758.73818996574687</v>
      </c>
      <c r="AE861" s="198"/>
    </row>
    <row r="862" spans="1:31" ht="14.25" hidden="1" outlineLevel="1">
      <c r="A862" s="66" t="s">
        <v>134</v>
      </c>
      <c r="B862" s="208" t="s">
        <v>304</v>
      </c>
      <c r="C862" s="172"/>
      <c r="D862" s="66"/>
      <c r="E862" s="66">
        <v>1.0909012108308496</v>
      </c>
      <c r="F862" s="193">
        <v>12355.800000000001</v>
      </c>
      <c r="G862" s="193"/>
      <c r="H862" s="193">
        <v>12355.800000000001</v>
      </c>
      <c r="I862" s="193">
        <v>0</v>
      </c>
      <c r="J862" s="193">
        <v>3.4106051316484809E-13</v>
      </c>
      <c r="K862" s="193">
        <v>0</v>
      </c>
      <c r="L862" s="194"/>
      <c r="M862" s="195">
        <v>43100</v>
      </c>
      <c r="N862" s="196" t="s">
        <v>1324</v>
      </c>
      <c r="O862" s="195">
        <v>43190</v>
      </c>
      <c r="P862" s="66"/>
      <c r="Q862" s="213">
        <v>0.12774229014793828</v>
      </c>
      <c r="R862" s="193">
        <v>439218.22639000003</v>
      </c>
      <c r="S862" s="193"/>
      <c r="T862" s="193"/>
      <c r="U862" s="193">
        <v>2761.8234999999986</v>
      </c>
      <c r="V862" s="193">
        <v>8.097752138973355E+18</v>
      </c>
      <c r="W862" s="193">
        <v>0</v>
      </c>
      <c r="X862" s="193" t="s">
        <v>607</v>
      </c>
      <c r="Y862" s="193"/>
      <c r="Z862" s="193">
        <v>-13853.751163849467</v>
      </c>
      <c r="AA862" s="193">
        <v>-4.0619627981247414E+19</v>
      </c>
      <c r="AB862" s="193">
        <v>-240515.67813739306</v>
      </c>
      <c r="AC862" s="193"/>
      <c r="AD862" s="197">
        <v>-7.051994260653161E+17</v>
      </c>
      <c r="AE862" s="198"/>
    </row>
    <row r="863" spans="1:31" ht="14.25" hidden="1" outlineLevel="1">
      <c r="A863" s="66" t="s">
        <v>134</v>
      </c>
      <c r="B863" s="208" t="s">
        <v>305</v>
      </c>
      <c r="C863" s="172"/>
      <c r="D863" s="66"/>
      <c r="E863" s="66">
        <v>0.54358767338767011</v>
      </c>
      <c r="F863" s="193">
        <v>6156.8</v>
      </c>
      <c r="G863" s="193"/>
      <c r="H863" s="193">
        <v>0</v>
      </c>
      <c r="I863" s="193">
        <v>0</v>
      </c>
      <c r="J863" s="193">
        <v>0</v>
      </c>
      <c r="K863" s="193">
        <v>0</v>
      </c>
      <c r="L863" s="194"/>
      <c r="M863" s="195">
        <v>43100</v>
      </c>
      <c r="N863" s="196" t="s">
        <v>1324</v>
      </c>
      <c r="O863" s="195">
        <v>43190</v>
      </c>
      <c r="P863" s="66"/>
      <c r="Q863" s="213">
        <v>0.13774229014793829</v>
      </c>
      <c r="R863" s="193">
        <v>286848.39814</v>
      </c>
      <c r="S863" s="193"/>
      <c r="T863" s="193"/>
      <c r="U863" s="193">
        <v>330.73999999999069</v>
      </c>
      <c r="V863" s="193">
        <v>0</v>
      </c>
      <c r="W863" s="193">
        <v>0</v>
      </c>
      <c r="X863" s="193" t="s">
        <v>607</v>
      </c>
      <c r="Y863" s="193"/>
      <c r="Z863" s="193">
        <v>-1654.0752695518165</v>
      </c>
      <c r="AA863" s="193">
        <v>0</v>
      </c>
      <c r="AB863" s="193">
        <v>-28716.484830813373</v>
      </c>
      <c r="AC863" s="193"/>
      <c r="AD863" s="197">
        <v>0</v>
      </c>
      <c r="AE863" s="198"/>
    </row>
    <row r="864" spans="1:31" ht="14.25" hidden="1" outlineLevel="1">
      <c r="A864" s="66" t="s">
        <v>134</v>
      </c>
      <c r="B864" s="208" t="s">
        <v>306</v>
      </c>
      <c r="C864" s="172"/>
      <c r="D864" s="66"/>
      <c r="E864" s="66">
        <v>1.5312594943203806</v>
      </c>
      <c r="F864" s="193">
        <v>17343.400000000001</v>
      </c>
      <c r="G864" s="193"/>
      <c r="H864" s="193">
        <v>0</v>
      </c>
      <c r="I864" s="193">
        <v>0</v>
      </c>
      <c r="J864" s="193">
        <v>0</v>
      </c>
      <c r="K864" s="193">
        <v>0</v>
      </c>
      <c r="L864" s="194"/>
      <c r="M864" s="195">
        <v>43100</v>
      </c>
      <c r="N864" s="196" t="s">
        <v>1324</v>
      </c>
      <c r="O864" s="195">
        <v>43190</v>
      </c>
      <c r="P864" s="66"/>
      <c r="Q864" s="213">
        <v>0.13774229014793829</v>
      </c>
      <c r="R864" s="193">
        <v>609783.39513000008</v>
      </c>
      <c r="S864" s="193"/>
      <c r="T864" s="193"/>
      <c r="U864" s="193">
        <v>1276.5400000000373</v>
      </c>
      <c r="V864" s="193">
        <v>0</v>
      </c>
      <c r="W864" s="193">
        <v>0</v>
      </c>
      <c r="X864" s="193" t="s">
        <v>607</v>
      </c>
      <c r="Y864" s="193"/>
      <c r="Z864" s="193">
        <v>-1222.0586068866357</v>
      </c>
      <c r="AA864" s="193">
        <v>0</v>
      </c>
      <c r="AB864" s="193">
        <v>-21216.221591012454</v>
      </c>
      <c r="AC864" s="193"/>
      <c r="AD864" s="197">
        <v>0</v>
      </c>
      <c r="AE864" s="198"/>
    </row>
    <row r="865" spans="1:31" ht="14.25" hidden="1" outlineLevel="1">
      <c r="A865" s="66" t="s">
        <v>134</v>
      </c>
      <c r="B865" s="208" t="s">
        <v>293</v>
      </c>
      <c r="C865" s="172"/>
      <c r="D865" s="66"/>
      <c r="E865" s="66">
        <v>3.0353519833159406</v>
      </c>
      <c r="F865" s="193">
        <v>34379.100200000001</v>
      </c>
      <c r="G865" s="193"/>
      <c r="H865" s="193">
        <v>34379.100200000001</v>
      </c>
      <c r="I865" s="193">
        <v>0</v>
      </c>
      <c r="J865" s="193">
        <v>3.637978807091713E-12</v>
      </c>
      <c r="K865" s="193">
        <v>0</v>
      </c>
      <c r="L865" s="194"/>
      <c r="M865" s="195">
        <v>43100</v>
      </c>
      <c r="N865" s="196" t="s">
        <v>1324</v>
      </c>
      <c r="O865" s="195">
        <v>43100</v>
      </c>
      <c r="P865" s="66"/>
      <c r="Q865" s="213">
        <v>6.15422901479383E-2</v>
      </c>
      <c r="R865" s="193">
        <v>900630.04197000002</v>
      </c>
      <c r="S865" s="193"/>
      <c r="T865" s="193"/>
      <c r="U865" s="193">
        <v>0</v>
      </c>
      <c r="V865" s="193">
        <v>0</v>
      </c>
      <c r="W865" s="193">
        <v>0</v>
      </c>
      <c r="X865" s="193" t="s">
        <v>607</v>
      </c>
      <c r="Y865" s="193"/>
      <c r="Z865" s="193">
        <v>3478.1226529987516</v>
      </c>
      <c r="AA865" s="193">
        <v>9.5605907495080922E+17</v>
      </c>
      <c r="AB865" s="193">
        <v>60383.864170588844</v>
      </c>
      <c r="AC865" s="193"/>
      <c r="AD865" s="197">
        <v>1.6598190196402256E+16</v>
      </c>
      <c r="AE865" s="198"/>
    </row>
    <row r="866" spans="1:31" ht="14.25" hidden="1" outlineLevel="1">
      <c r="A866" s="66" t="s">
        <v>134</v>
      </c>
      <c r="B866" s="208" t="s">
        <v>294</v>
      </c>
      <c r="C866" s="172"/>
      <c r="D866" s="66"/>
      <c r="E866" s="66">
        <v>3.0417971807301436</v>
      </c>
      <c r="F866" s="193">
        <v>34452.1</v>
      </c>
      <c r="G866" s="193"/>
      <c r="H866" s="193">
        <v>34452.1</v>
      </c>
      <c r="I866" s="193">
        <v>0</v>
      </c>
      <c r="J866" s="193">
        <v>0</v>
      </c>
      <c r="K866" s="193">
        <v>0</v>
      </c>
      <c r="L866" s="194"/>
      <c r="M866" s="195">
        <v>43100</v>
      </c>
      <c r="N866" s="196" t="s">
        <v>1324</v>
      </c>
      <c r="O866" s="195">
        <v>43190</v>
      </c>
      <c r="P866" s="66"/>
      <c r="Q866" s="213">
        <v>0.12774229014793828</v>
      </c>
      <c r="R866" s="193">
        <v>935656.14436999999</v>
      </c>
      <c r="S866" s="193"/>
      <c r="T866" s="193"/>
      <c r="U866" s="193">
        <v>30.300000000046566</v>
      </c>
      <c r="V866" s="193">
        <v>0</v>
      </c>
      <c r="W866" s="193">
        <v>0</v>
      </c>
      <c r="X866" s="193" t="s">
        <v>607</v>
      </c>
      <c r="Y866" s="193"/>
      <c r="Z866" s="193">
        <v>6063.4763883394589</v>
      </c>
      <c r="AA866" s="193">
        <v>0</v>
      </c>
      <c r="AB866" s="193">
        <v>105268.32178255386</v>
      </c>
      <c r="AC866" s="193"/>
      <c r="AD866" s="197">
        <v>0</v>
      </c>
      <c r="AE866" s="198"/>
    </row>
    <row r="867" spans="1:31" ht="14.25" hidden="1" outlineLevel="1">
      <c r="A867" s="66" t="s">
        <v>134</v>
      </c>
      <c r="B867" s="208" t="s">
        <v>295</v>
      </c>
      <c r="C867" s="172"/>
      <c r="D867" s="66"/>
      <c r="E867" s="66">
        <v>3.0349193416324152</v>
      </c>
      <c r="F867" s="193">
        <v>34374.200000000004</v>
      </c>
      <c r="G867" s="193"/>
      <c r="H867" s="193">
        <v>34374.200000000004</v>
      </c>
      <c r="I867" s="193">
        <v>0</v>
      </c>
      <c r="J867" s="193">
        <v>8.2000000000014097</v>
      </c>
      <c r="K867" s="193">
        <v>0</v>
      </c>
      <c r="L867" s="194" t="s">
        <v>1324</v>
      </c>
      <c r="M867" s="195">
        <v>43190</v>
      </c>
      <c r="N867" s="196" t="s">
        <v>1324</v>
      </c>
      <c r="O867" s="195">
        <v>43190</v>
      </c>
      <c r="P867" s="66"/>
      <c r="Q867" s="213">
        <v>0.12774229014793828</v>
      </c>
      <c r="R867" s="193">
        <v>1011286.9847</v>
      </c>
      <c r="S867" s="193"/>
      <c r="T867" s="193"/>
      <c r="U867" s="193">
        <v>253.51000000000931</v>
      </c>
      <c r="V867" s="193">
        <v>30915.853658532407</v>
      </c>
      <c r="W867" s="193">
        <v>77999.999999941167</v>
      </c>
      <c r="X867" s="193" t="s">
        <v>607</v>
      </c>
      <c r="Y867" s="193"/>
      <c r="Z867" s="193">
        <v>-128.46269864986684</v>
      </c>
      <c r="AA867" s="193">
        <v>-15666.182762176189</v>
      </c>
      <c r="AB867" s="193">
        <v>-2230.247440978796</v>
      </c>
      <c r="AC867" s="193"/>
      <c r="AD867" s="197">
        <v>-271.98139524126981</v>
      </c>
      <c r="AE867" s="198"/>
    </row>
    <row r="868" spans="1:31" ht="14.25" hidden="1" outlineLevel="1">
      <c r="A868" s="66" t="s">
        <v>134</v>
      </c>
      <c r="B868" s="208" t="s">
        <v>296</v>
      </c>
      <c r="C868" s="172"/>
      <c r="D868" s="66"/>
      <c r="E868" s="66">
        <v>1.632316935029763</v>
      </c>
      <c r="F868" s="193">
        <v>18488</v>
      </c>
      <c r="G868" s="193"/>
      <c r="H868" s="193">
        <v>18488</v>
      </c>
      <c r="I868" s="193">
        <v>0</v>
      </c>
      <c r="J868" s="193">
        <v>0</v>
      </c>
      <c r="K868" s="193">
        <v>0</v>
      </c>
      <c r="L868" s="194"/>
      <c r="M868" s="195">
        <v>43100</v>
      </c>
      <c r="N868" s="196" t="s">
        <v>1324</v>
      </c>
      <c r="O868" s="195">
        <v>43190</v>
      </c>
      <c r="P868" s="66"/>
      <c r="Q868" s="213">
        <v>0.12774229014793828</v>
      </c>
      <c r="R868" s="193">
        <v>714437.98834000004</v>
      </c>
      <c r="S868" s="193"/>
      <c r="T868" s="193"/>
      <c r="U868" s="193">
        <v>2.3699999999953434</v>
      </c>
      <c r="V868" s="193">
        <v>0</v>
      </c>
      <c r="W868" s="193">
        <v>0</v>
      </c>
      <c r="X868" s="193" t="s">
        <v>607</v>
      </c>
      <c r="Y868" s="193"/>
      <c r="Z868" s="193">
        <v>-5832.9165805211624</v>
      </c>
      <c r="AA868" s="193">
        <v>0</v>
      </c>
      <c r="AB868" s="193">
        <v>-101265.56123973809</v>
      </c>
      <c r="AC868" s="193"/>
      <c r="AD868" s="197">
        <v>0</v>
      </c>
      <c r="AE868" s="198"/>
    </row>
    <row r="869" spans="1:31" ht="14.25" hidden="1" outlineLevel="1">
      <c r="A869" s="66" t="s">
        <v>134</v>
      </c>
      <c r="B869" s="208" t="s">
        <v>309</v>
      </c>
      <c r="C869" s="172"/>
      <c r="D869" s="66"/>
      <c r="E869" s="66">
        <v>1.6350451151083234</v>
      </c>
      <c r="F869" s="193">
        <v>18518.900000000001</v>
      </c>
      <c r="G869" s="193"/>
      <c r="H869" s="193">
        <v>18518.900000000001</v>
      </c>
      <c r="I869" s="193">
        <v>0</v>
      </c>
      <c r="J869" s="193">
        <v>79.200000000000728</v>
      </c>
      <c r="K869" s="193">
        <v>0</v>
      </c>
      <c r="L869" s="194" t="s">
        <v>1324</v>
      </c>
      <c r="M869" s="195">
        <v>43190</v>
      </c>
      <c r="N869" s="196" t="s">
        <v>1324</v>
      </c>
      <c r="O869" s="195">
        <v>43190</v>
      </c>
      <c r="P869" s="66"/>
      <c r="Q869" s="213">
        <v>0.12774229014793828</v>
      </c>
      <c r="R869" s="193">
        <v>644160.14859</v>
      </c>
      <c r="S869" s="193"/>
      <c r="T869" s="193"/>
      <c r="U869" s="193">
        <v>2.0200000000186265</v>
      </c>
      <c r="V869" s="193">
        <v>25.505050505285453</v>
      </c>
      <c r="W869" s="193">
        <v>97000.000000000873</v>
      </c>
      <c r="X869" s="193" t="s">
        <v>607</v>
      </c>
      <c r="Y869" s="193"/>
      <c r="Z869" s="193">
        <v>4655.5299304373284</v>
      </c>
      <c r="AA869" s="193">
        <v>58781.943566127346</v>
      </c>
      <c r="AB869" s="193">
        <v>80824.891761440551</v>
      </c>
      <c r="AC869" s="193"/>
      <c r="AD869" s="197">
        <v>1020.5163101191895</v>
      </c>
      <c r="AE869" s="198"/>
    </row>
    <row r="870" spans="1:31" ht="14.25" hidden="1" outlineLevel="1">
      <c r="A870" s="66" t="s">
        <v>134</v>
      </c>
      <c r="B870" s="208" t="s">
        <v>297</v>
      </c>
      <c r="C870" s="172"/>
      <c r="D870" s="66"/>
      <c r="E870" s="66">
        <v>3.0794531290636677</v>
      </c>
      <c r="F870" s="193">
        <v>34878.6</v>
      </c>
      <c r="G870" s="193"/>
      <c r="H870" s="193">
        <v>34878.6</v>
      </c>
      <c r="I870" s="193">
        <v>0</v>
      </c>
      <c r="J870" s="193">
        <v>-2.9558577807620168E-12</v>
      </c>
      <c r="K870" s="193">
        <v>0</v>
      </c>
      <c r="L870" s="194"/>
      <c r="M870" s="195">
        <v>43100</v>
      </c>
      <c r="N870" s="196" t="s">
        <v>1324</v>
      </c>
      <c r="O870" s="195">
        <v>43190</v>
      </c>
      <c r="P870" s="66"/>
      <c r="Q870" s="213">
        <v>0.12774229014793828</v>
      </c>
      <c r="R870" s="193">
        <v>1163758.4567000002</v>
      </c>
      <c r="S870" s="193"/>
      <c r="T870" s="193"/>
      <c r="U870" s="193">
        <v>52.476500000106171</v>
      </c>
      <c r="V870" s="193">
        <v>-1.7753391364647382E+16</v>
      </c>
      <c r="W870" s="193">
        <v>0</v>
      </c>
      <c r="X870" s="193" t="s">
        <v>607</v>
      </c>
      <c r="Y870" s="193"/>
      <c r="Z870" s="193">
        <v>-3575.5464779559197</v>
      </c>
      <c r="AA870" s="193">
        <v>1.2096476702049405E+18</v>
      </c>
      <c r="AB870" s="193">
        <v>-62075.244147692538</v>
      </c>
      <c r="AC870" s="193"/>
      <c r="AD870" s="197">
        <v>2.1000754688437552E+16</v>
      </c>
      <c r="AE870" s="198"/>
    </row>
    <row r="871" spans="1:31" ht="14.25" hidden="1" outlineLevel="1">
      <c r="A871" s="66" t="s">
        <v>134</v>
      </c>
      <c r="B871" s="208" t="s">
        <v>691</v>
      </c>
      <c r="C871" s="172"/>
      <c r="D871" s="66"/>
      <c r="E871" s="66">
        <v>3.4249608110781464</v>
      </c>
      <c r="F871" s="193">
        <v>38791.900100000006</v>
      </c>
      <c r="G871" s="193"/>
      <c r="H871" s="193">
        <v>38636.000099999997</v>
      </c>
      <c r="I871" s="193">
        <v>0</v>
      </c>
      <c r="J871" s="193">
        <v>2.9558577807620168E-12</v>
      </c>
      <c r="K871" s="193">
        <v>0</v>
      </c>
      <c r="L871" s="194"/>
      <c r="M871" s="195">
        <v>43100</v>
      </c>
      <c r="N871" s="196" t="s">
        <v>1324</v>
      </c>
      <c r="O871" s="195">
        <v>43190</v>
      </c>
      <c r="P871" s="66"/>
      <c r="Q871" s="213">
        <v>0.12774229014793828</v>
      </c>
      <c r="R871" s="193">
        <v>1050612.43572</v>
      </c>
      <c r="S871" s="193"/>
      <c r="T871" s="193"/>
      <c r="U871" s="193">
        <v>295.92999999993481</v>
      </c>
      <c r="V871" s="193">
        <v>1.0011645415620923E+17</v>
      </c>
      <c r="W871" s="193">
        <v>0</v>
      </c>
      <c r="X871" s="193" t="s">
        <v>607</v>
      </c>
      <c r="Y871" s="193"/>
      <c r="Z871" s="193">
        <v>11737.498292369652</v>
      </c>
      <c r="AA871" s="193">
        <v>3.9709279549111926E+18</v>
      </c>
      <c r="AB871" s="193">
        <v>203775.30446716593</v>
      </c>
      <c r="AC871" s="193"/>
      <c r="AD871" s="197">
        <v>6.8939482066228808E+16</v>
      </c>
      <c r="AE871" s="198"/>
    </row>
    <row r="872" spans="1:31" ht="14.25" hidden="1" outlineLevel="1">
      <c r="A872" s="66" t="s">
        <v>134</v>
      </c>
      <c r="B872" s="208" t="s">
        <v>1035</v>
      </c>
      <c r="C872" s="172"/>
      <c r="D872" s="66"/>
      <c r="E872" s="66">
        <v>0</v>
      </c>
      <c r="F872" s="193">
        <v>0</v>
      </c>
      <c r="G872" s="193"/>
      <c r="H872" s="193">
        <v>0</v>
      </c>
      <c r="I872" s="193">
        <v>0</v>
      </c>
      <c r="J872" s="193">
        <v>0</v>
      </c>
      <c r="K872" s="193">
        <v>0</v>
      </c>
      <c r="L872" s="194"/>
      <c r="M872" s="195">
        <v>43100</v>
      </c>
      <c r="N872" s="196" t="s">
        <v>1324</v>
      </c>
      <c r="O872" s="195">
        <v>43190</v>
      </c>
      <c r="P872" s="66"/>
      <c r="Q872" s="213">
        <v>0.13774229014793829</v>
      </c>
      <c r="R872" s="193">
        <v>17076.980369999997</v>
      </c>
      <c r="S872" s="193"/>
      <c r="T872" s="193"/>
      <c r="U872" s="193">
        <v>87.869999999998981</v>
      </c>
      <c r="V872" s="193">
        <v>0</v>
      </c>
      <c r="W872" s="193">
        <v>0</v>
      </c>
      <c r="X872" s="193" t="s">
        <v>607</v>
      </c>
      <c r="Y872" s="193"/>
      <c r="Z872" s="193">
        <v>-437.94395767644954</v>
      </c>
      <c r="AA872" s="193">
        <v>0</v>
      </c>
      <c r="AB872" s="193">
        <v>-7603.1673097740895</v>
      </c>
      <c r="AC872" s="193"/>
      <c r="AD872" s="197">
        <v>0</v>
      </c>
      <c r="AE872" s="198"/>
    </row>
    <row r="873" spans="1:31" ht="14.25" hidden="1" outlineLevel="1">
      <c r="A873" s="66" t="s">
        <v>134</v>
      </c>
      <c r="B873" s="208" t="s">
        <v>307</v>
      </c>
      <c r="C873" s="172"/>
      <c r="D873" s="66"/>
      <c r="E873" s="66">
        <v>1.1293252875360071</v>
      </c>
      <c r="F873" s="193">
        <v>12791</v>
      </c>
      <c r="G873" s="193"/>
      <c r="H873" s="193">
        <v>0</v>
      </c>
      <c r="I873" s="193">
        <v>0</v>
      </c>
      <c r="J873" s="193">
        <v>0</v>
      </c>
      <c r="K873" s="193">
        <v>0</v>
      </c>
      <c r="L873" s="194"/>
      <c r="M873" s="195">
        <v>43100</v>
      </c>
      <c r="N873" s="196" t="s">
        <v>1324</v>
      </c>
      <c r="O873" s="195">
        <v>43465</v>
      </c>
      <c r="P873" s="66"/>
      <c r="Q873" s="213">
        <v>0.15774229014793831</v>
      </c>
      <c r="R873" s="193">
        <v>744881.70217000006</v>
      </c>
      <c r="S873" s="193"/>
      <c r="T873" s="193"/>
      <c r="U873" s="193">
        <v>518744.53150000004</v>
      </c>
      <c r="V873" s="193">
        <v>0</v>
      </c>
      <c r="W873" s="193">
        <v>0</v>
      </c>
      <c r="X873" s="193" t="s">
        <v>607</v>
      </c>
      <c r="Y873" s="193"/>
      <c r="Z873" s="193">
        <v>-509011.63059772807</v>
      </c>
      <c r="AA873" s="193">
        <v>0</v>
      </c>
      <c r="AB873" s="193">
        <v>-8836976.7917078082</v>
      </c>
      <c r="AC873" s="193"/>
      <c r="AD873" s="197">
        <v>0</v>
      </c>
      <c r="AE873" s="198"/>
    </row>
    <row r="874" spans="1:31" ht="14.25" hidden="1" outlineLevel="1">
      <c r="A874" s="66" t="s">
        <v>134</v>
      </c>
      <c r="B874" s="208" t="s">
        <v>308</v>
      </c>
      <c r="C874" s="172"/>
      <c r="D874" s="66"/>
      <c r="E874" s="66">
        <v>0.30722486146814509</v>
      </c>
      <c r="F874" s="193">
        <v>3479.7</v>
      </c>
      <c r="G874" s="193"/>
      <c r="H874" s="193">
        <v>0</v>
      </c>
      <c r="I874" s="193">
        <v>0</v>
      </c>
      <c r="J874" s="193">
        <v>0</v>
      </c>
      <c r="K874" s="193">
        <v>0</v>
      </c>
      <c r="L874" s="194"/>
      <c r="M874" s="195">
        <v>43100</v>
      </c>
      <c r="N874" s="196" t="s">
        <v>1324</v>
      </c>
      <c r="O874" s="195">
        <v>43190</v>
      </c>
      <c r="P874" s="66"/>
      <c r="Q874" s="213">
        <v>0.13774229014793829</v>
      </c>
      <c r="R874" s="193">
        <v>158540.74901999999</v>
      </c>
      <c r="S874" s="193"/>
      <c r="T874" s="193"/>
      <c r="U874" s="193">
        <v>717</v>
      </c>
      <c r="V874" s="193">
        <v>0</v>
      </c>
      <c r="W874" s="193">
        <v>0</v>
      </c>
      <c r="X874" s="193" t="s">
        <v>607</v>
      </c>
      <c r="Y874" s="193"/>
      <c r="Z874" s="193">
        <v>-175.04617051019386</v>
      </c>
      <c r="AA874" s="193">
        <v>0</v>
      </c>
      <c r="AB874" s="193">
        <v>-3038.9854637691164</v>
      </c>
      <c r="AC874" s="193"/>
      <c r="AD874" s="197">
        <v>0</v>
      </c>
      <c r="AE874" s="198"/>
    </row>
    <row r="875" spans="1:31" ht="14.25" hidden="1" outlineLevel="1">
      <c r="A875" s="66" t="s">
        <v>134</v>
      </c>
      <c r="B875" s="208" t="s">
        <v>1036</v>
      </c>
      <c r="C875" s="172"/>
      <c r="D875" s="66"/>
      <c r="E875" s="66">
        <v>0</v>
      </c>
      <c r="F875" s="193">
        <v>0</v>
      </c>
      <c r="G875" s="193">
        <v>356</v>
      </c>
      <c r="H875" s="193">
        <v>0</v>
      </c>
      <c r="I875" s="193">
        <v>356</v>
      </c>
      <c r="J875" s="193">
        <v>0</v>
      </c>
      <c r="K875" s="193">
        <v>356</v>
      </c>
      <c r="L875" s="194" t="s">
        <v>1324</v>
      </c>
      <c r="M875" s="195">
        <v>43830</v>
      </c>
      <c r="N875" s="196">
        <v>43101</v>
      </c>
      <c r="O875" s="195">
        <v>43830</v>
      </c>
      <c r="P875" s="66"/>
      <c r="Q875" s="213">
        <v>0.17994229014793828</v>
      </c>
      <c r="R875" s="193">
        <v>194930</v>
      </c>
      <c r="S875" s="193"/>
      <c r="T875" s="193"/>
      <c r="U875" s="193">
        <v>194930</v>
      </c>
      <c r="V875" s="193">
        <v>0</v>
      </c>
      <c r="W875" s="193">
        <v>0</v>
      </c>
      <c r="X875" s="193">
        <v>550.00000421348307</v>
      </c>
      <c r="Y875" s="193"/>
      <c r="Z875" s="193">
        <v>1740.1058860464536</v>
      </c>
      <c r="AA875" s="193">
        <v>0</v>
      </c>
      <c r="AB875" s="193">
        <v>30210.066736685876</v>
      </c>
      <c r="AC875" s="193"/>
      <c r="AD875" s="197">
        <v>0</v>
      </c>
      <c r="AE875" s="198"/>
    </row>
    <row r="876" spans="1:31" ht="14.25" hidden="1" outlineLevel="1">
      <c r="A876" s="66" t="s">
        <v>134</v>
      </c>
      <c r="B876" s="208" t="s">
        <v>1037</v>
      </c>
      <c r="C876" s="172"/>
      <c r="D876" s="66"/>
      <c r="E876" s="66">
        <v>0</v>
      </c>
      <c r="F876" s="193">
        <v>0</v>
      </c>
      <c r="G876" s="193">
        <v>631</v>
      </c>
      <c r="H876" s="193">
        <v>0</v>
      </c>
      <c r="I876" s="193">
        <v>631</v>
      </c>
      <c r="J876" s="193">
        <v>0</v>
      </c>
      <c r="K876" s="193">
        <v>33</v>
      </c>
      <c r="L876" s="194" t="s">
        <v>1324</v>
      </c>
      <c r="M876" s="195">
        <v>43281</v>
      </c>
      <c r="N876" s="196" t="s">
        <v>1324</v>
      </c>
      <c r="O876" s="195">
        <v>43190</v>
      </c>
      <c r="P876" s="66"/>
      <c r="Q876" s="213">
        <v>0.1477422901479383</v>
      </c>
      <c r="R876" s="193">
        <v>298259.19413000002</v>
      </c>
      <c r="S876" s="193"/>
      <c r="T876" s="193"/>
      <c r="U876" s="193">
        <v>79360.91280000002</v>
      </c>
      <c r="V876" s="193">
        <v>0</v>
      </c>
      <c r="W876" s="193">
        <v>0</v>
      </c>
      <c r="X876" s="193">
        <v>800</v>
      </c>
      <c r="Y876" s="193"/>
      <c r="Z876" s="193">
        <v>-30733.807810259666</v>
      </c>
      <c r="AA876" s="193">
        <v>0</v>
      </c>
      <c r="AB876" s="193">
        <v>-533571.19958367618</v>
      </c>
      <c r="AC876" s="193"/>
      <c r="AD876" s="197">
        <v>0</v>
      </c>
      <c r="AE876" s="198"/>
    </row>
    <row r="877" spans="1:31" ht="14.25" hidden="1" outlineLevel="1">
      <c r="A877" s="66" t="s">
        <v>134</v>
      </c>
      <c r="B877" s="208" t="s">
        <v>582</v>
      </c>
      <c r="C877" s="172"/>
      <c r="D877" s="66"/>
      <c r="E877" s="66">
        <v>0.44410180566852603</v>
      </c>
      <c r="F877" s="193">
        <v>5030</v>
      </c>
      <c r="G877" s="193"/>
      <c r="H877" s="193">
        <v>0</v>
      </c>
      <c r="I877" s="193">
        <v>0</v>
      </c>
      <c r="J877" s="193">
        <v>0</v>
      </c>
      <c r="K877" s="193">
        <v>0</v>
      </c>
      <c r="L877" s="194"/>
      <c r="M877" s="195">
        <v>43100</v>
      </c>
      <c r="N877" s="196" t="s">
        <v>1324</v>
      </c>
      <c r="O877" s="195">
        <v>43465</v>
      </c>
      <c r="P877" s="66"/>
      <c r="Q877" s="213">
        <v>0.16774229014793829</v>
      </c>
      <c r="R877" s="193">
        <v>576473.22282999998</v>
      </c>
      <c r="S877" s="193"/>
      <c r="T877" s="193"/>
      <c r="U877" s="193">
        <v>387023.76451000001</v>
      </c>
      <c r="V877" s="193">
        <v>0</v>
      </c>
      <c r="W877" s="193">
        <v>0</v>
      </c>
      <c r="X877" s="193" t="s">
        <v>607</v>
      </c>
      <c r="Y877" s="193"/>
      <c r="Z877" s="193">
        <v>-347736.89196130348</v>
      </c>
      <c r="AA877" s="193">
        <v>0</v>
      </c>
      <c r="AB877" s="193">
        <v>-6037077.8566967379</v>
      </c>
      <c r="AC877" s="193"/>
      <c r="AD877" s="197">
        <v>0</v>
      </c>
      <c r="AE877" s="198"/>
    </row>
    <row r="878" spans="1:31" ht="14.25" hidden="1" outlineLevel="1">
      <c r="A878" s="66" t="s">
        <v>134</v>
      </c>
      <c r="B878" s="208" t="s">
        <v>1038</v>
      </c>
      <c r="C878" s="172"/>
      <c r="D878" s="66"/>
      <c r="E878" s="66">
        <v>0</v>
      </c>
      <c r="F878" s="193">
        <v>0</v>
      </c>
      <c r="G878" s="193"/>
      <c r="H878" s="193">
        <v>0</v>
      </c>
      <c r="I878" s="193">
        <v>0</v>
      </c>
      <c r="J878" s="193">
        <v>0</v>
      </c>
      <c r="K878" s="193">
        <v>0</v>
      </c>
      <c r="L878" s="194"/>
      <c r="M878" s="195">
        <v>43100</v>
      </c>
      <c r="N878" s="196" t="s">
        <v>1324</v>
      </c>
      <c r="O878" s="195">
        <v>43465</v>
      </c>
      <c r="P878" s="66"/>
      <c r="Q878" s="213">
        <v>0.16774229014793829</v>
      </c>
      <c r="R878" s="193">
        <v>47012.644049999995</v>
      </c>
      <c r="S878" s="193"/>
      <c r="T878" s="193"/>
      <c r="U878" s="193">
        <v>19525.535399999997</v>
      </c>
      <c r="V878" s="193">
        <v>0</v>
      </c>
      <c r="W878" s="193">
        <v>0</v>
      </c>
      <c r="X878" s="193" t="s">
        <v>607</v>
      </c>
      <c r="Y878" s="193"/>
      <c r="Z878" s="193">
        <v>-21084.393948357807</v>
      </c>
      <c r="AA878" s="193">
        <v>0</v>
      </c>
      <c r="AB878" s="193">
        <v>-366047.23505053465</v>
      </c>
      <c r="AC878" s="193"/>
      <c r="AD878" s="197">
        <v>0</v>
      </c>
      <c r="AE878" s="198"/>
    </row>
    <row r="879" spans="1:31" ht="14.25" collapsed="1">
      <c r="A879" s="66"/>
      <c r="B879" s="66" t="s">
        <v>692</v>
      </c>
      <c r="C879" s="172"/>
      <c r="D879" s="66">
        <v>1</v>
      </c>
      <c r="E879" s="66">
        <v>0.87</v>
      </c>
      <c r="F879" s="193">
        <v>21694.1</v>
      </c>
      <c r="G879" s="193">
        <v>0</v>
      </c>
      <c r="H879" s="193">
        <v>8483.8000000000011</v>
      </c>
      <c r="I879" s="193">
        <v>0</v>
      </c>
      <c r="J879" s="193">
        <v>86.700000000000728</v>
      </c>
      <c r="K879" s="193">
        <v>0</v>
      </c>
      <c r="L879" s="194" t="s">
        <v>1324</v>
      </c>
      <c r="M879" s="195">
        <v>43190</v>
      </c>
      <c r="N879" s="195" t="s">
        <v>1324</v>
      </c>
      <c r="O879" s="196">
        <v>43190</v>
      </c>
      <c r="P879" s="66"/>
      <c r="Q879" s="213">
        <v>0.13774229014793829</v>
      </c>
      <c r="R879" s="193">
        <v>1017314.37711</v>
      </c>
      <c r="S879" s="193"/>
      <c r="T879" s="193"/>
      <c r="U879" s="193">
        <v>22873.599999999977</v>
      </c>
      <c r="V879" s="193">
        <v>263824.68281429971</v>
      </c>
      <c r="W879" s="193">
        <v>45999.999999999753</v>
      </c>
      <c r="X879" s="193">
        <v>571.20823007712067</v>
      </c>
      <c r="Y879" s="193">
        <v>0</v>
      </c>
      <c r="Z879" s="193">
        <v>-19228.625545357361</v>
      </c>
      <c r="AA879" s="193">
        <v>-221783.45496375088</v>
      </c>
      <c r="AB879" s="193">
        <v>-330000</v>
      </c>
      <c r="AC879" s="193"/>
      <c r="AD879" s="197">
        <v>-3806.2283737023904</v>
      </c>
      <c r="AE879" s="198"/>
    </row>
    <row r="880" spans="1:31" ht="14.25" hidden="1" outlineLevel="1">
      <c r="A880" s="66" t="s">
        <v>134</v>
      </c>
      <c r="B880" s="208" t="s">
        <v>693</v>
      </c>
      <c r="C880" s="172"/>
      <c r="D880" s="66"/>
      <c r="E880" s="66">
        <v>0.87</v>
      </c>
      <c r="F880" s="193">
        <v>21694.1</v>
      </c>
      <c r="G880" s="193"/>
      <c r="H880" s="193">
        <v>8483.8000000000011</v>
      </c>
      <c r="I880" s="193">
        <v>0</v>
      </c>
      <c r="J880" s="193">
        <v>86.700000000000728</v>
      </c>
      <c r="K880" s="193">
        <v>0</v>
      </c>
      <c r="L880" s="194" t="s">
        <v>1324</v>
      </c>
      <c r="M880" s="195">
        <v>43190</v>
      </c>
      <c r="N880" s="196" t="s">
        <v>1324</v>
      </c>
      <c r="O880" s="195">
        <v>43190</v>
      </c>
      <c r="P880" s="66"/>
      <c r="Q880" s="213">
        <v>0.13774229014793829</v>
      </c>
      <c r="R880" s="193">
        <v>1017314.37711</v>
      </c>
      <c r="S880" s="193"/>
      <c r="T880" s="193"/>
      <c r="U880" s="193">
        <v>22873.599999999977</v>
      </c>
      <c r="V880" s="193">
        <v>263824.68281429971</v>
      </c>
      <c r="W880" s="193">
        <v>45999.999999999753</v>
      </c>
      <c r="X880" s="193" t="s">
        <v>607</v>
      </c>
      <c r="Y880" s="193"/>
      <c r="Z880" s="193">
        <v>-19228.625545357361</v>
      </c>
      <c r="AA880" s="193">
        <v>-221783.45496375088</v>
      </c>
      <c r="AB880" s="193">
        <v>-333829.14547792124</v>
      </c>
      <c r="AC880" s="193"/>
      <c r="AD880" s="197">
        <v>-3850.3938348087477</v>
      </c>
      <c r="AE880" s="198"/>
    </row>
    <row r="881" spans="1:31" ht="14.25" collapsed="1">
      <c r="A881" s="66"/>
      <c r="B881" s="66" t="s">
        <v>694</v>
      </c>
      <c r="C881" s="172"/>
      <c r="D881" s="66">
        <v>9</v>
      </c>
      <c r="E881" s="66">
        <v>7.9649999999999999</v>
      </c>
      <c r="F881" s="193">
        <v>155340.9</v>
      </c>
      <c r="G881" s="193">
        <v>259</v>
      </c>
      <c r="H881" s="193">
        <v>149586.30000000002</v>
      </c>
      <c r="I881" s="193">
        <v>259</v>
      </c>
      <c r="J881" s="193">
        <v>108946.80000000002</v>
      </c>
      <c r="K881" s="193">
        <v>259</v>
      </c>
      <c r="L881" s="194" t="s">
        <v>1324</v>
      </c>
      <c r="M881" s="195">
        <v>44196</v>
      </c>
      <c r="N881" s="195" t="s">
        <v>1324</v>
      </c>
      <c r="O881" s="196">
        <v>44561</v>
      </c>
      <c r="P881" s="66"/>
      <c r="Q881" s="213">
        <v>0.16395278205775116</v>
      </c>
      <c r="R881" s="193">
        <v>9002374.7449500002</v>
      </c>
      <c r="S881" s="193"/>
      <c r="T881" s="193"/>
      <c r="U881" s="193">
        <v>8460205.4799999986</v>
      </c>
      <c r="V881" s="193">
        <v>77654.465115083673</v>
      </c>
      <c r="W881" s="193">
        <v>117204.08566382856</v>
      </c>
      <c r="X881" s="193">
        <v>687.4903474903474</v>
      </c>
      <c r="Y881" s="193">
        <v>0</v>
      </c>
      <c r="Z881" s="193">
        <v>4147275.01566057</v>
      </c>
      <c r="AA881" s="193">
        <v>38066.974116362937</v>
      </c>
      <c r="AB881" s="193">
        <v>72000000</v>
      </c>
      <c r="AC881" s="193"/>
      <c r="AD881" s="197">
        <v>660.87301325050385</v>
      </c>
      <c r="AE881" s="198"/>
    </row>
    <row r="882" spans="1:31" ht="14.25" hidden="1" outlineLevel="1">
      <c r="A882" s="66" t="s">
        <v>134</v>
      </c>
      <c r="B882" s="208" t="s">
        <v>695</v>
      </c>
      <c r="C882" s="172"/>
      <c r="D882" s="66"/>
      <c r="E882" s="66">
        <v>1.0888051923221767</v>
      </c>
      <c r="F882" s="193">
        <v>21234.9</v>
      </c>
      <c r="G882" s="193"/>
      <c r="H882" s="193">
        <v>21234.900000000005</v>
      </c>
      <c r="I882" s="193">
        <v>0</v>
      </c>
      <c r="J882" s="193">
        <v>9533.4000000000051</v>
      </c>
      <c r="K882" s="193">
        <v>0</v>
      </c>
      <c r="L882" s="194" t="s">
        <v>1324</v>
      </c>
      <c r="M882" s="195">
        <v>43465</v>
      </c>
      <c r="N882" s="196" t="s">
        <v>1324</v>
      </c>
      <c r="O882" s="195">
        <v>43830</v>
      </c>
      <c r="P882" s="66"/>
      <c r="Q882" s="213">
        <v>0.14994229014793831</v>
      </c>
      <c r="R882" s="193">
        <v>1004035.0578</v>
      </c>
      <c r="S882" s="193"/>
      <c r="T882" s="193"/>
      <c r="U882" s="193">
        <v>853489.35</v>
      </c>
      <c r="V882" s="193">
        <v>89526.228837560528</v>
      </c>
      <c r="W882" s="193">
        <v>120389.85042062645</v>
      </c>
      <c r="X882" s="193" t="s">
        <v>607</v>
      </c>
      <c r="Y882" s="193"/>
      <c r="Z882" s="193">
        <v>367950.36297781137</v>
      </c>
      <c r="AA882" s="193">
        <v>38595.922019196842</v>
      </c>
      <c r="AB882" s="193">
        <v>6388004.9544586893</v>
      </c>
      <c r="AC882" s="193"/>
      <c r="AD882" s="197">
        <v>670.06576399382027</v>
      </c>
      <c r="AE882" s="198"/>
    </row>
    <row r="883" spans="1:31" ht="14.25" hidden="1" outlineLevel="1">
      <c r="A883" s="66" t="s">
        <v>134</v>
      </c>
      <c r="B883" s="208" t="s">
        <v>696</v>
      </c>
      <c r="C883" s="172"/>
      <c r="D883" s="66"/>
      <c r="E883" s="66">
        <v>1.0934762834514284</v>
      </c>
      <c r="F883" s="193">
        <v>21326</v>
      </c>
      <c r="G883" s="193"/>
      <c r="H883" s="193">
        <v>21326</v>
      </c>
      <c r="I883" s="193">
        <v>0</v>
      </c>
      <c r="J883" s="193">
        <v>2147.5</v>
      </c>
      <c r="K883" s="193">
        <v>0</v>
      </c>
      <c r="L883" s="194" t="s">
        <v>1324</v>
      </c>
      <c r="M883" s="195">
        <v>43190</v>
      </c>
      <c r="N883" s="196" t="s">
        <v>1324</v>
      </c>
      <c r="O883" s="195">
        <v>43646</v>
      </c>
      <c r="P883" s="66"/>
      <c r="Q883" s="213">
        <v>0.14994229014793831</v>
      </c>
      <c r="R883" s="193">
        <v>1013464.42005</v>
      </c>
      <c r="S883" s="193"/>
      <c r="T883" s="193"/>
      <c r="U883" s="193">
        <v>793065.12999999989</v>
      </c>
      <c r="V883" s="193">
        <v>369296.91734575084</v>
      </c>
      <c r="W883" s="193">
        <v>118035.17112921993</v>
      </c>
      <c r="X883" s="193" t="s">
        <v>607</v>
      </c>
      <c r="Y883" s="193"/>
      <c r="Z883" s="193">
        <v>-493569.13894792442</v>
      </c>
      <c r="AA883" s="193">
        <v>-229834.29054618135</v>
      </c>
      <c r="AB883" s="193">
        <v>-8568878.9092385862</v>
      </c>
      <c r="AC883" s="193"/>
      <c r="AD883" s="197">
        <v>-3990.1648005767574</v>
      </c>
      <c r="AE883" s="198"/>
    </row>
    <row r="884" spans="1:31" ht="14.25" hidden="1" outlineLevel="1">
      <c r="A884" s="66" t="s">
        <v>134</v>
      </c>
      <c r="B884" s="208" t="s">
        <v>697</v>
      </c>
      <c r="C884" s="172"/>
      <c r="D884" s="66"/>
      <c r="E884" s="66">
        <v>1.5046707435067004</v>
      </c>
      <c r="F884" s="193">
        <v>29345.5</v>
      </c>
      <c r="G884" s="193"/>
      <c r="H884" s="193">
        <v>29345.5</v>
      </c>
      <c r="I884" s="193">
        <v>0</v>
      </c>
      <c r="J884" s="193">
        <v>21542.899999999998</v>
      </c>
      <c r="K884" s="193">
        <v>0</v>
      </c>
      <c r="L884" s="194" t="s">
        <v>1324</v>
      </c>
      <c r="M884" s="195">
        <v>43830</v>
      </c>
      <c r="N884" s="196" t="s">
        <v>1324</v>
      </c>
      <c r="O884" s="195">
        <v>44196</v>
      </c>
      <c r="P884" s="66"/>
      <c r="Q884" s="213">
        <v>0.1613422901479383</v>
      </c>
      <c r="R884" s="193">
        <v>1413003.4053199997</v>
      </c>
      <c r="S884" s="193"/>
      <c r="T884" s="193"/>
      <c r="U884" s="193">
        <v>1382003.2199999997</v>
      </c>
      <c r="V884" s="193">
        <v>64151.215481666812</v>
      </c>
      <c r="W884" s="193">
        <v>116419.92721499891</v>
      </c>
      <c r="X884" s="193" t="s">
        <v>607</v>
      </c>
      <c r="Y884" s="193"/>
      <c r="Z884" s="193">
        <v>1079486.7293781</v>
      </c>
      <c r="AA884" s="193">
        <v>50108.700749578755</v>
      </c>
      <c r="AB884" s="193">
        <v>18741023.978703201</v>
      </c>
      <c r="AC884" s="193"/>
      <c r="AD884" s="197">
        <v>869.93970072289255</v>
      </c>
      <c r="AE884" s="198"/>
    </row>
    <row r="885" spans="1:31" ht="14.25" hidden="1" outlineLevel="1">
      <c r="A885" s="66" t="s">
        <v>134</v>
      </c>
      <c r="B885" s="208" t="s">
        <v>698</v>
      </c>
      <c r="C885" s="172"/>
      <c r="D885" s="66"/>
      <c r="E885" s="66">
        <v>1.0951324441920964</v>
      </c>
      <c r="F885" s="193">
        <v>21358.300000000003</v>
      </c>
      <c r="G885" s="193"/>
      <c r="H885" s="193">
        <v>21358.300000000003</v>
      </c>
      <c r="I885" s="193">
        <v>0</v>
      </c>
      <c r="J885" s="193">
        <v>20939.600000000002</v>
      </c>
      <c r="K885" s="193">
        <v>0</v>
      </c>
      <c r="L885" s="195">
        <v>43466</v>
      </c>
      <c r="M885" s="195">
        <v>44196</v>
      </c>
      <c r="N885" s="196" t="s">
        <v>1324</v>
      </c>
      <c r="O885" s="195">
        <v>44196</v>
      </c>
      <c r="P885" s="66"/>
      <c r="Q885" s="213">
        <v>0.17134229014793828</v>
      </c>
      <c r="R885" s="193">
        <v>1049509.8389199998</v>
      </c>
      <c r="S885" s="193"/>
      <c r="T885" s="193"/>
      <c r="U885" s="193">
        <v>1046913.8999999998</v>
      </c>
      <c r="V885" s="193">
        <v>49996.843301686735</v>
      </c>
      <c r="W885" s="193">
        <v>117562.38419071998</v>
      </c>
      <c r="X885" s="193" t="s">
        <v>607</v>
      </c>
      <c r="Y885" s="193"/>
      <c r="Z885" s="193">
        <v>946833.64614625915</v>
      </c>
      <c r="AA885" s="193">
        <v>45217.370252834779</v>
      </c>
      <c r="AB885" s="193">
        <v>16438027.058000825</v>
      </c>
      <c r="AC885" s="193"/>
      <c r="AD885" s="197">
        <v>785.02106334413372</v>
      </c>
      <c r="AE885" s="198"/>
    </row>
    <row r="886" spans="1:31" ht="14.25" hidden="1" outlineLevel="1">
      <c r="A886" s="66" t="s">
        <v>134</v>
      </c>
      <c r="B886" s="208" t="s">
        <v>699</v>
      </c>
      <c r="C886" s="172"/>
      <c r="D886" s="66"/>
      <c r="E886" s="66">
        <v>1.0887693002937409</v>
      </c>
      <c r="F886" s="193">
        <v>21234.199999999997</v>
      </c>
      <c r="G886" s="193"/>
      <c r="H886" s="193">
        <v>21234.199999999997</v>
      </c>
      <c r="I886" s="193">
        <v>0</v>
      </c>
      <c r="J886" s="193">
        <v>20817.099999999999</v>
      </c>
      <c r="K886" s="193">
        <v>0</v>
      </c>
      <c r="L886" s="195">
        <v>43282</v>
      </c>
      <c r="M886" s="195">
        <v>44196</v>
      </c>
      <c r="N886" s="196" t="s">
        <v>1324</v>
      </c>
      <c r="O886" s="195">
        <v>44196</v>
      </c>
      <c r="P886" s="66"/>
      <c r="Q886" s="213">
        <v>0.17134229014793828</v>
      </c>
      <c r="R886" s="193">
        <v>1044462.65087</v>
      </c>
      <c r="S886" s="193"/>
      <c r="T886" s="193"/>
      <c r="U886" s="193">
        <v>1041868.39</v>
      </c>
      <c r="V886" s="193">
        <v>50048.680651964016</v>
      </c>
      <c r="W886" s="193">
        <v>117598.55119108809</v>
      </c>
      <c r="X886" s="193" t="s">
        <v>607</v>
      </c>
      <c r="Y886" s="193"/>
      <c r="Z886" s="193">
        <v>975652.84571786062</v>
      </c>
      <c r="AA886" s="193">
        <v>46867.85602787423</v>
      </c>
      <c r="AB886" s="193">
        <v>16938358.646634225</v>
      </c>
      <c r="AC886" s="193"/>
      <c r="AD886" s="197">
        <v>813.67523077826525</v>
      </c>
      <c r="AE886" s="198"/>
    </row>
    <row r="887" spans="1:31" ht="14.25" hidden="1" outlineLevel="1">
      <c r="A887" s="66" t="s">
        <v>134</v>
      </c>
      <c r="B887" s="208" t="s">
        <v>700</v>
      </c>
      <c r="C887" s="172"/>
      <c r="D887" s="66"/>
      <c r="E887" s="66">
        <v>1.7990827978980424</v>
      </c>
      <c r="F887" s="193">
        <v>35087.4</v>
      </c>
      <c r="G887" s="193"/>
      <c r="H887" s="193">
        <v>35087.400000000009</v>
      </c>
      <c r="I887" s="193">
        <v>0</v>
      </c>
      <c r="J887" s="193">
        <v>33966.30000000001</v>
      </c>
      <c r="K887" s="193">
        <v>0</v>
      </c>
      <c r="L887" s="194" t="s">
        <v>1324</v>
      </c>
      <c r="M887" s="195">
        <v>44196</v>
      </c>
      <c r="N887" s="196" t="s">
        <v>1324</v>
      </c>
      <c r="O887" s="195">
        <v>44196</v>
      </c>
      <c r="P887" s="66"/>
      <c r="Q887" s="213">
        <v>0.1613422901479383</v>
      </c>
      <c r="R887" s="193">
        <v>1680278.5214699996</v>
      </c>
      <c r="S887" s="193"/>
      <c r="T887" s="193"/>
      <c r="U887" s="193">
        <v>1658959.5699999996</v>
      </c>
      <c r="V887" s="193">
        <v>48841.338915336644</v>
      </c>
      <c r="W887" s="193">
        <v>116292.08951225186</v>
      </c>
      <c r="X887" s="193" t="s">
        <v>607</v>
      </c>
      <c r="Y887" s="193"/>
      <c r="Z887" s="193">
        <v>1725753.7931863668</v>
      </c>
      <c r="AA887" s="193">
        <v>50807.824025176909</v>
      </c>
      <c r="AB887" s="193">
        <v>29960899.323029552</v>
      </c>
      <c r="AC887" s="193"/>
      <c r="AD887" s="197">
        <v>882.07721544676758</v>
      </c>
      <c r="AE887" s="198"/>
    </row>
    <row r="888" spans="1:31" ht="14.25" hidden="1" outlineLevel="1">
      <c r="A888" s="66" t="s">
        <v>134</v>
      </c>
      <c r="B888" s="208" t="s">
        <v>1039</v>
      </c>
      <c r="C888" s="172"/>
      <c r="D888" s="66"/>
      <c r="E888" s="66">
        <v>0</v>
      </c>
      <c r="F888" s="193">
        <v>0</v>
      </c>
      <c r="G888" s="193">
        <v>259</v>
      </c>
      <c r="H888" s="193">
        <v>0</v>
      </c>
      <c r="I888" s="193">
        <v>259</v>
      </c>
      <c r="J888" s="193">
        <v>0</v>
      </c>
      <c r="K888" s="193">
        <v>259</v>
      </c>
      <c r="L888" s="195">
        <v>43191</v>
      </c>
      <c r="M888" s="195">
        <v>44196</v>
      </c>
      <c r="N888" s="196" t="s">
        <v>1324</v>
      </c>
      <c r="O888" s="195">
        <v>43830</v>
      </c>
      <c r="P888" s="66"/>
      <c r="Q888" s="213">
        <v>0.1699422901479383</v>
      </c>
      <c r="R888" s="193">
        <v>261161.37449999998</v>
      </c>
      <c r="S888" s="193"/>
      <c r="T888" s="193"/>
      <c r="U888" s="193">
        <v>251699.24999999997</v>
      </c>
      <c r="V888" s="193">
        <v>0</v>
      </c>
      <c r="W888" s="193">
        <v>0</v>
      </c>
      <c r="X888" s="193">
        <v>687.4903474903474</v>
      </c>
      <c r="Y888" s="193"/>
      <c r="Z888" s="193">
        <v>-101976.2434613236</v>
      </c>
      <c r="AA888" s="193">
        <v>0</v>
      </c>
      <c r="AB888" s="193">
        <v>-1770414.7461523328</v>
      </c>
      <c r="AC888" s="193"/>
      <c r="AD888" s="197">
        <v>0</v>
      </c>
      <c r="AE888" s="198"/>
    </row>
    <row r="889" spans="1:31" ht="14.25" hidden="1" outlineLevel="1">
      <c r="A889" s="66" t="s">
        <v>134</v>
      </c>
      <c r="B889" s="208" t="s">
        <v>701</v>
      </c>
      <c r="C889" s="172"/>
      <c r="D889" s="66"/>
      <c r="E889" s="66">
        <v>0</v>
      </c>
      <c r="F889" s="193">
        <v>0</v>
      </c>
      <c r="G889" s="193"/>
      <c r="H889" s="193">
        <v>0</v>
      </c>
      <c r="I889" s="193">
        <v>0</v>
      </c>
      <c r="J889" s="193">
        <v>0</v>
      </c>
      <c r="K889" s="193">
        <v>0</v>
      </c>
      <c r="L889" s="194"/>
      <c r="M889" s="195">
        <v>43100</v>
      </c>
      <c r="N889" s="196">
        <v>43101</v>
      </c>
      <c r="O889" s="195">
        <v>44196</v>
      </c>
      <c r="P889" s="66"/>
      <c r="Q889" s="213">
        <v>0.18134229014793829</v>
      </c>
      <c r="R889" s="193">
        <v>218400.44000000006</v>
      </c>
      <c r="S889" s="193"/>
      <c r="T889" s="193"/>
      <c r="U889" s="193">
        <v>218400.44000000006</v>
      </c>
      <c r="V889" s="193">
        <v>0</v>
      </c>
      <c r="W889" s="193">
        <v>0</v>
      </c>
      <c r="X889" s="193" t="s">
        <v>607</v>
      </c>
      <c r="Y889" s="193"/>
      <c r="Z889" s="193">
        <v>-180121.66357324162</v>
      </c>
      <c r="AA889" s="193">
        <v>0</v>
      </c>
      <c r="AB889" s="193">
        <v>-3127101.3568224004</v>
      </c>
      <c r="AC889" s="193"/>
      <c r="AD889" s="197">
        <v>0</v>
      </c>
      <c r="AE889" s="198"/>
    </row>
    <row r="890" spans="1:31" ht="14.25" hidden="1" outlineLevel="1">
      <c r="A890" s="66" t="s">
        <v>134</v>
      </c>
      <c r="B890" s="208" t="s">
        <v>1040</v>
      </c>
      <c r="C890" s="172"/>
      <c r="D890" s="66"/>
      <c r="E890" s="66">
        <v>0.29506323833581499</v>
      </c>
      <c r="F890" s="193">
        <v>5754.6</v>
      </c>
      <c r="G890" s="193"/>
      <c r="H890" s="193">
        <v>0</v>
      </c>
      <c r="I890" s="193">
        <v>0</v>
      </c>
      <c r="J890" s="193">
        <v>0</v>
      </c>
      <c r="K890" s="193">
        <v>0</v>
      </c>
      <c r="L890" s="194"/>
      <c r="M890" s="195">
        <v>43100</v>
      </c>
      <c r="N890" s="196" t="s">
        <v>1324</v>
      </c>
      <c r="O890" s="195">
        <v>43738</v>
      </c>
      <c r="P890" s="66"/>
      <c r="Q890" s="213">
        <v>0.17994229014793828</v>
      </c>
      <c r="R890" s="193">
        <v>194480.51975000001</v>
      </c>
      <c r="S890" s="193"/>
      <c r="T890" s="193"/>
      <c r="U890" s="193">
        <v>193504.33000000002</v>
      </c>
      <c r="V890" s="193">
        <v>0</v>
      </c>
      <c r="W890" s="193">
        <v>0</v>
      </c>
      <c r="X890" s="193" t="s">
        <v>607</v>
      </c>
      <c r="Y890" s="193"/>
      <c r="Z890" s="193">
        <v>-172735.3157633373</v>
      </c>
      <c r="AA890" s="193">
        <v>0</v>
      </c>
      <c r="AB890" s="193">
        <v>-2998866.597048922</v>
      </c>
      <c r="AC890" s="193"/>
      <c r="AD890" s="197">
        <v>0</v>
      </c>
      <c r="AE890" s="198"/>
    </row>
    <row r="891" spans="1:31" ht="14.25" collapsed="1">
      <c r="A891" s="66"/>
      <c r="B891" s="66" t="s">
        <v>1041</v>
      </c>
      <c r="C891" s="172"/>
      <c r="D891" s="66">
        <v>14</v>
      </c>
      <c r="E891" s="66">
        <v>215</v>
      </c>
      <c r="F891" s="193">
        <v>1456427.6017499999</v>
      </c>
      <c r="G891" s="193">
        <v>8000</v>
      </c>
      <c r="H891" s="193">
        <v>1444281.5017500001</v>
      </c>
      <c r="I891" s="193">
        <v>8000</v>
      </c>
      <c r="J891" s="193">
        <v>1347497.3019500002</v>
      </c>
      <c r="K891" s="193">
        <v>8000</v>
      </c>
      <c r="L891" s="194" t="s">
        <v>1324</v>
      </c>
      <c r="M891" s="195">
        <v>48944</v>
      </c>
      <c r="N891" s="195" t="s">
        <v>1324</v>
      </c>
      <c r="O891" s="196">
        <v>49309</v>
      </c>
      <c r="P891" s="66"/>
      <c r="Q891" s="213">
        <v>0.21696000742844335</v>
      </c>
      <c r="R891" s="193">
        <v>95861822.854030073</v>
      </c>
      <c r="S891" s="193"/>
      <c r="T891" s="193"/>
      <c r="U891" s="193">
        <v>93695402.838540033</v>
      </c>
      <c r="V891" s="193">
        <v>69532.905708197606</v>
      </c>
      <c r="W891" s="193">
        <v>85234.170273859432</v>
      </c>
      <c r="X891" s="193">
        <v>250</v>
      </c>
      <c r="Y891" s="193">
        <v>0</v>
      </c>
      <c r="Z891" s="193">
        <v>5748964.4949550554</v>
      </c>
      <c r="AA891" s="193">
        <v>4266.4014886230725</v>
      </c>
      <c r="AB891" s="193">
        <v>99810000</v>
      </c>
      <c r="AC891" s="193"/>
      <c r="AD891" s="197">
        <v>74.070649236597518</v>
      </c>
      <c r="AE891" s="198"/>
    </row>
    <row r="892" spans="1:31" ht="14.25" hidden="1" outlineLevel="1">
      <c r="A892" s="66" t="s">
        <v>134</v>
      </c>
      <c r="B892" s="208" t="s">
        <v>1042</v>
      </c>
      <c r="C892" s="172"/>
      <c r="D892" s="66"/>
      <c r="E892" s="66">
        <v>189.933942622253</v>
      </c>
      <c r="F892" s="193">
        <v>1286628.0769500001</v>
      </c>
      <c r="G892" s="193">
        <v>8000</v>
      </c>
      <c r="H892" s="193">
        <v>1283628.0769500004</v>
      </c>
      <c r="I892" s="193">
        <v>8000</v>
      </c>
      <c r="J892" s="193">
        <v>1219825.0769500004</v>
      </c>
      <c r="K892" s="193">
        <v>8000</v>
      </c>
      <c r="L892" s="195">
        <v>43466</v>
      </c>
      <c r="M892" s="195">
        <v>48944</v>
      </c>
      <c r="N892" s="196">
        <v>43466</v>
      </c>
      <c r="O892" s="195">
        <v>48944</v>
      </c>
      <c r="P892" s="66"/>
      <c r="Q892" s="213">
        <v>0.22298966422809979</v>
      </c>
      <c r="R892" s="193">
        <v>60917657.805080004</v>
      </c>
      <c r="S892" s="193"/>
      <c r="T892" s="193"/>
      <c r="U892" s="193">
        <v>60917657.805080004</v>
      </c>
      <c r="V892" s="193">
        <v>49939.666724507726</v>
      </c>
      <c r="W892" s="193">
        <v>85490.644812149563</v>
      </c>
      <c r="X892" s="193">
        <v>250</v>
      </c>
      <c r="Y892" s="193"/>
      <c r="Z892" s="193">
        <v>6865282.713118393</v>
      </c>
      <c r="AA892" s="193">
        <v>5628.0878650929681</v>
      </c>
      <c r="AB892" s="193">
        <v>119188522.14260355</v>
      </c>
      <c r="AC892" s="193"/>
      <c r="AD892" s="197">
        <v>97.709519499810213</v>
      </c>
      <c r="AE892" s="198"/>
    </row>
    <row r="893" spans="1:31" ht="14.25" hidden="1" outlineLevel="1">
      <c r="A893" s="66" t="s">
        <v>134</v>
      </c>
      <c r="B893" s="208" t="s">
        <v>1043</v>
      </c>
      <c r="C893" s="172"/>
      <c r="D893" s="66"/>
      <c r="E893" s="66">
        <v>3.850543956501201</v>
      </c>
      <c r="F893" s="193">
        <v>26083.9</v>
      </c>
      <c r="G893" s="193"/>
      <c r="H893" s="193">
        <v>26083.9</v>
      </c>
      <c r="I893" s="193">
        <v>0</v>
      </c>
      <c r="J893" s="193">
        <v>24910.400000000001</v>
      </c>
      <c r="K893" s="193">
        <v>0</v>
      </c>
      <c r="L893" s="195">
        <v>43466</v>
      </c>
      <c r="M893" s="195">
        <v>44561</v>
      </c>
      <c r="N893" s="196" t="s">
        <v>1324</v>
      </c>
      <c r="O893" s="195">
        <v>44196</v>
      </c>
      <c r="P893" s="66"/>
      <c r="Q893" s="213">
        <v>0.15134229014793832</v>
      </c>
      <c r="R893" s="193">
        <v>1130064.5813200001</v>
      </c>
      <c r="S893" s="193"/>
      <c r="T893" s="193"/>
      <c r="U893" s="193">
        <v>1113068.7124300001</v>
      </c>
      <c r="V893" s="193">
        <v>44682.891982063717</v>
      </c>
      <c r="W893" s="193">
        <v>83515.559766202074</v>
      </c>
      <c r="X893" s="193" t="s">
        <v>607</v>
      </c>
      <c r="Y893" s="193"/>
      <c r="Z893" s="193">
        <v>242486.54137437308</v>
      </c>
      <c r="AA893" s="193">
        <v>9734.3495638116237</v>
      </c>
      <c r="AB893" s="193">
        <v>4209821.1703149136</v>
      </c>
      <c r="AC893" s="193"/>
      <c r="AD893" s="197">
        <v>168.99853757125192</v>
      </c>
      <c r="AE893" s="198"/>
    </row>
    <row r="894" spans="1:31" ht="14.25" hidden="1" outlineLevel="1">
      <c r="A894" s="66" t="s">
        <v>134</v>
      </c>
      <c r="B894" s="208" t="s">
        <v>1044</v>
      </c>
      <c r="C894" s="172"/>
      <c r="D894" s="66"/>
      <c r="E894" s="66">
        <v>4.1221128326504539</v>
      </c>
      <c r="F894" s="193">
        <v>27923.5298</v>
      </c>
      <c r="G894" s="193"/>
      <c r="H894" s="193">
        <v>27923.5298</v>
      </c>
      <c r="I894" s="193">
        <v>0</v>
      </c>
      <c r="J894" s="193">
        <v>22578.93</v>
      </c>
      <c r="K894" s="193">
        <v>0</v>
      </c>
      <c r="L894" s="194" t="s">
        <v>1324</v>
      </c>
      <c r="M894" s="195">
        <v>44196</v>
      </c>
      <c r="N894" s="196" t="s">
        <v>1324</v>
      </c>
      <c r="O894" s="195">
        <v>43830</v>
      </c>
      <c r="P894" s="66"/>
      <c r="Q894" s="213">
        <v>0.14994229014793831</v>
      </c>
      <c r="R894" s="193">
        <v>1173287.7113199995</v>
      </c>
      <c r="S894" s="193"/>
      <c r="T894" s="193"/>
      <c r="U894" s="193">
        <v>841619.89510999946</v>
      </c>
      <c r="V894" s="193">
        <v>37274.569481813327</v>
      </c>
      <c r="W894" s="193">
        <v>83943.592248262823</v>
      </c>
      <c r="X894" s="193" t="s">
        <v>607</v>
      </c>
      <c r="Y894" s="193"/>
      <c r="Z894" s="193">
        <v>554063.76541362656</v>
      </c>
      <c r="AA894" s="193">
        <v>24538.973521492229</v>
      </c>
      <c r="AB894" s="193">
        <v>9619129.1942324266</v>
      </c>
      <c r="AC894" s="193"/>
      <c r="AD894" s="197">
        <v>426.02236661491162</v>
      </c>
      <c r="AE894" s="198"/>
    </row>
    <row r="895" spans="1:31" ht="14.25" hidden="1" outlineLevel="1">
      <c r="A895" s="66" t="s">
        <v>134</v>
      </c>
      <c r="B895" s="208" t="s">
        <v>1045</v>
      </c>
      <c r="C895" s="172"/>
      <c r="D895" s="66"/>
      <c r="E895" s="66">
        <v>4.1290761674484315</v>
      </c>
      <c r="F895" s="193">
        <v>27970.7</v>
      </c>
      <c r="G895" s="193"/>
      <c r="H895" s="193">
        <v>27970.699999999997</v>
      </c>
      <c r="I895" s="193">
        <v>0</v>
      </c>
      <c r="J895" s="193">
        <v>21523.3</v>
      </c>
      <c r="K895" s="193">
        <v>0</v>
      </c>
      <c r="L895" s="194" t="s">
        <v>1324</v>
      </c>
      <c r="M895" s="195">
        <v>44196</v>
      </c>
      <c r="N895" s="196" t="s">
        <v>1324</v>
      </c>
      <c r="O895" s="195">
        <v>43830</v>
      </c>
      <c r="P895" s="66"/>
      <c r="Q895" s="213">
        <v>0.14994229014793831</v>
      </c>
      <c r="R895" s="193">
        <v>1161323.6313799999</v>
      </c>
      <c r="S895" s="193"/>
      <c r="T895" s="193"/>
      <c r="U895" s="193">
        <v>811359.85181999998</v>
      </c>
      <c r="V895" s="193">
        <v>37696.81469941877</v>
      </c>
      <c r="W895" s="193">
        <v>84174.50010755565</v>
      </c>
      <c r="X895" s="193" t="s">
        <v>607</v>
      </c>
      <c r="Y895" s="193"/>
      <c r="Z895" s="193">
        <v>564073.72228282376</v>
      </c>
      <c r="AA895" s="193">
        <v>26207.585374121245</v>
      </c>
      <c r="AB895" s="193">
        <v>9792912.5642415099</v>
      </c>
      <c r="AC895" s="193"/>
      <c r="AD895" s="197">
        <v>454.99122180341817</v>
      </c>
      <c r="AE895" s="198"/>
    </row>
    <row r="896" spans="1:31" ht="14.25" hidden="1" outlineLevel="1">
      <c r="A896" s="66" t="s">
        <v>134</v>
      </c>
      <c r="B896" s="208" t="s">
        <v>1046</v>
      </c>
      <c r="C896" s="172"/>
      <c r="D896" s="66"/>
      <c r="E896" s="66">
        <v>1.2460138751967318</v>
      </c>
      <c r="F896" s="193">
        <v>8440.5999999999985</v>
      </c>
      <c r="G896" s="193"/>
      <c r="H896" s="193">
        <v>5319.8</v>
      </c>
      <c r="I896" s="193">
        <v>0</v>
      </c>
      <c r="J896" s="193">
        <v>463.25</v>
      </c>
      <c r="K896" s="193">
        <v>0</v>
      </c>
      <c r="L896" s="194" t="s">
        <v>1324</v>
      </c>
      <c r="M896" s="195">
        <v>43190</v>
      </c>
      <c r="N896" s="196" t="s">
        <v>1324</v>
      </c>
      <c r="O896" s="195">
        <v>43830</v>
      </c>
      <c r="P896" s="66"/>
      <c r="Q896" s="213">
        <v>0.15994229014793832</v>
      </c>
      <c r="R896" s="193">
        <v>337066.95145000005</v>
      </c>
      <c r="S896" s="193"/>
      <c r="T896" s="193"/>
      <c r="U896" s="193">
        <v>152474.23674000005</v>
      </c>
      <c r="V896" s="193">
        <v>329140.28438208322</v>
      </c>
      <c r="W896" s="193">
        <v>78797.517539125765</v>
      </c>
      <c r="X896" s="193" t="s">
        <v>607</v>
      </c>
      <c r="Y896" s="193"/>
      <c r="Z896" s="193">
        <v>-211372.87989727463</v>
      </c>
      <c r="AA896" s="193">
        <v>-456282.52541235753</v>
      </c>
      <c r="AB896" s="193">
        <v>-3669655.3119134069</v>
      </c>
      <c r="AC896" s="193"/>
      <c r="AD896" s="197">
        <v>-7921.5441163808027</v>
      </c>
      <c r="AE896" s="198"/>
    </row>
    <row r="897" spans="1:31" ht="14.25" hidden="1" outlineLevel="1">
      <c r="A897" s="66" t="s">
        <v>134</v>
      </c>
      <c r="B897" s="208" t="s">
        <v>1047</v>
      </c>
      <c r="C897" s="172"/>
      <c r="D897" s="66"/>
      <c r="E897" s="66">
        <v>3.850543956501201</v>
      </c>
      <c r="F897" s="193">
        <v>26083.9</v>
      </c>
      <c r="G897" s="193"/>
      <c r="H897" s="193">
        <v>26083.9</v>
      </c>
      <c r="I897" s="193">
        <v>0</v>
      </c>
      <c r="J897" s="193">
        <v>24910.400000000001</v>
      </c>
      <c r="K897" s="193">
        <v>0</v>
      </c>
      <c r="L897" s="194" t="s">
        <v>1324</v>
      </c>
      <c r="M897" s="195">
        <v>44196</v>
      </c>
      <c r="N897" s="196" t="s">
        <v>1324</v>
      </c>
      <c r="O897" s="195">
        <v>43830</v>
      </c>
      <c r="P897" s="66"/>
      <c r="Q897" s="213">
        <v>0.16994229014793827</v>
      </c>
      <c r="R897" s="193">
        <v>1129780.5541100001</v>
      </c>
      <c r="S897" s="193"/>
      <c r="T897" s="193"/>
      <c r="U897" s="193">
        <v>1113102.2015900002</v>
      </c>
      <c r="V897" s="193">
        <v>44684.236366738398</v>
      </c>
      <c r="W897" s="193">
        <v>82988.847027747441</v>
      </c>
      <c r="X897" s="193" t="s">
        <v>607</v>
      </c>
      <c r="Y897" s="193"/>
      <c r="Z897" s="193">
        <v>300000.13704052853</v>
      </c>
      <c r="AA897" s="193">
        <v>12043.168196437173</v>
      </c>
      <c r="AB897" s="193">
        <v>5208317.6280729668</v>
      </c>
      <c r="AC897" s="193"/>
      <c r="AD897" s="197">
        <v>209.08205520878695</v>
      </c>
      <c r="AE897" s="198"/>
    </row>
    <row r="898" spans="1:31" ht="14.25" hidden="1" outlineLevel="1">
      <c r="A898" s="66" t="s">
        <v>134</v>
      </c>
      <c r="B898" s="208" t="s">
        <v>1048</v>
      </c>
      <c r="C898" s="172"/>
      <c r="D898" s="66"/>
      <c r="E898" s="66">
        <v>0.59048592526442767</v>
      </c>
      <c r="F898" s="193">
        <v>4000</v>
      </c>
      <c r="G898" s="193"/>
      <c r="H898" s="193">
        <v>4000</v>
      </c>
      <c r="I898" s="193">
        <v>0</v>
      </c>
      <c r="J898" s="193">
        <v>4000</v>
      </c>
      <c r="K898" s="193">
        <v>0</v>
      </c>
      <c r="L898" s="195">
        <v>43282</v>
      </c>
      <c r="M898" s="195">
        <v>43830</v>
      </c>
      <c r="N898" s="196" t="s">
        <v>1324</v>
      </c>
      <c r="O898" s="195">
        <v>44196</v>
      </c>
      <c r="P898" s="66"/>
      <c r="Q898" s="213">
        <v>0.17134229014793828</v>
      </c>
      <c r="R898" s="193">
        <v>182203.86965999997</v>
      </c>
      <c r="S898" s="193"/>
      <c r="T898" s="193"/>
      <c r="U898" s="193">
        <v>181895.32308999996</v>
      </c>
      <c r="V898" s="193">
        <v>45473.83077249999</v>
      </c>
      <c r="W898" s="193">
        <v>78378</v>
      </c>
      <c r="X898" s="193" t="s">
        <v>607</v>
      </c>
      <c r="Y898" s="193"/>
      <c r="Z898" s="193">
        <v>20092.686045239901</v>
      </c>
      <c r="AA898" s="193">
        <v>5023.1715113099754</v>
      </c>
      <c r="AB898" s="193">
        <v>348830.14373630477</v>
      </c>
      <c r="AC898" s="193"/>
      <c r="AD898" s="197">
        <v>87.207535934076191</v>
      </c>
      <c r="AE898" s="198"/>
    </row>
    <row r="899" spans="1:31" ht="14.25" hidden="1" outlineLevel="1">
      <c r="A899" s="66" t="s">
        <v>134</v>
      </c>
      <c r="B899" s="208" t="s">
        <v>1049</v>
      </c>
      <c r="C899" s="172"/>
      <c r="D899" s="66"/>
      <c r="E899" s="66">
        <v>1.6285299194756215</v>
      </c>
      <c r="F899" s="193">
        <v>11031.795</v>
      </c>
      <c r="G899" s="193"/>
      <c r="H899" s="193">
        <v>7807.1949999999997</v>
      </c>
      <c r="I899" s="193">
        <v>0</v>
      </c>
      <c r="J899" s="193">
        <v>1316.1449999999995</v>
      </c>
      <c r="K899" s="193">
        <v>0</v>
      </c>
      <c r="L899" s="194" t="s">
        <v>1324</v>
      </c>
      <c r="M899" s="195">
        <v>43281</v>
      </c>
      <c r="N899" s="196" t="s">
        <v>1324</v>
      </c>
      <c r="O899" s="195">
        <v>43830</v>
      </c>
      <c r="P899" s="66"/>
      <c r="Q899" s="213">
        <v>0.15994229014793832</v>
      </c>
      <c r="R899" s="193">
        <v>427145.86242999998</v>
      </c>
      <c r="S899" s="193"/>
      <c r="T899" s="193"/>
      <c r="U899" s="193">
        <v>188936.73772999999</v>
      </c>
      <c r="V899" s="193">
        <v>143553.13261836657</v>
      </c>
      <c r="W899" s="193">
        <v>78328.49344107222</v>
      </c>
      <c r="X899" s="193" t="s">
        <v>607</v>
      </c>
      <c r="Y899" s="193"/>
      <c r="Z899" s="193">
        <v>-174201.90608334992</v>
      </c>
      <c r="AA899" s="193">
        <v>-132357.68557670317</v>
      </c>
      <c r="AB899" s="193">
        <v>-3024328.1461409843</v>
      </c>
      <c r="AC899" s="193"/>
      <c r="AD899" s="197">
        <v>-2297.8685069965586</v>
      </c>
      <c r="AE899" s="198"/>
    </row>
    <row r="900" spans="1:31" ht="14.25" hidden="1" outlineLevel="1">
      <c r="A900" s="66" t="s">
        <v>134</v>
      </c>
      <c r="B900" s="208" t="s">
        <v>1050</v>
      </c>
      <c r="C900" s="172"/>
      <c r="D900" s="66"/>
      <c r="E900" s="66">
        <v>3.6905370329026725</v>
      </c>
      <c r="F900" s="193">
        <v>25000</v>
      </c>
      <c r="G900" s="193"/>
      <c r="H900" s="193">
        <v>25000</v>
      </c>
      <c r="I900" s="193">
        <v>0</v>
      </c>
      <c r="J900" s="193">
        <v>25000</v>
      </c>
      <c r="K900" s="193">
        <v>0</v>
      </c>
      <c r="L900" s="195">
        <v>43374</v>
      </c>
      <c r="M900" s="195">
        <v>44196</v>
      </c>
      <c r="N900" s="196">
        <v>43101</v>
      </c>
      <c r="O900" s="195">
        <v>44561</v>
      </c>
      <c r="P900" s="66"/>
      <c r="Q900" s="213">
        <v>0.17134229014793828</v>
      </c>
      <c r="R900" s="193">
        <v>1091632.3785399999</v>
      </c>
      <c r="S900" s="193"/>
      <c r="T900" s="193"/>
      <c r="U900" s="193">
        <v>1091632.3785399999</v>
      </c>
      <c r="V900" s="193">
        <v>43665.2951416</v>
      </c>
      <c r="W900" s="193">
        <v>81102</v>
      </c>
      <c r="X900" s="193" t="s">
        <v>607</v>
      </c>
      <c r="Y900" s="193"/>
      <c r="Z900" s="193">
        <v>264888.75912063889</v>
      </c>
      <c r="AA900" s="193">
        <v>10595.550364825556</v>
      </c>
      <c r="AB900" s="193">
        <v>4598747.2113054972</v>
      </c>
      <c r="AC900" s="193"/>
      <c r="AD900" s="197">
        <v>183.94988845221988</v>
      </c>
      <c r="AE900" s="198"/>
    </row>
    <row r="901" spans="1:31" ht="14.25" hidden="1" outlineLevel="1">
      <c r="A901" s="66" t="s">
        <v>134</v>
      </c>
      <c r="B901" s="208" t="s">
        <v>1051</v>
      </c>
      <c r="C901" s="172"/>
      <c r="D901" s="66"/>
      <c r="E901" s="66">
        <v>1.9582137118062897</v>
      </c>
      <c r="F901" s="193">
        <v>13265.1</v>
      </c>
      <c r="G901" s="193"/>
      <c r="H901" s="193">
        <v>10464.4</v>
      </c>
      <c r="I901" s="193">
        <v>0</v>
      </c>
      <c r="J901" s="193">
        <v>2969.7999999999993</v>
      </c>
      <c r="K901" s="193">
        <v>0</v>
      </c>
      <c r="L901" s="194" t="s">
        <v>1324</v>
      </c>
      <c r="M901" s="195">
        <v>43281</v>
      </c>
      <c r="N901" s="196" t="s">
        <v>1324</v>
      </c>
      <c r="O901" s="195">
        <v>43830</v>
      </c>
      <c r="P901" s="66"/>
      <c r="Q901" s="213">
        <v>0.15994229014793832</v>
      </c>
      <c r="R901" s="193">
        <v>515893.14062999998</v>
      </c>
      <c r="S901" s="193"/>
      <c r="T901" s="193"/>
      <c r="U901" s="193">
        <v>224601.75157999998</v>
      </c>
      <c r="V901" s="193">
        <v>75628.578214021167</v>
      </c>
      <c r="W901" s="193">
        <v>78713.920129301638</v>
      </c>
      <c r="X901" s="193" t="s">
        <v>607</v>
      </c>
      <c r="Y901" s="193"/>
      <c r="Z901" s="193">
        <v>-83674.192736561745</v>
      </c>
      <c r="AA901" s="193">
        <v>-28175.026175689192</v>
      </c>
      <c r="AB901" s="193">
        <v>-1452671.913232276</v>
      </c>
      <c r="AC901" s="193"/>
      <c r="AD901" s="197">
        <v>-489.14806156383469</v>
      </c>
      <c r="AE901" s="198"/>
    </row>
    <row r="902" spans="1:31" ht="14.25" hidden="1" outlineLevel="1">
      <c r="A902" s="66" t="s">
        <v>134</v>
      </c>
      <c r="B902" s="208" t="s">
        <v>1052</v>
      </c>
      <c r="C902" s="172"/>
      <c r="D902" s="66"/>
      <c r="E902" s="66">
        <v>0</v>
      </c>
      <c r="F902" s="193">
        <v>0</v>
      </c>
      <c r="G902" s="193"/>
      <c r="H902" s="193">
        <v>0</v>
      </c>
      <c r="I902" s="193">
        <v>0</v>
      </c>
      <c r="J902" s="193">
        <v>0</v>
      </c>
      <c r="K902" s="193">
        <v>0</v>
      </c>
      <c r="L902" s="194"/>
      <c r="M902" s="195">
        <v>43100</v>
      </c>
      <c r="N902" s="196">
        <v>44927</v>
      </c>
      <c r="O902" s="195">
        <v>48213</v>
      </c>
      <c r="P902" s="66"/>
      <c r="Q902" s="213">
        <v>0.19244229014793826</v>
      </c>
      <c r="R902" s="193">
        <v>6134152.5000000009</v>
      </c>
      <c r="S902" s="193"/>
      <c r="T902" s="193"/>
      <c r="U902" s="193">
        <v>6134152.5000000009</v>
      </c>
      <c r="V902" s="193">
        <v>0</v>
      </c>
      <c r="W902" s="193">
        <v>0</v>
      </c>
      <c r="X902" s="193" t="s">
        <v>607</v>
      </c>
      <c r="Y902" s="193"/>
      <c r="Z902" s="193">
        <v>-1435841.126702372</v>
      </c>
      <c r="AA902" s="193">
        <v>0</v>
      </c>
      <c r="AB902" s="193">
        <v>-24927710.784031514</v>
      </c>
      <c r="AC902" s="193"/>
      <c r="AD902" s="197">
        <v>0</v>
      </c>
      <c r="AE902" s="198"/>
    </row>
    <row r="903" spans="1:31" ht="14.25" hidden="1" outlineLevel="1">
      <c r="A903" s="66" t="s">
        <v>134</v>
      </c>
      <c r="B903" s="208" t="s">
        <v>1053</v>
      </c>
      <c r="C903" s="172"/>
      <c r="D903" s="66"/>
      <c r="E903" s="66">
        <v>0</v>
      </c>
      <c r="F903" s="193">
        <v>0</v>
      </c>
      <c r="G903" s="193"/>
      <c r="H903" s="193">
        <v>0</v>
      </c>
      <c r="I903" s="193">
        <v>0</v>
      </c>
      <c r="J903" s="193">
        <v>0</v>
      </c>
      <c r="K903" s="193">
        <v>0</v>
      </c>
      <c r="L903" s="194"/>
      <c r="M903" s="195">
        <v>43100</v>
      </c>
      <c r="N903" s="196">
        <v>43831</v>
      </c>
      <c r="O903" s="195">
        <v>44926</v>
      </c>
      <c r="P903" s="66"/>
      <c r="Q903" s="213">
        <v>0.18334229014793829</v>
      </c>
      <c r="R903" s="193">
        <v>266437.49999999994</v>
      </c>
      <c r="S903" s="193"/>
      <c r="T903" s="193"/>
      <c r="U903" s="193">
        <v>266437.49999999994</v>
      </c>
      <c r="V903" s="193">
        <v>0</v>
      </c>
      <c r="W903" s="193">
        <v>0</v>
      </c>
      <c r="X903" s="193" t="s">
        <v>607</v>
      </c>
      <c r="Y903" s="193"/>
      <c r="Z903" s="193">
        <v>-169098.76742875588</v>
      </c>
      <c r="AA903" s="193">
        <v>0</v>
      </c>
      <c r="AB903" s="193">
        <v>-2935732.2965676486</v>
      </c>
      <c r="AC903" s="193"/>
      <c r="AD903" s="197">
        <v>0</v>
      </c>
      <c r="AE903" s="198"/>
    </row>
    <row r="904" spans="1:31" ht="14.25" hidden="1" outlineLevel="1">
      <c r="A904" s="66" t="s">
        <v>134</v>
      </c>
      <c r="B904" s="208" t="s">
        <v>1054</v>
      </c>
      <c r="C904" s="172"/>
      <c r="D904" s="66"/>
      <c r="E904" s="66">
        <v>0</v>
      </c>
      <c r="F904" s="193">
        <v>0</v>
      </c>
      <c r="G904" s="193"/>
      <c r="H904" s="193">
        <v>0</v>
      </c>
      <c r="I904" s="193">
        <v>0</v>
      </c>
      <c r="J904" s="193">
        <v>0</v>
      </c>
      <c r="K904" s="193">
        <v>0</v>
      </c>
      <c r="L904" s="194"/>
      <c r="M904" s="195">
        <v>43100</v>
      </c>
      <c r="N904" s="196">
        <v>43101</v>
      </c>
      <c r="O904" s="195">
        <v>43830</v>
      </c>
      <c r="P904" s="66"/>
      <c r="Q904" s="213">
        <v>0.17994229014793828</v>
      </c>
      <c r="R904" s="193">
        <v>974399.97970000003</v>
      </c>
      <c r="S904" s="193"/>
      <c r="T904" s="193"/>
      <c r="U904" s="193">
        <v>974399.97970000003</v>
      </c>
      <c r="V904" s="193">
        <v>0</v>
      </c>
      <c r="W904" s="193">
        <v>0</v>
      </c>
      <c r="X904" s="193" t="s">
        <v>607</v>
      </c>
      <c r="Y904" s="193"/>
      <c r="Z904" s="193">
        <v>-810105.27290194947</v>
      </c>
      <c r="AA904" s="193">
        <v>0</v>
      </c>
      <c r="AB904" s="193">
        <v>-14064278.820246274</v>
      </c>
      <c r="AC904" s="193"/>
      <c r="AD904" s="197">
        <v>0</v>
      </c>
      <c r="AE904" s="198"/>
    </row>
    <row r="905" spans="1:31" ht="14.25" hidden="1" outlineLevel="1">
      <c r="A905" s="66" t="s">
        <v>134</v>
      </c>
      <c r="B905" s="208" t="s">
        <v>1055</v>
      </c>
      <c r="C905" s="172"/>
      <c r="D905" s="66"/>
      <c r="E905" s="66">
        <v>0</v>
      </c>
      <c r="F905" s="193">
        <v>0</v>
      </c>
      <c r="G905" s="193"/>
      <c r="H905" s="193">
        <v>0</v>
      </c>
      <c r="I905" s="193">
        <v>0</v>
      </c>
      <c r="J905" s="193">
        <v>0</v>
      </c>
      <c r="K905" s="193">
        <v>0</v>
      </c>
      <c r="L905" s="194"/>
      <c r="M905" s="195">
        <v>43100</v>
      </c>
      <c r="N905" s="196" t="s">
        <v>1324</v>
      </c>
      <c r="O905" s="195">
        <v>44196</v>
      </c>
      <c r="P905" s="66"/>
      <c r="Q905" s="213">
        <v>0.18134229014793829</v>
      </c>
      <c r="R905" s="193">
        <v>228375.14238</v>
      </c>
      <c r="S905" s="193"/>
      <c r="T905" s="193"/>
      <c r="U905" s="193">
        <v>227910.13</v>
      </c>
      <c r="V905" s="193">
        <v>0</v>
      </c>
      <c r="W905" s="193">
        <v>0</v>
      </c>
      <c r="X905" s="193" t="s">
        <v>607</v>
      </c>
      <c r="Y905" s="193"/>
      <c r="Z905" s="193">
        <v>-177629.6836903042</v>
      </c>
      <c r="AA905" s="193">
        <v>0</v>
      </c>
      <c r="AB905" s="193">
        <v>-3083837.9674081719</v>
      </c>
      <c r="AC905" s="193"/>
      <c r="AD905" s="197">
        <v>0</v>
      </c>
      <c r="AE905" s="198"/>
    </row>
    <row r="906" spans="1:31" ht="14.25" collapsed="1">
      <c r="A906" s="66"/>
      <c r="B906" s="66" t="s">
        <v>1056</v>
      </c>
      <c r="C906" s="172"/>
      <c r="D906" s="66">
        <v>46</v>
      </c>
      <c r="E906" s="66">
        <v>148.86000000000001</v>
      </c>
      <c r="F906" s="193">
        <v>1159341.4556000002</v>
      </c>
      <c r="G906" s="193">
        <v>0</v>
      </c>
      <c r="H906" s="193">
        <v>860313.64999999967</v>
      </c>
      <c r="I906" s="193">
        <v>0</v>
      </c>
      <c r="J906" s="193">
        <v>770263.9</v>
      </c>
      <c r="K906" s="193">
        <v>0</v>
      </c>
      <c r="L906" s="194" t="s">
        <v>1324</v>
      </c>
      <c r="M906" s="195">
        <v>46022</v>
      </c>
      <c r="N906" s="195" t="s">
        <v>1324</v>
      </c>
      <c r="O906" s="196">
        <v>46387</v>
      </c>
      <c r="P906" s="66"/>
      <c r="Q906" s="213">
        <v>0.19628639279628665</v>
      </c>
      <c r="R906" s="193">
        <v>59304268.22970999</v>
      </c>
      <c r="S906" s="193"/>
      <c r="T906" s="193"/>
      <c r="U906" s="193">
        <v>53585971.019709989</v>
      </c>
      <c r="V906" s="193">
        <v>69568.327192420649</v>
      </c>
      <c r="W906" s="193">
        <v>83214.539694219973</v>
      </c>
      <c r="X906" s="193">
        <v>250</v>
      </c>
      <c r="Y906" s="193">
        <v>0</v>
      </c>
      <c r="Z906" s="193">
        <v>6187223.1203172663</v>
      </c>
      <c r="AA906" s="193">
        <v>8032.6017100337504</v>
      </c>
      <c r="AB906" s="193">
        <v>107420000</v>
      </c>
      <c r="AC906" s="193"/>
      <c r="AD906" s="197">
        <v>139.45869720754146</v>
      </c>
      <c r="AE906" s="198"/>
    </row>
    <row r="907" spans="1:31" ht="14.25" hidden="1" outlineLevel="1">
      <c r="A907" s="66" t="s">
        <v>134</v>
      </c>
      <c r="B907" s="208" t="s">
        <v>1057</v>
      </c>
      <c r="C907" s="172"/>
      <c r="D907" s="66"/>
      <c r="E907" s="66">
        <v>9.2395188184280759</v>
      </c>
      <c r="F907" s="193">
        <v>71958.599999999991</v>
      </c>
      <c r="G907" s="193"/>
      <c r="H907" s="193">
        <v>71538.75</v>
      </c>
      <c r="I907" s="193">
        <v>0</v>
      </c>
      <c r="J907" s="193">
        <v>69807.350000000006</v>
      </c>
      <c r="K907" s="193">
        <v>0</v>
      </c>
      <c r="L907" s="194" t="s">
        <v>1324</v>
      </c>
      <c r="M907" s="195">
        <v>44561</v>
      </c>
      <c r="N907" s="196" t="s">
        <v>1324</v>
      </c>
      <c r="O907" s="195">
        <v>44196</v>
      </c>
      <c r="P907" s="66"/>
      <c r="Q907" s="213">
        <v>0.18134229014793829</v>
      </c>
      <c r="R907" s="193">
        <v>2755386.3699999996</v>
      </c>
      <c r="S907" s="193"/>
      <c r="T907" s="193"/>
      <c r="U907" s="193">
        <v>2752045.9099999997</v>
      </c>
      <c r="V907" s="193">
        <v>39423.440511636662</v>
      </c>
      <c r="W907" s="193">
        <v>82360.230692040321</v>
      </c>
      <c r="X907" s="193" t="s">
        <v>607</v>
      </c>
      <c r="Y907" s="193"/>
      <c r="Z907" s="193">
        <v>1433091.3828941225</v>
      </c>
      <c r="AA907" s="193">
        <v>20529.233424476395</v>
      </c>
      <c r="AB907" s="193">
        <v>24879972.342007883</v>
      </c>
      <c r="AC907" s="193"/>
      <c r="AD907" s="197">
        <v>356.40906497679515</v>
      </c>
      <c r="AE907" s="198"/>
    </row>
    <row r="908" spans="1:31" ht="14.25" hidden="1" outlineLevel="1">
      <c r="A908" s="66" t="s">
        <v>134</v>
      </c>
      <c r="B908" s="208" t="s">
        <v>1058</v>
      </c>
      <c r="C908" s="172"/>
      <c r="D908" s="66"/>
      <c r="E908" s="66">
        <v>5.3293646648755271</v>
      </c>
      <c r="F908" s="193">
        <v>41505.800000000003</v>
      </c>
      <c r="G908" s="193"/>
      <c r="H908" s="193">
        <v>41227.160000000003</v>
      </c>
      <c r="I908" s="193">
        <v>0</v>
      </c>
      <c r="J908" s="193">
        <v>39959.760000000002</v>
      </c>
      <c r="K908" s="193">
        <v>0</v>
      </c>
      <c r="L908" s="195">
        <v>43374</v>
      </c>
      <c r="M908" s="195">
        <v>44196</v>
      </c>
      <c r="N908" s="196" t="s">
        <v>1324</v>
      </c>
      <c r="O908" s="195">
        <v>44196</v>
      </c>
      <c r="P908" s="66"/>
      <c r="Q908" s="213">
        <v>0.17134229014793831</v>
      </c>
      <c r="R908" s="193">
        <v>1529027.82</v>
      </c>
      <c r="S908" s="193"/>
      <c r="T908" s="193"/>
      <c r="U908" s="193">
        <v>1505960.11</v>
      </c>
      <c r="V908" s="193">
        <v>37686.915787282007</v>
      </c>
      <c r="W908" s="193">
        <v>82563.357988136049</v>
      </c>
      <c r="X908" s="193" t="s">
        <v>607</v>
      </c>
      <c r="Y908" s="193"/>
      <c r="Z908" s="193">
        <v>878538.78554351907</v>
      </c>
      <c r="AA908" s="193">
        <v>21985.587139250059</v>
      </c>
      <c r="AB908" s="193">
        <v>15252356.511670429</v>
      </c>
      <c r="AC908" s="193"/>
      <c r="AD908" s="197">
        <v>381.69289584498074</v>
      </c>
      <c r="AE908" s="198"/>
    </row>
    <row r="909" spans="1:31" ht="14.25" hidden="1" outlineLevel="1">
      <c r="A909" s="66" t="s">
        <v>134</v>
      </c>
      <c r="B909" s="208" t="s">
        <v>1059</v>
      </c>
      <c r="C909" s="172"/>
      <c r="D909" s="66"/>
      <c r="E909" s="66">
        <v>1.7255098576326624</v>
      </c>
      <c r="F909" s="193">
        <v>13438.5</v>
      </c>
      <c r="G909" s="193"/>
      <c r="H909" s="193">
        <v>13377.56</v>
      </c>
      <c r="I909" s="193">
        <v>0</v>
      </c>
      <c r="J909" s="193">
        <v>13145.56</v>
      </c>
      <c r="K909" s="193">
        <v>0</v>
      </c>
      <c r="L909" s="194" t="s">
        <v>1324</v>
      </c>
      <c r="M909" s="195">
        <v>44196</v>
      </c>
      <c r="N909" s="196" t="s">
        <v>1324</v>
      </c>
      <c r="O909" s="195">
        <v>43830</v>
      </c>
      <c r="P909" s="66"/>
      <c r="Q909" s="213">
        <v>0.16994229014793827</v>
      </c>
      <c r="R909" s="193">
        <v>526979.73</v>
      </c>
      <c r="S909" s="193"/>
      <c r="T909" s="193"/>
      <c r="U909" s="193">
        <v>518911.41</v>
      </c>
      <c r="V909" s="193">
        <v>39474.271921470063</v>
      </c>
      <c r="W909" s="193">
        <v>80530.779974379198</v>
      </c>
      <c r="X909" s="193" t="s">
        <v>607</v>
      </c>
      <c r="Y909" s="193"/>
      <c r="Z909" s="193">
        <v>294024.34099771536</v>
      </c>
      <c r="AA909" s="193">
        <v>22366.817465190936</v>
      </c>
      <c r="AB909" s="193">
        <v>5104571.5292258589</v>
      </c>
      <c r="AC909" s="193"/>
      <c r="AD909" s="197">
        <v>388.31145491145747</v>
      </c>
      <c r="AE909" s="198"/>
    </row>
    <row r="910" spans="1:31" ht="14.25" hidden="1" outlineLevel="1">
      <c r="A910" s="66" t="s">
        <v>134</v>
      </c>
      <c r="B910" s="208" t="s">
        <v>1060</v>
      </c>
      <c r="C910" s="172"/>
      <c r="D910" s="66"/>
      <c r="E910" s="66">
        <v>2.3228288930686967</v>
      </c>
      <c r="F910" s="193">
        <v>18090.5</v>
      </c>
      <c r="G910" s="193"/>
      <c r="H910" s="193">
        <v>18015.699999999997</v>
      </c>
      <c r="I910" s="193">
        <v>0</v>
      </c>
      <c r="J910" s="193">
        <v>11274.799999999997</v>
      </c>
      <c r="K910" s="193">
        <v>0</v>
      </c>
      <c r="L910" s="195">
        <v>43191</v>
      </c>
      <c r="M910" s="195">
        <v>43555</v>
      </c>
      <c r="N910" s="196" t="s">
        <v>1324</v>
      </c>
      <c r="O910" s="195">
        <v>43830</v>
      </c>
      <c r="P910" s="66"/>
      <c r="Q910" s="213">
        <v>0.15994229014793829</v>
      </c>
      <c r="R910" s="193">
        <v>642758.66</v>
      </c>
      <c r="S910" s="193"/>
      <c r="T910" s="193"/>
      <c r="U910" s="193">
        <v>475561.65</v>
      </c>
      <c r="V910" s="193">
        <v>42179.165040621578</v>
      </c>
      <c r="W910" s="193">
        <v>79382.268421612825</v>
      </c>
      <c r="X910" s="193" t="s">
        <v>607</v>
      </c>
      <c r="Y910" s="193"/>
      <c r="Z910" s="193">
        <v>302344.9803544993</v>
      </c>
      <c r="AA910" s="193">
        <v>26815.994993658369</v>
      </c>
      <c r="AB910" s="193">
        <v>5249026.5720344596</v>
      </c>
      <c r="AC910" s="193"/>
      <c r="AD910" s="197">
        <v>465.5538521334712</v>
      </c>
      <c r="AE910" s="198"/>
    </row>
    <row r="911" spans="1:31" ht="14.25" hidden="1" outlineLevel="1">
      <c r="A911" s="66" t="s">
        <v>134</v>
      </c>
      <c r="B911" s="208" t="s">
        <v>1061</v>
      </c>
      <c r="C911" s="172"/>
      <c r="D911" s="66"/>
      <c r="E911" s="66">
        <v>2.3130832965962993</v>
      </c>
      <c r="F911" s="193">
        <v>18014.600000000002</v>
      </c>
      <c r="G911" s="193"/>
      <c r="H911" s="193">
        <v>17735.400000000001</v>
      </c>
      <c r="I911" s="193">
        <v>0</v>
      </c>
      <c r="J911" s="193">
        <v>13701.550000000001</v>
      </c>
      <c r="K911" s="193">
        <v>0</v>
      </c>
      <c r="L911" s="194" t="s">
        <v>1324</v>
      </c>
      <c r="M911" s="195">
        <v>43465</v>
      </c>
      <c r="N911" s="196" t="s">
        <v>1324</v>
      </c>
      <c r="O911" s="195">
        <v>43830</v>
      </c>
      <c r="P911" s="66"/>
      <c r="Q911" s="213">
        <v>0.1699422901479383</v>
      </c>
      <c r="R911" s="193">
        <v>661099.07000000007</v>
      </c>
      <c r="S911" s="193"/>
      <c r="T911" s="193"/>
      <c r="U911" s="193">
        <v>472256.26000000007</v>
      </c>
      <c r="V911" s="193">
        <v>34467.360262160124</v>
      </c>
      <c r="W911" s="193">
        <v>79745.977644865023</v>
      </c>
      <c r="X911" s="193" t="s">
        <v>607</v>
      </c>
      <c r="Y911" s="193"/>
      <c r="Z911" s="193">
        <v>486496.19082770502</v>
      </c>
      <c r="AA911" s="193">
        <v>35506.653687189035</v>
      </c>
      <c r="AB911" s="193">
        <v>8446085.097407734</v>
      </c>
      <c r="AC911" s="193"/>
      <c r="AD911" s="197">
        <v>616.43281945529759</v>
      </c>
      <c r="AE911" s="198"/>
    </row>
    <row r="912" spans="1:31" ht="14.25" hidden="1" outlineLevel="1">
      <c r="A912" s="66" t="s">
        <v>134</v>
      </c>
      <c r="B912" s="208" t="s">
        <v>1062</v>
      </c>
      <c r="C912" s="172"/>
      <c r="D912" s="66"/>
      <c r="E912" s="66">
        <v>2.0500420721779289</v>
      </c>
      <c r="F912" s="193">
        <v>15966.000000000002</v>
      </c>
      <c r="G912" s="193"/>
      <c r="H912" s="193">
        <v>15896.54</v>
      </c>
      <c r="I912" s="193">
        <v>0</v>
      </c>
      <c r="J912" s="193">
        <v>15608.34</v>
      </c>
      <c r="K912" s="193">
        <v>0</v>
      </c>
      <c r="L912" s="194" t="s">
        <v>1324</v>
      </c>
      <c r="M912" s="195">
        <v>44196</v>
      </c>
      <c r="N912" s="196" t="s">
        <v>1324</v>
      </c>
      <c r="O912" s="195">
        <v>43830</v>
      </c>
      <c r="P912" s="66"/>
      <c r="Q912" s="213">
        <v>0.16994229014793827</v>
      </c>
      <c r="R912" s="193">
        <v>625726.99999999988</v>
      </c>
      <c r="S912" s="193"/>
      <c r="T912" s="193"/>
      <c r="U912" s="193">
        <v>622873.72999999986</v>
      </c>
      <c r="V912" s="193">
        <v>39906.46859307267</v>
      </c>
      <c r="W912" s="193">
        <v>80748.745862788754</v>
      </c>
      <c r="X912" s="193" t="s">
        <v>607</v>
      </c>
      <c r="Y912" s="193"/>
      <c r="Z912" s="193">
        <v>327006.2222764258</v>
      </c>
      <c r="AA912" s="193">
        <v>20950.736739232092</v>
      </c>
      <c r="AB912" s="193">
        <v>5677171.6465641744</v>
      </c>
      <c r="AC912" s="193"/>
      <c r="AD912" s="197">
        <v>363.72680544914925</v>
      </c>
      <c r="AE912" s="198"/>
    </row>
    <row r="913" spans="1:31" ht="14.25" hidden="1" outlineLevel="1">
      <c r="A913" s="66" t="s">
        <v>134</v>
      </c>
      <c r="B913" s="208" t="s">
        <v>1063</v>
      </c>
      <c r="C913" s="172"/>
      <c r="D913" s="66"/>
      <c r="E913" s="66">
        <v>2.9856706937203388</v>
      </c>
      <c r="F913" s="193">
        <v>23252.799999999999</v>
      </c>
      <c r="G913" s="193"/>
      <c r="H913" s="193">
        <v>125.8</v>
      </c>
      <c r="I913" s="193">
        <v>0</v>
      </c>
      <c r="J913" s="193">
        <v>0</v>
      </c>
      <c r="K913" s="193">
        <v>0</v>
      </c>
      <c r="L913" s="195">
        <v>43282</v>
      </c>
      <c r="M913" s="195">
        <v>43100</v>
      </c>
      <c r="N913" s="196" t="s">
        <v>1324</v>
      </c>
      <c r="O913" s="195">
        <v>43100</v>
      </c>
      <c r="P913" s="66"/>
      <c r="Q913" s="213">
        <v>0.1046422901479383</v>
      </c>
      <c r="R913" s="193">
        <v>3968.35</v>
      </c>
      <c r="S913" s="193"/>
      <c r="T913" s="193"/>
      <c r="U913" s="193">
        <v>0</v>
      </c>
      <c r="V913" s="193">
        <v>0</v>
      </c>
      <c r="W913" s="193">
        <v>0</v>
      </c>
      <c r="X913" s="193" t="s">
        <v>607</v>
      </c>
      <c r="Y913" s="193"/>
      <c r="Z913" s="193">
        <v>4460.4553641325074</v>
      </c>
      <c r="AA913" s="193">
        <v>0</v>
      </c>
      <c r="AB913" s="193">
        <v>77438.192300243871</v>
      </c>
      <c r="AC913" s="193"/>
      <c r="AD913" s="197">
        <v>0</v>
      </c>
      <c r="AE913" s="198"/>
    </row>
    <row r="914" spans="1:31" ht="14.25" hidden="1" outlineLevel="1">
      <c r="A914" s="66" t="s">
        <v>134</v>
      </c>
      <c r="B914" s="208" t="s">
        <v>1064</v>
      </c>
      <c r="C914" s="172"/>
      <c r="D914" s="66"/>
      <c r="E914" s="66">
        <v>2.9782234658494686</v>
      </c>
      <c r="F914" s="193">
        <v>23194.799999999999</v>
      </c>
      <c r="G914" s="193"/>
      <c r="H914" s="193">
        <v>422.1</v>
      </c>
      <c r="I914" s="193">
        <v>0</v>
      </c>
      <c r="J914" s="193">
        <v>0</v>
      </c>
      <c r="K914" s="193">
        <v>0</v>
      </c>
      <c r="L914" s="194"/>
      <c r="M914" s="195">
        <v>43100</v>
      </c>
      <c r="N914" s="196" t="s">
        <v>1324</v>
      </c>
      <c r="O914" s="195">
        <v>43100</v>
      </c>
      <c r="P914" s="66"/>
      <c r="Q914" s="213">
        <v>0.1046422901479383</v>
      </c>
      <c r="R914" s="193">
        <v>1771.57</v>
      </c>
      <c r="S914" s="193"/>
      <c r="T914" s="193"/>
      <c r="U914" s="193">
        <v>0</v>
      </c>
      <c r="V914" s="193">
        <v>0</v>
      </c>
      <c r="W914" s="193">
        <v>0</v>
      </c>
      <c r="X914" s="193" t="s">
        <v>607</v>
      </c>
      <c r="Y914" s="193"/>
      <c r="Z914" s="193">
        <v>1381.6579709922605</v>
      </c>
      <c r="AA914" s="193">
        <v>0</v>
      </c>
      <c r="AB914" s="193">
        <v>23987.034263635549</v>
      </c>
      <c r="AC914" s="193"/>
      <c r="AD914" s="197">
        <v>0</v>
      </c>
      <c r="AE914" s="198"/>
    </row>
    <row r="915" spans="1:31" ht="14.25" hidden="1" outlineLevel="1">
      <c r="A915" s="66" t="s">
        <v>134</v>
      </c>
      <c r="B915" s="208" t="s">
        <v>1065</v>
      </c>
      <c r="C915" s="172"/>
      <c r="D915" s="66"/>
      <c r="E915" s="66">
        <v>2.9541355357016181</v>
      </c>
      <c r="F915" s="193">
        <v>23007.200000000001</v>
      </c>
      <c r="G915" s="193"/>
      <c r="H915" s="193">
        <v>475.5</v>
      </c>
      <c r="I915" s="193">
        <v>0</v>
      </c>
      <c r="J915" s="193">
        <v>0</v>
      </c>
      <c r="K915" s="193">
        <v>0</v>
      </c>
      <c r="L915" s="194"/>
      <c r="M915" s="195">
        <v>43100</v>
      </c>
      <c r="N915" s="196" t="s">
        <v>1324</v>
      </c>
      <c r="O915" s="195">
        <v>43100</v>
      </c>
      <c r="P915" s="66"/>
      <c r="Q915" s="213">
        <v>0.1046422901479383</v>
      </c>
      <c r="R915" s="193">
        <v>3234.75</v>
      </c>
      <c r="S915" s="193"/>
      <c r="T915" s="193"/>
      <c r="U915" s="193">
        <v>0</v>
      </c>
      <c r="V915" s="193">
        <v>0</v>
      </c>
      <c r="W915" s="193">
        <v>0</v>
      </c>
      <c r="X915" s="193" t="s">
        <v>607</v>
      </c>
      <c r="Y915" s="193"/>
      <c r="Z915" s="193">
        <v>12.858060454459631</v>
      </c>
      <c r="AA915" s="193">
        <v>0</v>
      </c>
      <c r="AB915" s="193">
        <v>223.22944112103136</v>
      </c>
      <c r="AC915" s="193"/>
      <c r="AD915" s="197">
        <v>0</v>
      </c>
      <c r="AE915" s="198"/>
    </row>
    <row r="916" spans="1:31" ht="14.25" hidden="1" outlineLevel="1">
      <c r="A916" s="66" t="s">
        <v>134</v>
      </c>
      <c r="B916" s="208" t="s">
        <v>1066</v>
      </c>
      <c r="C916" s="172"/>
      <c r="D916" s="66"/>
      <c r="E916" s="66">
        <v>3.249392440685531</v>
      </c>
      <c r="F916" s="193">
        <v>25306.7</v>
      </c>
      <c r="G916" s="193"/>
      <c r="H916" s="193">
        <v>0</v>
      </c>
      <c r="I916" s="193">
        <v>0</v>
      </c>
      <c r="J916" s="193">
        <v>0</v>
      </c>
      <c r="K916" s="193">
        <v>0</v>
      </c>
      <c r="L916" s="194"/>
      <c r="M916" s="195">
        <v>43100</v>
      </c>
      <c r="N916" s="196" t="s">
        <v>1324</v>
      </c>
      <c r="O916" s="195">
        <v>43100</v>
      </c>
      <c r="P916" s="66"/>
      <c r="Q916" s="213">
        <v>0.1046422901479383</v>
      </c>
      <c r="R916" s="193">
        <v>2343.9899999999998</v>
      </c>
      <c r="S916" s="193"/>
      <c r="T916" s="193"/>
      <c r="U916" s="193">
        <v>0</v>
      </c>
      <c r="V916" s="193">
        <v>0</v>
      </c>
      <c r="W916" s="193">
        <v>0</v>
      </c>
      <c r="X916" s="193" t="s">
        <v>607</v>
      </c>
      <c r="Y916" s="193"/>
      <c r="Z916" s="193">
        <v>31.865898317404255</v>
      </c>
      <c r="AA916" s="193">
        <v>0</v>
      </c>
      <c r="AB916" s="193">
        <v>553.22548042201686</v>
      </c>
      <c r="AC916" s="193"/>
      <c r="AD916" s="197">
        <v>0</v>
      </c>
      <c r="AE916" s="198"/>
    </row>
    <row r="917" spans="1:31" ht="14.25" hidden="1" outlineLevel="1">
      <c r="A917" s="66" t="s">
        <v>134</v>
      </c>
      <c r="B917" s="208" t="s">
        <v>1067</v>
      </c>
      <c r="C917" s="172"/>
      <c r="D917" s="66"/>
      <c r="E917" s="66">
        <v>0</v>
      </c>
      <c r="F917" s="193">
        <v>0</v>
      </c>
      <c r="G917" s="193"/>
      <c r="H917" s="193">
        <v>0</v>
      </c>
      <c r="I917" s="193">
        <v>0</v>
      </c>
      <c r="J917" s="193">
        <v>0</v>
      </c>
      <c r="K917" s="193">
        <v>0</v>
      </c>
      <c r="L917" s="194"/>
      <c r="M917" s="195">
        <v>43100</v>
      </c>
      <c r="N917" s="196" t="s">
        <v>1324</v>
      </c>
      <c r="O917" s="195">
        <v>43100</v>
      </c>
      <c r="P917" s="66"/>
      <c r="Q917" s="213">
        <v>0.1046422901479383</v>
      </c>
      <c r="R917" s="193">
        <v>2869.71</v>
      </c>
      <c r="S917" s="193"/>
      <c r="T917" s="193"/>
      <c r="U917" s="193">
        <v>0</v>
      </c>
      <c r="V917" s="193">
        <v>0</v>
      </c>
      <c r="W917" s="193">
        <v>0</v>
      </c>
      <c r="X917" s="193" t="s">
        <v>607</v>
      </c>
      <c r="Y917" s="193"/>
      <c r="Z917" s="193">
        <v>1.3331878384388858</v>
      </c>
      <c r="AA917" s="193">
        <v>0</v>
      </c>
      <c r="AB917" s="193">
        <v>23.145541828654864</v>
      </c>
      <c r="AC917" s="193"/>
      <c r="AD917" s="197">
        <v>0</v>
      </c>
      <c r="AE917" s="198"/>
    </row>
    <row r="918" spans="1:31" ht="14.25" hidden="1" outlineLevel="1">
      <c r="A918" s="66" t="s">
        <v>134</v>
      </c>
      <c r="B918" s="208" t="s">
        <v>1068</v>
      </c>
      <c r="C918" s="172"/>
      <c r="D918" s="66"/>
      <c r="E918" s="66">
        <v>2.677881901836479</v>
      </c>
      <c r="F918" s="193">
        <v>20855.7</v>
      </c>
      <c r="G918" s="193"/>
      <c r="H918" s="193">
        <v>94.1</v>
      </c>
      <c r="I918" s="193">
        <v>0</v>
      </c>
      <c r="J918" s="193">
        <v>-7.1054273576010019E-15</v>
      </c>
      <c r="K918" s="193">
        <v>0</v>
      </c>
      <c r="L918" s="194"/>
      <c r="M918" s="195">
        <v>43100</v>
      </c>
      <c r="N918" s="196" t="s">
        <v>1324</v>
      </c>
      <c r="O918" s="195">
        <v>43190</v>
      </c>
      <c r="P918" s="66"/>
      <c r="Q918" s="213">
        <v>0.15774229014793831</v>
      </c>
      <c r="R918" s="193">
        <v>6936.48</v>
      </c>
      <c r="S918" s="193"/>
      <c r="T918" s="193"/>
      <c r="U918" s="193">
        <v>17</v>
      </c>
      <c r="V918" s="193">
        <v>-2.392537302040576E+18</v>
      </c>
      <c r="W918" s="193">
        <v>0</v>
      </c>
      <c r="X918" s="193" t="s">
        <v>607</v>
      </c>
      <c r="Y918" s="193"/>
      <c r="Z918" s="193">
        <v>21.414778559721043</v>
      </c>
      <c r="AA918" s="193">
        <v>-3.0138621481806679E+18</v>
      </c>
      <c r="AB918" s="193">
        <v>371.78305908175741</v>
      </c>
      <c r="AC918" s="193"/>
      <c r="AD918" s="197">
        <v>-5.2323813948227056E+16</v>
      </c>
      <c r="AE918" s="198"/>
    </row>
    <row r="919" spans="1:31" ht="14.25" hidden="1" outlineLevel="1">
      <c r="A919" s="66" t="s">
        <v>134</v>
      </c>
      <c r="B919" s="208" t="s">
        <v>1069</v>
      </c>
      <c r="C919" s="172"/>
      <c r="D919" s="66"/>
      <c r="E919" s="66">
        <v>2.0518396789053801</v>
      </c>
      <c r="F919" s="193">
        <v>15980.000000000002</v>
      </c>
      <c r="G919" s="193"/>
      <c r="H919" s="193">
        <v>15908.240000000002</v>
      </c>
      <c r="I919" s="193">
        <v>0</v>
      </c>
      <c r="J919" s="193">
        <v>15626.54</v>
      </c>
      <c r="K919" s="193">
        <v>0</v>
      </c>
      <c r="L919" s="194"/>
      <c r="M919" s="195">
        <v>43830</v>
      </c>
      <c r="N919" s="196" t="s">
        <v>1324</v>
      </c>
      <c r="O919" s="195">
        <v>43830</v>
      </c>
      <c r="P919" s="66"/>
      <c r="Q919" s="213">
        <v>0.16994229014793827</v>
      </c>
      <c r="R919" s="193">
        <v>628750.96000000008</v>
      </c>
      <c r="S919" s="193"/>
      <c r="T919" s="193"/>
      <c r="U919" s="193">
        <v>625629.7300000001</v>
      </c>
      <c r="V919" s="193">
        <v>40036.356736680034</v>
      </c>
      <c r="W919" s="193">
        <v>80731.689804652851</v>
      </c>
      <c r="X919" s="193" t="s">
        <v>607</v>
      </c>
      <c r="Y919" s="193"/>
      <c r="Z919" s="193">
        <v>348998.59687480936</v>
      </c>
      <c r="AA919" s="193">
        <v>22333.70898962978</v>
      </c>
      <c r="AB919" s="193">
        <v>6058982.3798321765</v>
      </c>
      <c r="AC919" s="193"/>
      <c r="AD919" s="197">
        <v>387.73665698434689</v>
      </c>
      <c r="AE919" s="198"/>
    </row>
    <row r="920" spans="1:31" ht="14.25" hidden="1" outlineLevel="1">
      <c r="A920" s="66" t="s">
        <v>134</v>
      </c>
      <c r="B920" s="208" t="s">
        <v>1070</v>
      </c>
      <c r="C920" s="172"/>
      <c r="D920" s="66"/>
      <c r="E920" s="66">
        <v>3.00972010372403</v>
      </c>
      <c r="F920" s="193">
        <v>23440.100000000002</v>
      </c>
      <c r="G920" s="193"/>
      <c r="H920" s="193">
        <v>51.8</v>
      </c>
      <c r="I920" s="193">
        <v>0</v>
      </c>
      <c r="J920" s="193">
        <v>0</v>
      </c>
      <c r="K920" s="193">
        <v>0</v>
      </c>
      <c r="L920" s="195">
        <v>43282</v>
      </c>
      <c r="M920" s="195">
        <v>43100</v>
      </c>
      <c r="N920" s="196" t="s">
        <v>1324</v>
      </c>
      <c r="O920" s="195">
        <v>43190</v>
      </c>
      <c r="P920" s="66"/>
      <c r="Q920" s="213">
        <v>0.15774229014793831</v>
      </c>
      <c r="R920" s="193">
        <v>4880.8999999999996</v>
      </c>
      <c r="S920" s="193"/>
      <c r="T920" s="193"/>
      <c r="U920" s="193">
        <v>878.99999999999955</v>
      </c>
      <c r="V920" s="193">
        <v>0</v>
      </c>
      <c r="W920" s="193">
        <v>0</v>
      </c>
      <c r="X920" s="193" t="s">
        <v>607</v>
      </c>
      <c r="Y920" s="193"/>
      <c r="Z920" s="193">
        <v>-974.1149966222747</v>
      </c>
      <c r="AA920" s="193">
        <v>0</v>
      </c>
      <c r="AB920" s="193">
        <v>-16911.659970317374</v>
      </c>
      <c r="AC920" s="193"/>
      <c r="AD920" s="197">
        <v>0</v>
      </c>
      <c r="AE920" s="198"/>
    </row>
    <row r="921" spans="1:31" ht="14.25" hidden="1" outlineLevel="1">
      <c r="A921" s="66" t="s">
        <v>134</v>
      </c>
      <c r="B921" s="208" t="s">
        <v>1071</v>
      </c>
      <c r="C921" s="172"/>
      <c r="D921" s="66"/>
      <c r="E921" s="66">
        <v>3.7839236411412935</v>
      </c>
      <c r="F921" s="193">
        <v>29469.7</v>
      </c>
      <c r="G921" s="193"/>
      <c r="H921" s="193">
        <v>718</v>
      </c>
      <c r="I921" s="193">
        <v>0</v>
      </c>
      <c r="J921" s="193">
        <v>0</v>
      </c>
      <c r="K921" s="193">
        <v>0</v>
      </c>
      <c r="L921" s="194"/>
      <c r="M921" s="195">
        <v>43100</v>
      </c>
      <c r="N921" s="196" t="s">
        <v>1324</v>
      </c>
      <c r="O921" s="195">
        <v>43465</v>
      </c>
      <c r="P921" s="66"/>
      <c r="Q921" s="213">
        <v>0.15774229014793831</v>
      </c>
      <c r="R921" s="193">
        <v>476452.53</v>
      </c>
      <c r="S921" s="193"/>
      <c r="T921" s="193"/>
      <c r="U921" s="193">
        <v>12883.080000000016</v>
      </c>
      <c r="V921" s="193">
        <v>0</v>
      </c>
      <c r="W921" s="193">
        <v>0</v>
      </c>
      <c r="X921" s="193" t="s">
        <v>607</v>
      </c>
      <c r="Y921" s="193"/>
      <c r="Z921" s="193">
        <v>-12123.402656531227</v>
      </c>
      <c r="AA921" s="193">
        <v>0</v>
      </c>
      <c r="AB921" s="193">
        <v>-210475.00974877219</v>
      </c>
      <c r="AC921" s="193"/>
      <c r="AD921" s="197">
        <v>0</v>
      </c>
      <c r="AE921" s="198"/>
    </row>
    <row r="922" spans="1:31" ht="14.25" hidden="1" outlineLevel="1">
      <c r="A922" s="66" t="s">
        <v>134</v>
      </c>
      <c r="B922" s="208" t="s">
        <v>1072</v>
      </c>
      <c r="C922" s="172"/>
      <c r="D922" s="66"/>
      <c r="E922" s="66">
        <v>2.3747312049504528</v>
      </c>
      <c r="F922" s="193">
        <v>18494.722099999999</v>
      </c>
      <c r="G922" s="193"/>
      <c r="H922" s="193">
        <v>5748.99</v>
      </c>
      <c r="I922" s="193">
        <v>0</v>
      </c>
      <c r="J922" s="193">
        <v>949.99999999999955</v>
      </c>
      <c r="K922" s="193">
        <v>0</v>
      </c>
      <c r="L922" s="194"/>
      <c r="M922" s="195">
        <v>43281</v>
      </c>
      <c r="N922" s="196" t="s">
        <v>1324</v>
      </c>
      <c r="O922" s="195">
        <v>43281</v>
      </c>
      <c r="P922" s="66"/>
      <c r="Q922" s="213">
        <v>0.15774229014793831</v>
      </c>
      <c r="R922" s="193">
        <v>707013.17</v>
      </c>
      <c r="S922" s="193"/>
      <c r="T922" s="193"/>
      <c r="U922" s="193">
        <v>244438.82000000007</v>
      </c>
      <c r="V922" s="193">
        <v>257304.02105263175</v>
      </c>
      <c r="W922" s="193">
        <v>77000.000000000044</v>
      </c>
      <c r="X922" s="193" t="s">
        <v>607</v>
      </c>
      <c r="Y922" s="193"/>
      <c r="Z922" s="193">
        <v>-202911.9167565167</v>
      </c>
      <c r="AA922" s="193">
        <v>-213591.49132264926</v>
      </c>
      <c r="AB922" s="193">
        <v>-3522764.1007586205</v>
      </c>
      <c r="AC922" s="193"/>
      <c r="AD922" s="197">
        <v>-3708.1727376406548</v>
      </c>
      <c r="AE922" s="198"/>
    </row>
    <row r="923" spans="1:31" ht="14.25" hidden="1" outlineLevel="1">
      <c r="A923" s="66" t="s">
        <v>134</v>
      </c>
      <c r="B923" s="208" t="s">
        <v>1073</v>
      </c>
      <c r="C923" s="172"/>
      <c r="D923" s="66"/>
      <c r="E923" s="66">
        <v>2.662730645133673</v>
      </c>
      <c r="F923" s="193">
        <v>20737.699999999997</v>
      </c>
      <c r="G923" s="193"/>
      <c r="H923" s="193">
        <v>4035.1499999999996</v>
      </c>
      <c r="I923" s="193">
        <v>0</v>
      </c>
      <c r="J923" s="193">
        <v>-2.2737367544323206E-13</v>
      </c>
      <c r="K923" s="193">
        <v>0</v>
      </c>
      <c r="L923" s="194" t="s">
        <v>1324</v>
      </c>
      <c r="M923" s="195">
        <v>43100</v>
      </c>
      <c r="N923" s="196" t="s">
        <v>1324</v>
      </c>
      <c r="O923" s="195">
        <v>43190</v>
      </c>
      <c r="P923" s="66"/>
      <c r="Q923" s="213">
        <v>0.15774229014793831</v>
      </c>
      <c r="R923" s="193">
        <v>429649.72000000003</v>
      </c>
      <c r="S923" s="193"/>
      <c r="T923" s="193"/>
      <c r="U923" s="193">
        <v>19145.450000000012</v>
      </c>
      <c r="V923" s="193">
        <v>-8.4202579576016126E+19</v>
      </c>
      <c r="W923" s="193">
        <v>0</v>
      </c>
      <c r="X923" s="193" t="s">
        <v>607</v>
      </c>
      <c r="Y923" s="193"/>
      <c r="Z923" s="193">
        <v>-74273.360220170696</v>
      </c>
      <c r="AA923" s="193">
        <v>3.2665769278429233E+20</v>
      </c>
      <c r="AB923" s="193">
        <v>-1289463.5820738589</v>
      </c>
      <c r="AC923" s="193"/>
      <c r="AD923" s="197">
        <v>5.6711208083356017E+18</v>
      </c>
      <c r="AE923" s="198"/>
    </row>
    <row r="924" spans="1:31" ht="14.25" hidden="1" outlineLevel="1">
      <c r="A924" s="66" t="s">
        <v>134</v>
      </c>
      <c r="B924" s="208" t="s">
        <v>1074</v>
      </c>
      <c r="C924" s="172"/>
      <c r="D924" s="66"/>
      <c r="E924" s="66">
        <v>2.3411092694820734</v>
      </c>
      <c r="F924" s="193">
        <v>18232.87</v>
      </c>
      <c r="G924" s="193"/>
      <c r="H924" s="193">
        <v>1141.1799999999998</v>
      </c>
      <c r="I924" s="193">
        <v>0</v>
      </c>
      <c r="J924" s="193">
        <v>191.75999999999976</v>
      </c>
      <c r="K924" s="193">
        <v>0</v>
      </c>
      <c r="L924" s="194"/>
      <c r="M924" s="195">
        <v>43190</v>
      </c>
      <c r="N924" s="196" t="s">
        <v>1324</v>
      </c>
      <c r="O924" s="195">
        <v>43281</v>
      </c>
      <c r="P924" s="66"/>
      <c r="Q924" s="213">
        <v>0.15774229014793831</v>
      </c>
      <c r="R924" s="193">
        <v>527322.88</v>
      </c>
      <c r="S924" s="193"/>
      <c r="T924" s="193"/>
      <c r="U924" s="193">
        <v>104871.71000000002</v>
      </c>
      <c r="V924" s="193">
        <v>546890.43596161949</v>
      </c>
      <c r="W924" s="193">
        <v>80000.000000000116</v>
      </c>
      <c r="X924" s="193" t="s">
        <v>607</v>
      </c>
      <c r="Y924" s="193"/>
      <c r="Z924" s="193">
        <v>-81018.743815673923</v>
      </c>
      <c r="AA924" s="193">
        <v>-422500.74997744063</v>
      </c>
      <c r="AB924" s="193">
        <v>-1406570.5295411113</v>
      </c>
      <c r="AC924" s="193"/>
      <c r="AD924" s="197">
        <v>-7335.0569959382201</v>
      </c>
      <c r="AE924" s="198"/>
    </row>
    <row r="925" spans="1:31" ht="14.25" hidden="1" outlineLevel="1">
      <c r="A925" s="66" t="s">
        <v>134</v>
      </c>
      <c r="B925" s="208" t="s">
        <v>1075</v>
      </c>
      <c r="C925" s="172"/>
      <c r="D925" s="66"/>
      <c r="E925" s="66">
        <v>2.8447384803687163</v>
      </c>
      <c r="F925" s="193">
        <v>22155.2012</v>
      </c>
      <c r="G925" s="193"/>
      <c r="H925" s="193">
        <v>14553.49</v>
      </c>
      <c r="I925" s="193">
        <v>0</v>
      </c>
      <c r="J925" s="193">
        <v>650.00000000000034</v>
      </c>
      <c r="K925" s="193">
        <v>0</v>
      </c>
      <c r="L925" s="194" t="s">
        <v>1324</v>
      </c>
      <c r="M925" s="195">
        <v>43190</v>
      </c>
      <c r="N925" s="196" t="s">
        <v>1324</v>
      </c>
      <c r="O925" s="195">
        <v>43190</v>
      </c>
      <c r="P925" s="66"/>
      <c r="Q925" s="213">
        <v>0.15774229014793831</v>
      </c>
      <c r="R925" s="193">
        <v>338477.04726999998</v>
      </c>
      <c r="S925" s="193"/>
      <c r="T925" s="193"/>
      <c r="U925" s="193">
        <v>22132.667269999976</v>
      </c>
      <c r="V925" s="193">
        <v>34050.257338461488</v>
      </c>
      <c r="W925" s="193">
        <v>80000.000000000146</v>
      </c>
      <c r="X925" s="193" t="s">
        <v>607</v>
      </c>
      <c r="Y925" s="193"/>
      <c r="Z925" s="193">
        <v>-35676.318965721301</v>
      </c>
      <c r="AA925" s="193">
        <v>-54886.644562648129</v>
      </c>
      <c r="AB925" s="193">
        <v>-619378.38697992894</v>
      </c>
      <c r="AC925" s="193"/>
      <c r="AD925" s="197">
        <v>-952.88982612296707</v>
      </c>
      <c r="AE925" s="198"/>
    </row>
    <row r="926" spans="1:31" ht="14.25" hidden="1" outlineLevel="1">
      <c r="A926" s="66" t="s">
        <v>134</v>
      </c>
      <c r="B926" s="208" t="s">
        <v>1076</v>
      </c>
      <c r="C926" s="172"/>
      <c r="D926" s="66"/>
      <c r="E926" s="66">
        <v>2.076353898648597</v>
      </c>
      <c r="F926" s="193">
        <v>16170.919999999998</v>
      </c>
      <c r="G926" s="193"/>
      <c r="H926" s="193">
        <v>940.89999999999986</v>
      </c>
      <c r="I926" s="193">
        <v>0</v>
      </c>
      <c r="J926" s="193">
        <v>0</v>
      </c>
      <c r="K926" s="193">
        <v>0</v>
      </c>
      <c r="L926" s="194" t="s">
        <v>1324</v>
      </c>
      <c r="M926" s="195">
        <v>43100</v>
      </c>
      <c r="N926" s="196" t="s">
        <v>1324</v>
      </c>
      <c r="O926" s="195">
        <v>43190</v>
      </c>
      <c r="P926" s="66"/>
      <c r="Q926" s="213">
        <v>0.15774229014793831</v>
      </c>
      <c r="R926" s="193">
        <v>502722.01</v>
      </c>
      <c r="S926" s="193"/>
      <c r="T926" s="193"/>
      <c r="U926" s="193">
        <v>108757.64000000001</v>
      </c>
      <c r="V926" s="193">
        <v>0</v>
      </c>
      <c r="W926" s="193">
        <v>0</v>
      </c>
      <c r="X926" s="193" t="s">
        <v>607</v>
      </c>
      <c r="Y926" s="193"/>
      <c r="Z926" s="193">
        <v>-133947.69261083019</v>
      </c>
      <c r="AA926" s="193">
        <v>0</v>
      </c>
      <c r="AB926" s="193">
        <v>-2325472.6999355936</v>
      </c>
      <c r="AC926" s="193"/>
      <c r="AD926" s="197">
        <v>0</v>
      </c>
      <c r="AE926" s="198"/>
    </row>
    <row r="927" spans="1:31" ht="14.25" hidden="1" outlineLevel="1">
      <c r="A927" s="66" t="s">
        <v>134</v>
      </c>
      <c r="B927" s="208" t="s">
        <v>1077</v>
      </c>
      <c r="C927" s="172"/>
      <c r="D927" s="66"/>
      <c r="E927" s="66">
        <v>2.4994180739447027</v>
      </c>
      <c r="F927" s="193">
        <v>19465.800000000003</v>
      </c>
      <c r="G927" s="193"/>
      <c r="H927" s="193">
        <v>1847.8</v>
      </c>
      <c r="I927" s="193">
        <v>0</v>
      </c>
      <c r="J927" s="193">
        <v>63.999999999999957</v>
      </c>
      <c r="K927" s="193">
        <v>0</v>
      </c>
      <c r="L927" s="194"/>
      <c r="M927" s="195">
        <v>43373</v>
      </c>
      <c r="N927" s="196" t="s">
        <v>1324</v>
      </c>
      <c r="O927" s="195">
        <v>43190</v>
      </c>
      <c r="P927" s="66"/>
      <c r="Q927" s="213">
        <v>0.15774229014793831</v>
      </c>
      <c r="R927" s="193">
        <v>102221.51000000001</v>
      </c>
      <c r="S927" s="193"/>
      <c r="T927" s="193"/>
      <c r="U927" s="193">
        <v>4028.3800000000047</v>
      </c>
      <c r="V927" s="193">
        <v>62943.437500000116</v>
      </c>
      <c r="W927" s="193">
        <v>80000.000000000058</v>
      </c>
      <c r="X927" s="193" t="s">
        <v>607</v>
      </c>
      <c r="Y927" s="193"/>
      <c r="Z927" s="193">
        <v>-873.91408090208154</v>
      </c>
      <c r="AA927" s="193">
        <v>-13654.907514095034</v>
      </c>
      <c r="AB927" s="193">
        <v>-15172.066779318155</v>
      </c>
      <c r="AC927" s="193"/>
      <c r="AD927" s="197">
        <v>-237.06354342684634</v>
      </c>
      <c r="AE927" s="198"/>
    </row>
    <row r="928" spans="1:31" ht="14.25" hidden="1" outlineLevel="1">
      <c r="A928" s="66" t="s">
        <v>134</v>
      </c>
      <c r="B928" s="208" t="s">
        <v>1078</v>
      </c>
      <c r="C928" s="172"/>
      <c r="D928" s="66"/>
      <c r="E928" s="66">
        <v>2.499597513616246</v>
      </c>
      <c r="F928" s="193">
        <v>19467.197499999998</v>
      </c>
      <c r="G928" s="193"/>
      <c r="H928" s="193">
        <v>8014.67</v>
      </c>
      <c r="I928" s="193">
        <v>0</v>
      </c>
      <c r="J928" s="193">
        <v>900</v>
      </c>
      <c r="K928" s="193">
        <v>0</v>
      </c>
      <c r="L928" s="195">
        <v>43282</v>
      </c>
      <c r="M928" s="195">
        <v>43190</v>
      </c>
      <c r="N928" s="196" t="s">
        <v>1324</v>
      </c>
      <c r="O928" s="195">
        <v>43190</v>
      </c>
      <c r="P928" s="66"/>
      <c r="Q928" s="213">
        <v>0.15774229014793831</v>
      </c>
      <c r="R928" s="193">
        <v>310726.54036999994</v>
      </c>
      <c r="S928" s="193"/>
      <c r="T928" s="193"/>
      <c r="U928" s="193">
        <v>36073.690369999968</v>
      </c>
      <c r="V928" s="193">
        <v>40081.878188888848</v>
      </c>
      <c r="W928" s="193">
        <v>79000</v>
      </c>
      <c r="X928" s="193" t="s">
        <v>607</v>
      </c>
      <c r="Y928" s="193"/>
      <c r="Z928" s="193">
        <v>4932.6970046105389</v>
      </c>
      <c r="AA928" s="193">
        <v>5480.774449567265</v>
      </c>
      <c r="AB928" s="193">
        <v>85636.803424476631</v>
      </c>
      <c r="AC928" s="193"/>
      <c r="AD928" s="197">
        <v>95.152003804974029</v>
      </c>
      <c r="AE928" s="198"/>
    </row>
    <row r="929" spans="1:31" ht="14.25" hidden="1" outlineLevel="1">
      <c r="A929" s="66" t="s">
        <v>134</v>
      </c>
      <c r="B929" s="208" t="s">
        <v>1079</v>
      </c>
      <c r="C929" s="172"/>
      <c r="D929" s="66"/>
      <c r="E929" s="66">
        <v>2.8866931833020533</v>
      </c>
      <c r="F929" s="193">
        <v>22481.95</v>
      </c>
      <c r="G929" s="193"/>
      <c r="H929" s="193">
        <v>19283.3</v>
      </c>
      <c r="I929" s="193">
        <v>0</v>
      </c>
      <c r="J929" s="193">
        <v>1705</v>
      </c>
      <c r="K929" s="193">
        <v>0</v>
      </c>
      <c r="L929" s="194" t="s">
        <v>1324</v>
      </c>
      <c r="M929" s="195">
        <v>43281</v>
      </c>
      <c r="N929" s="196" t="s">
        <v>1324</v>
      </c>
      <c r="O929" s="195">
        <v>43373</v>
      </c>
      <c r="P929" s="66"/>
      <c r="Q929" s="213">
        <v>0.15774229014793831</v>
      </c>
      <c r="R929" s="193">
        <v>591552.30000000005</v>
      </c>
      <c r="S929" s="193"/>
      <c r="T929" s="193"/>
      <c r="U929" s="193">
        <v>304248.11000000004</v>
      </c>
      <c r="V929" s="193">
        <v>178444.63929618773</v>
      </c>
      <c r="W929" s="193">
        <v>81049.853372434009</v>
      </c>
      <c r="X929" s="193" t="s">
        <v>607</v>
      </c>
      <c r="Y929" s="193"/>
      <c r="Z929" s="193">
        <v>-158889.62538734192</v>
      </c>
      <c r="AA929" s="193">
        <v>-93190.396121608166</v>
      </c>
      <c r="AB929" s="193">
        <v>-2758490.8626591903</v>
      </c>
      <c r="AC929" s="193"/>
      <c r="AD929" s="197">
        <v>-1617.8832039056836</v>
      </c>
      <c r="AE929" s="198"/>
    </row>
    <row r="930" spans="1:31" ht="14.25" hidden="1" outlineLevel="1">
      <c r="A930" s="66" t="s">
        <v>134</v>
      </c>
      <c r="B930" s="208" t="s">
        <v>1080</v>
      </c>
      <c r="C930" s="172"/>
      <c r="D930" s="66"/>
      <c r="E930" s="66">
        <v>3.0156650459726735</v>
      </c>
      <c r="F930" s="193">
        <v>23486.400000000001</v>
      </c>
      <c r="G930" s="193"/>
      <c r="H930" s="193">
        <v>2302.5</v>
      </c>
      <c r="I930" s="193">
        <v>0</v>
      </c>
      <c r="J930" s="193">
        <v>8.5265128291212022E-14</v>
      </c>
      <c r="K930" s="193">
        <v>0</v>
      </c>
      <c r="L930" s="194" t="s">
        <v>1324</v>
      </c>
      <c r="M930" s="195">
        <v>43100</v>
      </c>
      <c r="N930" s="196" t="s">
        <v>1324</v>
      </c>
      <c r="O930" s="195">
        <v>43190</v>
      </c>
      <c r="P930" s="66"/>
      <c r="Q930" s="213">
        <v>0.15774229014793831</v>
      </c>
      <c r="R930" s="193">
        <v>152904.26</v>
      </c>
      <c r="S930" s="193"/>
      <c r="T930" s="193"/>
      <c r="U930" s="193">
        <v>6576.1300000000047</v>
      </c>
      <c r="V930" s="193">
        <v>7.7125668274843648E+19</v>
      </c>
      <c r="W930" s="193">
        <v>0</v>
      </c>
      <c r="X930" s="193" t="s">
        <v>607</v>
      </c>
      <c r="Y930" s="193"/>
      <c r="Z930" s="193">
        <v>-42068.559505862504</v>
      </c>
      <c r="AA930" s="193">
        <v>-4.9338528363181231E+20</v>
      </c>
      <c r="AB930" s="193">
        <v>-730354.39991289109</v>
      </c>
      <c r="AC930" s="193"/>
      <c r="AD930" s="197">
        <v>-8.5656869877502566E+18</v>
      </c>
      <c r="AE930" s="198"/>
    </row>
    <row r="931" spans="1:31" ht="14.25" hidden="1" outlineLevel="1">
      <c r="A931" s="66" t="s">
        <v>134</v>
      </c>
      <c r="B931" s="208" t="s">
        <v>1081</v>
      </c>
      <c r="C931" s="172"/>
      <c r="D931" s="66"/>
      <c r="E931" s="66">
        <v>1.5273648040849026</v>
      </c>
      <c r="F931" s="193">
        <v>11895.32</v>
      </c>
      <c r="G931" s="193"/>
      <c r="H931" s="193">
        <v>7218.4800000000005</v>
      </c>
      <c r="I931" s="193">
        <v>0</v>
      </c>
      <c r="J931" s="193">
        <v>1111.9000000000001</v>
      </c>
      <c r="K931" s="193">
        <v>0</v>
      </c>
      <c r="L931" s="194"/>
      <c r="M931" s="195">
        <v>43281</v>
      </c>
      <c r="N931" s="196" t="s">
        <v>1324</v>
      </c>
      <c r="O931" s="195">
        <v>43465</v>
      </c>
      <c r="P931" s="66"/>
      <c r="Q931" s="213">
        <v>0.15774229014793831</v>
      </c>
      <c r="R931" s="193">
        <v>478977.78999999992</v>
      </c>
      <c r="S931" s="193"/>
      <c r="T931" s="193"/>
      <c r="U931" s="193">
        <v>145903.24999999994</v>
      </c>
      <c r="V931" s="193">
        <v>131219.75897113042</v>
      </c>
      <c r="W931" s="193">
        <v>76222.681895853937</v>
      </c>
      <c r="X931" s="193" t="s">
        <v>607</v>
      </c>
      <c r="Y931" s="193"/>
      <c r="Z931" s="193">
        <v>-51291.52557056673</v>
      </c>
      <c r="AA931" s="193">
        <v>-46129.620982612403</v>
      </c>
      <c r="AB931" s="193">
        <v>-890474.78256267728</v>
      </c>
      <c r="AC931" s="193"/>
      <c r="AD931" s="197">
        <v>-800.8586946332199</v>
      </c>
      <c r="AE931" s="198"/>
    </row>
    <row r="932" spans="1:31" ht="14.25" hidden="1" outlineLevel="1">
      <c r="A932" s="66" t="s">
        <v>134</v>
      </c>
      <c r="B932" s="208" t="s">
        <v>1082</v>
      </c>
      <c r="C932" s="172"/>
      <c r="D932" s="66"/>
      <c r="E932" s="66">
        <v>1.7254713374885027</v>
      </c>
      <c r="F932" s="193">
        <v>13438.199999999999</v>
      </c>
      <c r="G932" s="193"/>
      <c r="H932" s="193">
        <v>13377.289999999999</v>
      </c>
      <c r="I932" s="193">
        <v>0</v>
      </c>
      <c r="J932" s="193">
        <v>13145.289999999999</v>
      </c>
      <c r="K932" s="193">
        <v>0</v>
      </c>
      <c r="L932" s="194" t="s">
        <v>1324</v>
      </c>
      <c r="M932" s="195">
        <v>44196</v>
      </c>
      <c r="N932" s="196" t="s">
        <v>1324</v>
      </c>
      <c r="O932" s="195">
        <v>43830</v>
      </c>
      <c r="P932" s="66"/>
      <c r="Q932" s="213">
        <v>0.17994229014793828</v>
      </c>
      <c r="R932" s="193">
        <v>525568.79999999993</v>
      </c>
      <c r="S932" s="193"/>
      <c r="T932" s="193"/>
      <c r="U932" s="193">
        <v>511123.94999999995</v>
      </c>
      <c r="V932" s="193">
        <v>38882.668240868021</v>
      </c>
      <c r="W932" s="193">
        <v>80520.82532983298</v>
      </c>
      <c r="X932" s="193" t="s">
        <v>607</v>
      </c>
      <c r="Y932" s="193"/>
      <c r="Z932" s="193">
        <v>283644.71090850479</v>
      </c>
      <c r="AA932" s="193">
        <v>21577.668572432012</v>
      </c>
      <c r="AB932" s="193">
        <v>4924370.243653751</v>
      </c>
      <c r="AC932" s="193"/>
      <c r="AD932" s="197">
        <v>374.61100087208052</v>
      </c>
      <c r="AE932" s="198"/>
    </row>
    <row r="933" spans="1:31" ht="14.25" hidden="1" outlineLevel="1">
      <c r="A933" s="66" t="s">
        <v>134</v>
      </c>
      <c r="B933" s="208" t="s">
        <v>1083</v>
      </c>
      <c r="C933" s="172"/>
      <c r="D933" s="66"/>
      <c r="E933" s="66">
        <v>8.3283337963645909</v>
      </c>
      <c r="F933" s="193">
        <v>64862.17</v>
      </c>
      <c r="G933" s="193"/>
      <c r="H933" s="193">
        <v>64443.17</v>
      </c>
      <c r="I933" s="193">
        <v>0</v>
      </c>
      <c r="J933" s="193">
        <v>62711.77</v>
      </c>
      <c r="K933" s="193">
        <v>0</v>
      </c>
      <c r="L933" s="195">
        <v>43191</v>
      </c>
      <c r="M933" s="195">
        <v>45291</v>
      </c>
      <c r="N933" s="196" t="s">
        <v>1324</v>
      </c>
      <c r="O933" s="195">
        <v>45291</v>
      </c>
      <c r="P933" s="66"/>
      <c r="Q933" s="213">
        <v>0.17334229014793831</v>
      </c>
      <c r="R933" s="193">
        <v>2462732.79</v>
      </c>
      <c r="S933" s="193"/>
      <c r="T933" s="193"/>
      <c r="U933" s="193">
        <v>2462732.79</v>
      </c>
      <c r="V933" s="193">
        <v>39270.663066917106</v>
      </c>
      <c r="W933" s="193">
        <v>84007.320190536193</v>
      </c>
      <c r="X933" s="193" t="s">
        <v>607</v>
      </c>
      <c r="Y933" s="193"/>
      <c r="Z933" s="193">
        <v>951180.64781071676</v>
      </c>
      <c r="AA933" s="193">
        <v>15167.498028053056</v>
      </c>
      <c r="AB933" s="193">
        <v>16513495.574854199</v>
      </c>
      <c r="AC933" s="193"/>
      <c r="AD933" s="197">
        <v>263.32370422417034</v>
      </c>
      <c r="AE933" s="198"/>
    </row>
    <row r="934" spans="1:31" ht="14.25" hidden="1" outlineLevel="1">
      <c r="A934" s="66" t="s">
        <v>134</v>
      </c>
      <c r="B934" s="208" t="s">
        <v>1084</v>
      </c>
      <c r="C934" s="172"/>
      <c r="D934" s="66"/>
      <c r="E934" s="66">
        <v>9.302049852447281</v>
      </c>
      <c r="F934" s="193">
        <v>72445.599999999991</v>
      </c>
      <c r="G934" s="193"/>
      <c r="H934" s="193">
        <v>71978.600000000006</v>
      </c>
      <c r="I934" s="193">
        <v>0</v>
      </c>
      <c r="J934" s="193">
        <v>70247.200000000012</v>
      </c>
      <c r="K934" s="193">
        <v>0</v>
      </c>
      <c r="L934" s="195">
        <v>43831</v>
      </c>
      <c r="M934" s="195">
        <v>45657</v>
      </c>
      <c r="N934" s="196">
        <v>43101</v>
      </c>
      <c r="O934" s="195">
        <v>45291</v>
      </c>
      <c r="P934" s="66"/>
      <c r="Q934" s="213">
        <v>0.1933422901479383</v>
      </c>
      <c r="R934" s="193">
        <v>2747179.4600000004</v>
      </c>
      <c r="S934" s="193"/>
      <c r="T934" s="193"/>
      <c r="U934" s="193">
        <v>2747179.4600000004</v>
      </c>
      <c r="V934" s="193">
        <v>39107.31616349121</v>
      </c>
      <c r="W934" s="193">
        <v>83226.74903761837</v>
      </c>
      <c r="X934" s="193" t="s">
        <v>607</v>
      </c>
      <c r="Y934" s="193"/>
      <c r="Z934" s="193">
        <v>1224751.9556409372</v>
      </c>
      <c r="AA934" s="193">
        <v>17434.886452996518</v>
      </c>
      <c r="AB934" s="193">
        <v>21262980.95563795</v>
      </c>
      <c r="AC934" s="193"/>
      <c r="AD934" s="197">
        <v>302.68794992025232</v>
      </c>
      <c r="AE934" s="198"/>
    </row>
    <row r="935" spans="1:31" ht="14.25" hidden="1" outlineLevel="1">
      <c r="A935" s="66" t="s">
        <v>134</v>
      </c>
      <c r="B935" s="208" t="s">
        <v>1085</v>
      </c>
      <c r="C935" s="172"/>
      <c r="D935" s="66"/>
      <c r="E935" s="66">
        <v>7.4271460357153458</v>
      </c>
      <c r="F935" s="193">
        <v>57843.6</v>
      </c>
      <c r="G935" s="193"/>
      <c r="H935" s="193">
        <v>57343.73</v>
      </c>
      <c r="I935" s="193">
        <v>0</v>
      </c>
      <c r="J935" s="193">
        <v>55743.73</v>
      </c>
      <c r="K935" s="193">
        <v>0</v>
      </c>
      <c r="L935" s="195">
        <v>43831</v>
      </c>
      <c r="M935" s="195">
        <v>45291</v>
      </c>
      <c r="N935" s="196">
        <v>43101</v>
      </c>
      <c r="O935" s="195">
        <v>45291</v>
      </c>
      <c r="P935" s="66"/>
      <c r="Q935" s="213">
        <v>0.1933422901479383</v>
      </c>
      <c r="R935" s="193">
        <v>2210886.8400000003</v>
      </c>
      <c r="S935" s="193"/>
      <c r="T935" s="193"/>
      <c r="U935" s="193">
        <v>2210886.8400000003</v>
      </c>
      <c r="V935" s="193">
        <v>39661.623648076653</v>
      </c>
      <c r="W935" s="193">
        <v>83309.651506994589</v>
      </c>
      <c r="X935" s="193" t="s">
        <v>607</v>
      </c>
      <c r="Y935" s="193"/>
      <c r="Z935" s="193">
        <v>719740.26535149256</v>
      </c>
      <c r="AA935" s="193">
        <v>12911.59140860313</v>
      </c>
      <c r="AB935" s="193">
        <v>12495447.330937957</v>
      </c>
      <c r="AC935" s="193"/>
      <c r="AD935" s="197">
        <v>224.15879473687815</v>
      </c>
      <c r="AE935" s="198"/>
    </row>
    <row r="936" spans="1:31" ht="14.25" hidden="1" outlineLevel="1">
      <c r="A936" s="66" t="s">
        <v>134</v>
      </c>
      <c r="B936" s="208" t="s">
        <v>1086</v>
      </c>
      <c r="C936" s="172"/>
      <c r="D936" s="66"/>
      <c r="E936" s="66">
        <v>35.123849345535291</v>
      </c>
      <c r="F936" s="193">
        <v>273549.20480000001</v>
      </c>
      <c r="G936" s="193"/>
      <c r="H936" s="193">
        <v>272155.19999999995</v>
      </c>
      <c r="I936" s="193">
        <v>0</v>
      </c>
      <c r="J936" s="193">
        <v>266142.19999999995</v>
      </c>
      <c r="K936" s="193">
        <v>0</v>
      </c>
      <c r="L936" s="195">
        <v>43922</v>
      </c>
      <c r="M936" s="195">
        <v>46022</v>
      </c>
      <c r="N936" s="196">
        <v>43101</v>
      </c>
      <c r="O936" s="195">
        <v>46022</v>
      </c>
      <c r="P936" s="66"/>
      <c r="Q936" s="213">
        <v>0.22568966422809977</v>
      </c>
      <c r="R936" s="193">
        <v>10493809.889999999</v>
      </c>
      <c r="S936" s="193"/>
      <c r="T936" s="193"/>
      <c r="U936" s="193">
        <v>10493809.889999999</v>
      </c>
      <c r="V936" s="193">
        <v>39429.334731583345</v>
      </c>
      <c r="W936" s="193">
        <v>84589.224856648754</v>
      </c>
      <c r="X936" s="193" t="s">
        <v>607</v>
      </c>
      <c r="Y936" s="193"/>
      <c r="Z936" s="193">
        <v>1701360.5379603161</v>
      </c>
      <c r="AA936" s="193">
        <v>6392.6748105348061</v>
      </c>
      <c r="AB936" s="193">
        <v>29537406.779148616</v>
      </c>
      <c r="AC936" s="193"/>
      <c r="AD936" s="197">
        <v>110.98355232333925</v>
      </c>
      <c r="AE936" s="198"/>
    </row>
    <row r="937" spans="1:31" ht="14.25" hidden="1" outlineLevel="1">
      <c r="A937" s="66" t="s">
        <v>134</v>
      </c>
      <c r="B937" s="208" t="s">
        <v>1087</v>
      </c>
      <c r="C937" s="172"/>
      <c r="D937" s="66"/>
      <c r="E937" s="66">
        <v>7.4271460357153458</v>
      </c>
      <c r="F937" s="193">
        <v>57843.6</v>
      </c>
      <c r="G937" s="193"/>
      <c r="H937" s="193">
        <v>57343.73000000001</v>
      </c>
      <c r="I937" s="193">
        <v>0</v>
      </c>
      <c r="J937" s="193">
        <v>55743.73000000001</v>
      </c>
      <c r="K937" s="193">
        <v>0</v>
      </c>
      <c r="L937" s="195">
        <v>44287</v>
      </c>
      <c r="M937" s="195">
        <v>45657</v>
      </c>
      <c r="N937" s="196">
        <v>43831</v>
      </c>
      <c r="O937" s="195">
        <v>45657</v>
      </c>
      <c r="P937" s="66"/>
      <c r="Q937" s="213">
        <v>0.19514229014793827</v>
      </c>
      <c r="R937" s="193">
        <v>2210492.6500000004</v>
      </c>
      <c r="S937" s="193"/>
      <c r="T937" s="193"/>
      <c r="U937" s="193">
        <v>2210492.6500000004</v>
      </c>
      <c r="V937" s="193">
        <v>39654.552180128594</v>
      </c>
      <c r="W937" s="193">
        <v>83379.321850742039</v>
      </c>
      <c r="X937" s="193" t="s">
        <v>607</v>
      </c>
      <c r="Y937" s="193"/>
      <c r="Z937" s="193">
        <v>730914.43931765319</v>
      </c>
      <c r="AA937" s="193">
        <v>13112.04756692193</v>
      </c>
      <c r="AB937" s="193">
        <v>12689442.733144211</v>
      </c>
      <c r="AC937" s="193"/>
      <c r="AD937" s="197">
        <v>227.63892429057418</v>
      </c>
      <c r="AE937" s="198"/>
    </row>
    <row r="938" spans="1:31" ht="14.25" hidden="1" outlineLevel="1">
      <c r="A938" s="66" t="s">
        <v>134</v>
      </c>
      <c r="B938" s="208" t="s">
        <v>1088</v>
      </c>
      <c r="C938" s="172"/>
      <c r="D938" s="66"/>
      <c r="E938" s="66">
        <v>2.0269556657782291</v>
      </c>
      <c r="F938" s="193">
        <v>15786.199999999999</v>
      </c>
      <c r="G938" s="193"/>
      <c r="H938" s="193">
        <v>15715.939999999999</v>
      </c>
      <c r="I938" s="193">
        <v>0</v>
      </c>
      <c r="J938" s="193">
        <v>15434.64</v>
      </c>
      <c r="K938" s="193">
        <v>0</v>
      </c>
      <c r="L938" s="195">
        <v>44197</v>
      </c>
      <c r="M938" s="195">
        <v>44561</v>
      </c>
      <c r="N938" s="196">
        <v>43101</v>
      </c>
      <c r="O938" s="195">
        <v>44561</v>
      </c>
      <c r="P938" s="66"/>
      <c r="Q938" s="213">
        <v>0.17134229014793828</v>
      </c>
      <c r="R938" s="193">
        <v>607053.28000000014</v>
      </c>
      <c r="S938" s="193"/>
      <c r="T938" s="193"/>
      <c r="U938" s="193">
        <v>607053.28000000014</v>
      </c>
      <c r="V938" s="193">
        <v>39330.5758994055</v>
      </c>
      <c r="W938" s="193">
        <v>80754.642803460272</v>
      </c>
      <c r="X938" s="193" t="s">
        <v>607</v>
      </c>
      <c r="Y938" s="193"/>
      <c r="Z938" s="193">
        <v>222947.20083669748</v>
      </c>
      <c r="AA938" s="193">
        <v>14444.599993047943</v>
      </c>
      <c r="AB938" s="193">
        <v>3870597.6860618102</v>
      </c>
      <c r="AC938" s="193"/>
      <c r="AD938" s="197">
        <v>250.77343469376743</v>
      </c>
      <c r="AE938" s="198"/>
    </row>
    <row r="939" spans="1:31" ht="14.25" hidden="1" outlineLevel="1">
      <c r="A939" s="66" t="s">
        <v>134</v>
      </c>
      <c r="B939" s="208" t="s">
        <v>1089</v>
      </c>
      <c r="C939" s="172"/>
      <c r="D939" s="66"/>
      <c r="E939" s="66">
        <v>2.0331702490359906</v>
      </c>
      <c r="F939" s="193">
        <v>15834.6</v>
      </c>
      <c r="G939" s="193"/>
      <c r="H939" s="193">
        <v>15760.960000000003</v>
      </c>
      <c r="I939" s="193">
        <v>0</v>
      </c>
      <c r="J939" s="193">
        <v>15466.260000000002</v>
      </c>
      <c r="K939" s="193">
        <v>0</v>
      </c>
      <c r="L939" s="195">
        <v>43647</v>
      </c>
      <c r="M939" s="195">
        <v>44561</v>
      </c>
      <c r="N939" s="196">
        <v>43101</v>
      </c>
      <c r="O939" s="195">
        <v>44561</v>
      </c>
      <c r="P939" s="66"/>
      <c r="Q939" s="213">
        <v>0.17134229014793828</v>
      </c>
      <c r="R939" s="193">
        <v>608032.04</v>
      </c>
      <c r="S939" s="193"/>
      <c r="T939" s="193"/>
      <c r="U939" s="193">
        <v>608032.04</v>
      </c>
      <c r="V939" s="193">
        <v>39313.45005191947</v>
      </c>
      <c r="W939" s="193">
        <v>83968.093126586493</v>
      </c>
      <c r="X939" s="193" t="s">
        <v>607</v>
      </c>
      <c r="Y939" s="193"/>
      <c r="Z939" s="193">
        <v>258238.33975375167</v>
      </c>
      <c r="AA939" s="193">
        <v>16696.883393512824</v>
      </c>
      <c r="AB939" s="193">
        <v>4483288.9426382491</v>
      </c>
      <c r="AC939" s="193"/>
      <c r="AD939" s="197">
        <v>289.87544129209317</v>
      </c>
      <c r="AE939" s="198"/>
    </row>
    <row r="940" spans="1:31" ht="14.25" hidden="1" outlineLevel="1">
      <c r="A940" s="66" t="s">
        <v>134</v>
      </c>
      <c r="B940" s="208" t="s">
        <v>1090</v>
      </c>
      <c r="C940" s="172"/>
      <c r="D940" s="66"/>
      <c r="E940" s="66">
        <v>2.0331702490359906</v>
      </c>
      <c r="F940" s="193">
        <v>15834.6</v>
      </c>
      <c r="G940" s="193"/>
      <c r="H940" s="193">
        <v>15760.960000000003</v>
      </c>
      <c r="I940" s="193">
        <v>0</v>
      </c>
      <c r="J940" s="193">
        <v>15466.260000000002</v>
      </c>
      <c r="K940" s="193">
        <v>0</v>
      </c>
      <c r="L940" s="195">
        <v>43739</v>
      </c>
      <c r="M940" s="195">
        <v>44561</v>
      </c>
      <c r="N940" s="196">
        <v>43101</v>
      </c>
      <c r="O940" s="195">
        <v>44561</v>
      </c>
      <c r="P940" s="66"/>
      <c r="Q940" s="213">
        <v>0.17134229014793828</v>
      </c>
      <c r="R940" s="193">
        <v>610195.43999999983</v>
      </c>
      <c r="S940" s="193"/>
      <c r="T940" s="193"/>
      <c r="U940" s="193">
        <v>610195.43999999983</v>
      </c>
      <c r="V940" s="193">
        <v>39453.328729763998</v>
      </c>
      <c r="W940" s="193">
        <v>81371.397480709624</v>
      </c>
      <c r="X940" s="193" t="s">
        <v>607</v>
      </c>
      <c r="Y940" s="193"/>
      <c r="Z940" s="193">
        <v>278852.66031545174</v>
      </c>
      <c r="AA940" s="193">
        <v>18029.740888582739</v>
      </c>
      <c r="AB940" s="193">
        <v>4841175.2097293362</v>
      </c>
      <c r="AC940" s="193"/>
      <c r="AD940" s="197">
        <v>313.01524801272808</v>
      </c>
      <c r="AE940" s="198"/>
    </row>
    <row r="941" spans="1:31" ht="14.25" hidden="1" outlineLevel="1">
      <c r="A941" s="66" t="s">
        <v>134</v>
      </c>
      <c r="B941" s="208" t="s">
        <v>1091</v>
      </c>
      <c r="C941" s="172"/>
      <c r="D941" s="66"/>
      <c r="E941" s="66">
        <v>2.0331702490359906</v>
      </c>
      <c r="F941" s="193">
        <v>15834.6</v>
      </c>
      <c r="G941" s="193"/>
      <c r="H941" s="193">
        <v>15760.960000000003</v>
      </c>
      <c r="I941" s="193">
        <v>0</v>
      </c>
      <c r="J941" s="193">
        <v>15466.260000000002</v>
      </c>
      <c r="K941" s="193">
        <v>0</v>
      </c>
      <c r="L941" s="195">
        <v>43556</v>
      </c>
      <c r="M941" s="195">
        <v>44196</v>
      </c>
      <c r="N941" s="196">
        <v>43101</v>
      </c>
      <c r="O941" s="195">
        <v>44561</v>
      </c>
      <c r="P941" s="66"/>
      <c r="Q941" s="213">
        <v>0.17134229014793828</v>
      </c>
      <c r="R941" s="193">
        <v>610217.50999999989</v>
      </c>
      <c r="S941" s="193"/>
      <c r="T941" s="193"/>
      <c r="U941" s="193">
        <v>610217.50999999989</v>
      </c>
      <c r="V941" s="193">
        <v>39454.755706938835</v>
      </c>
      <c r="W941" s="193">
        <v>81425.797833477496</v>
      </c>
      <c r="X941" s="193" t="s">
        <v>607</v>
      </c>
      <c r="Y941" s="193"/>
      <c r="Z941" s="193">
        <v>266433.74036912574</v>
      </c>
      <c r="AA941" s="193">
        <v>17226.772365725501</v>
      </c>
      <c r="AB941" s="193">
        <v>4625569.7092913873</v>
      </c>
      <c r="AC941" s="193"/>
      <c r="AD941" s="197">
        <v>299.07487067276685</v>
      </c>
      <c r="AE941" s="198"/>
    </row>
    <row r="942" spans="1:31" ht="14.25" hidden="1" outlineLevel="1">
      <c r="A942" s="66" t="s">
        <v>134</v>
      </c>
      <c r="B942" s="208" t="s">
        <v>1092</v>
      </c>
      <c r="C942" s="172"/>
      <c r="D942" s="66"/>
      <c r="E942" s="66">
        <v>0</v>
      </c>
      <c r="F942" s="193">
        <v>0</v>
      </c>
      <c r="G942" s="193"/>
      <c r="H942" s="193">
        <v>0</v>
      </c>
      <c r="I942" s="193">
        <v>0</v>
      </c>
      <c r="J942" s="193">
        <v>0</v>
      </c>
      <c r="K942" s="193">
        <v>0</v>
      </c>
      <c r="L942" s="195">
        <v>43556</v>
      </c>
      <c r="M942" s="195">
        <v>43100</v>
      </c>
      <c r="N942" s="196">
        <v>43101</v>
      </c>
      <c r="O942" s="195">
        <v>44561</v>
      </c>
      <c r="P942" s="66"/>
      <c r="Q942" s="213">
        <v>0.18134229014793829</v>
      </c>
      <c r="R942" s="193">
        <v>243600.03999999998</v>
      </c>
      <c r="S942" s="193"/>
      <c r="T942" s="193"/>
      <c r="U942" s="193">
        <v>243600.03999999998</v>
      </c>
      <c r="V942" s="193">
        <v>0</v>
      </c>
      <c r="W942" s="193">
        <v>0</v>
      </c>
      <c r="X942" s="193" t="s">
        <v>607</v>
      </c>
      <c r="Y942" s="193"/>
      <c r="Z942" s="193">
        <v>-158653.99687899172</v>
      </c>
      <c r="AA942" s="193">
        <v>0</v>
      </c>
      <c r="AB942" s="193">
        <v>-2754400.1041488</v>
      </c>
      <c r="AC942" s="193"/>
      <c r="AD942" s="197">
        <v>0</v>
      </c>
      <c r="AE942" s="198"/>
    </row>
    <row r="943" spans="1:31" ht="14.25" hidden="1" outlineLevel="1">
      <c r="A943" s="66" t="s">
        <v>134</v>
      </c>
      <c r="B943" s="208" t="s">
        <v>1093</v>
      </c>
      <c r="C943" s="172"/>
      <c r="D943" s="66"/>
      <c r="E943" s="66">
        <v>0</v>
      </c>
      <c r="F943" s="193">
        <v>0</v>
      </c>
      <c r="G943" s="193"/>
      <c r="H943" s="193">
        <v>0</v>
      </c>
      <c r="I943" s="193">
        <v>0</v>
      </c>
      <c r="J943" s="193">
        <v>0</v>
      </c>
      <c r="K943" s="193">
        <v>0</v>
      </c>
      <c r="L943" s="194"/>
      <c r="M943" s="195">
        <v>43100</v>
      </c>
      <c r="N943" s="196">
        <v>43101</v>
      </c>
      <c r="O943" s="195">
        <v>46022</v>
      </c>
      <c r="P943" s="66"/>
      <c r="Q943" s="213">
        <v>0.19514229014793827</v>
      </c>
      <c r="R943" s="193">
        <v>3162740</v>
      </c>
      <c r="S943" s="193"/>
      <c r="T943" s="193"/>
      <c r="U943" s="193">
        <v>3162740</v>
      </c>
      <c r="V943" s="193">
        <v>0</v>
      </c>
      <c r="W943" s="193">
        <v>0</v>
      </c>
      <c r="X943" s="193" t="s">
        <v>607</v>
      </c>
      <c r="Y943" s="193"/>
      <c r="Z943" s="193">
        <v>-1126234.2480967809</v>
      </c>
      <c r="AA943" s="193">
        <v>0</v>
      </c>
      <c r="AB943" s="193">
        <v>-19552610.027339853</v>
      </c>
      <c r="AC943" s="193"/>
      <c r="AD943" s="197">
        <v>0</v>
      </c>
      <c r="AE943" s="198"/>
    </row>
    <row r="944" spans="1:31" ht="14.25" hidden="1" outlineLevel="1">
      <c r="A944" s="66" t="s">
        <v>134</v>
      </c>
      <c r="B944" s="208" t="s">
        <v>1094</v>
      </c>
      <c r="C944" s="172"/>
      <c r="D944" s="66"/>
      <c r="E944" s="66">
        <v>0</v>
      </c>
      <c r="F944" s="193">
        <v>0</v>
      </c>
      <c r="G944" s="193"/>
      <c r="H944" s="193">
        <v>0</v>
      </c>
      <c r="I944" s="193">
        <v>0</v>
      </c>
      <c r="J944" s="193">
        <v>0</v>
      </c>
      <c r="K944" s="193">
        <v>0</v>
      </c>
      <c r="L944" s="194"/>
      <c r="M944" s="195">
        <v>43100</v>
      </c>
      <c r="N944" s="196">
        <v>44927</v>
      </c>
      <c r="O944" s="195">
        <v>44561</v>
      </c>
      <c r="P944" s="66"/>
      <c r="Q944" s="213">
        <v>0.18134229014793829</v>
      </c>
      <c r="R944" s="193">
        <v>399656.25</v>
      </c>
      <c r="S944" s="193"/>
      <c r="T944" s="193"/>
      <c r="U944" s="193">
        <v>399656.25</v>
      </c>
      <c r="V944" s="193">
        <v>0</v>
      </c>
      <c r="W944" s="193">
        <v>0</v>
      </c>
      <c r="X944" s="193" t="s">
        <v>607</v>
      </c>
      <c r="Y944" s="193"/>
      <c r="Z944" s="193">
        <v>-253772.6602053993</v>
      </c>
      <c r="AA944" s="193">
        <v>0</v>
      </c>
      <c r="AB944" s="193">
        <v>-4405760.0530102197</v>
      </c>
      <c r="AC944" s="193"/>
      <c r="AD944" s="197">
        <v>0</v>
      </c>
      <c r="AE944" s="198"/>
    </row>
    <row r="945" spans="1:31" ht="14.25" hidden="1" outlineLevel="1">
      <c r="A945" s="66" t="s">
        <v>134</v>
      </c>
      <c r="B945" s="208" t="s">
        <v>1095</v>
      </c>
      <c r="C945" s="172"/>
      <c r="D945" s="66"/>
      <c r="E945" s="66">
        <v>0</v>
      </c>
      <c r="F945" s="193">
        <v>0</v>
      </c>
      <c r="G945" s="193"/>
      <c r="H945" s="193">
        <v>0</v>
      </c>
      <c r="I945" s="193">
        <v>0</v>
      </c>
      <c r="J945" s="193">
        <v>0</v>
      </c>
      <c r="K945" s="193">
        <v>0</v>
      </c>
      <c r="L945" s="194"/>
      <c r="M945" s="195">
        <v>43100</v>
      </c>
      <c r="N945" s="196">
        <v>44197</v>
      </c>
      <c r="O945" s="195">
        <v>44561</v>
      </c>
      <c r="P945" s="66"/>
      <c r="Q945" s="213">
        <v>0.18134229014793829</v>
      </c>
      <c r="R945" s="193">
        <v>247406.25</v>
      </c>
      <c r="S945" s="193"/>
      <c r="T945" s="193"/>
      <c r="U945" s="193">
        <v>247406.25</v>
      </c>
      <c r="V945" s="193">
        <v>0</v>
      </c>
      <c r="W945" s="193">
        <v>0</v>
      </c>
      <c r="X945" s="193" t="s">
        <v>607</v>
      </c>
      <c r="Y945" s="193"/>
      <c r="Z945" s="193">
        <v>-173245.57470488275</v>
      </c>
      <c r="AA945" s="193">
        <v>0</v>
      </c>
      <c r="AB945" s="193">
        <v>-3007725.2284693932</v>
      </c>
      <c r="AC945" s="193"/>
      <c r="AD945" s="197">
        <v>0</v>
      </c>
      <c r="AE945" s="198"/>
    </row>
    <row r="946" spans="1:31" ht="14.25" hidden="1" outlineLevel="1">
      <c r="A946" s="66" t="s">
        <v>134</v>
      </c>
      <c r="B946" s="208" t="s">
        <v>1096</v>
      </c>
      <c r="C946" s="172"/>
      <c r="D946" s="66"/>
      <c r="E946" s="66">
        <v>0</v>
      </c>
      <c r="F946" s="193">
        <v>0</v>
      </c>
      <c r="G946" s="193"/>
      <c r="H946" s="193">
        <v>0</v>
      </c>
      <c r="I946" s="193">
        <v>0</v>
      </c>
      <c r="J946" s="193">
        <v>0</v>
      </c>
      <c r="K946" s="193">
        <v>0</v>
      </c>
      <c r="L946" s="194"/>
      <c r="M946" s="195">
        <v>43100</v>
      </c>
      <c r="N946" s="196">
        <v>43739</v>
      </c>
      <c r="O946" s="195">
        <v>44561</v>
      </c>
      <c r="P946" s="66"/>
      <c r="Q946" s="213">
        <v>0.18134229014793829</v>
      </c>
      <c r="R946" s="193">
        <v>194118.75</v>
      </c>
      <c r="S946" s="193"/>
      <c r="T946" s="193"/>
      <c r="U946" s="193">
        <v>194118.75</v>
      </c>
      <c r="V946" s="193">
        <v>0</v>
      </c>
      <c r="W946" s="193">
        <v>0</v>
      </c>
      <c r="X946" s="193" t="s">
        <v>607</v>
      </c>
      <c r="Y946" s="193"/>
      <c r="Z946" s="193">
        <v>-123261.00638547965</v>
      </c>
      <c r="AA946" s="193">
        <v>0</v>
      </c>
      <c r="AB946" s="193">
        <v>-2139940.5971763926</v>
      </c>
      <c r="AC946" s="193"/>
      <c r="AD946" s="197">
        <v>0</v>
      </c>
      <c r="AE946" s="198"/>
    </row>
    <row r="947" spans="1:31" ht="14.25" hidden="1" outlineLevel="1">
      <c r="A947" s="66" t="s">
        <v>134</v>
      </c>
      <c r="B947" s="208" t="s">
        <v>1097</v>
      </c>
      <c r="C947" s="172"/>
      <c r="D947" s="66"/>
      <c r="E947" s="66">
        <v>0</v>
      </c>
      <c r="F947" s="193">
        <v>0</v>
      </c>
      <c r="G947" s="193"/>
      <c r="H947" s="193">
        <v>0</v>
      </c>
      <c r="I947" s="193">
        <v>0</v>
      </c>
      <c r="J947" s="193">
        <v>0</v>
      </c>
      <c r="K947" s="193">
        <v>0</v>
      </c>
      <c r="L947" s="194"/>
      <c r="M947" s="195">
        <v>43100</v>
      </c>
      <c r="N947" s="196">
        <v>44197</v>
      </c>
      <c r="O947" s="195">
        <v>44561</v>
      </c>
      <c r="P947" s="66"/>
      <c r="Q947" s="213">
        <v>0.18134229014793829</v>
      </c>
      <c r="R947" s="193">
        <v>194118.75</v>
      </c>
      <c r="S947" s="193"/>
      <c r="T947" s="193"/>
      <c r="U947" s="193">
        <v>194118.75</v>
      </c>
      <c r="V947" s="193">
        <v>0</v>
      </c>
      <c r="W947" s="193">
        <v>0</v>
      </c>
      <c r="X947" s="193" t="s">
        <v>607</v>
      </c>
      <c r="Y947" s="193"/>
      <c r="Z947" s="193">
        <v>-123261.00638547965</v>
      </c>
      <c r="AA947" s="193">
        <v>0</v>
      </c>
      <c r="AB947" s="193">
        <v>-2139940.5971763926</v>
      </c>
      <c r="AC947" s="193"/>
      <c r="AD947" s="197">
        <v>0</v>
      </c>
      <c r="AE947" s="198"/>
    </row>
    <row r="948" spans="1:31" ht="14.25" hidden="1" outlineLevel="1">
      <c r="A948" s="66" t="s">
        <v>134</v>
      </c>
      <c r="B948" s="208" t="s">
        <v>1098</v>
      </c>
      <c r="C948" s="172"/>
      <c r="D948" s="66"/>
      <c r="E948" s="66">
        <v>0</v>
      </c>
      <c r="F948" s="193">
        <v>0</v>
      </c>
      <c r="G948" s="193"/>
      <c r="H948" s="193">
        <v>0</v>
      </c>
      <c r="I948" s="193">
        <v>0</v>
      </c>
      <c r="J948" s="193">
        <v>0</v>
      </c>
      <c r="K948" s="193">
        <v>0</v>
      </c>
      <c r="L948" s="194"/>
      <c r="M948" s="195">
        <v>43100</v>
      </c>
      <c r="N948" s="196">
        <v>44197</v>
      </c>
      <c r="O948" s="195">
        <v>44926</v>
      </c>
      <c r="P948" s="66"/>
      <c r="Q948" s="213">
        <v>0.18334229014793829</v>
      </c>
      <c r="R948" s="193">
        <v>968309.99999999988</v>
      </c>
      <c r="S948" s="193"/>
      <c r="T948" s="193"/>
      <c r="U948" s="193">
        <v>968309.99999999988</v>
      </c>
      <c r="V948" s="193">
        <v>0</v>
      </c>
      <c r="W948" s="193">
        <v>0</v>
      </c>
      <c r="X948" s="193" t="s">
        <v>607</v>
      </c>
      <c r="Y948" s="193"/>
      <c r="Z948" s="193">
        <v>-617930.33925627032</v>
      </c>
      <c r="AA948" s="193">
        <v>0</v>
      </c>
      <c r="AB948" s="193">
        <v>-10727920.02903237</v>
      </c>
      <c r="AC948" s="193"/>
      <c r="AD948" s="197">
        <v>0</v>
      </c>
      <c r="AE948" s="198"/>
    </row>
    <row r="949" spans="1:31" ht="14.25" hidden="1" outlineLevel="1">
      <c r="A949" s="66" t="s">
        <v>134</v>
      </c>
      <c r="B949" s="208" t="s">
        <v>1099</v>
      </c>
      <c r="C949" s="172"/>
      <c r="D949" s="66"/>
      <c r="E949" s="66">
        <v>0</v>
      </c>
      <c r="F949" s="193">
        <v>0</v>
      </c>
      <c r="G949" s="193"/>
      <c r="H949" s="193">
        <v>0</v>
      </c>
      <c r="I949" s="193">
        <v>0</v>
      </c>
      <c r="J949" s="193">
        <v>0</v>
      </c>
      <c r="K949" s="193">
        <v>0</v>
      </c>
      <c r="L949" s="194"/>
      <c r="M949" s="195">
        <v>43100</v>
      </c>
      <c r="N949" s="196">
        <v>43831</v>
      </c>
      <c r="O949" s="195">
        <v>43373</v>
      </c>
      <c r="P949" s="66"/>
      <c r="Q949" s="213">
        <v>0.15774229014793831</v>
      </c>
      <c r="R949" s="193">
        <v>300906.05</v>
      </c>
      <c r="S949" s="193"/>
      <c r="T949" s="193"/>
      <c r="U949" s="193">
        <v>214524.27</v>
      </c>
      <c r="V949" s="193">
        <v>0</v>
      </c>
      <c r="W949" s="193">
        <v>0</v>
      </c>
      <c r="X949" s="193" t="s">
        <v>607</v>
      </c>
      <c r="Y949" s="193"/>
      <c r="Z949" s="193">
        <v>-162734.20570482098</v>
      </c>
      <c r="AA949" s="193">
        <v>0</v>
      </c>
      <c r="AB949" s="193">
        <v>-2825236.8169697495</v>
      </c>
      <c r="AC949" s="193"/>
      <c r="AD949" s="197">
        <v>0</v>
      </c>
      <c r="AE949" s="198"/>
    </row>
    <row r="950" spans="1:31" ht="14.25" hidden="1" outlineLevel="1">
      <c r="A950" s="66" t="s">
        <v>134</v>
      </c>
      <c r="B950" s="208" t="s">
        <v>1100</v>
      </c>
      <c r="C950" s="172"/>
      <c r="D950" s="66"/>
      <c r="E950" s="66">
        <v>0</v>
      </c>
      <c r="F950" s="193">
        <v>0</v>
      </c>
      <c r="G950" s="193"/>
      <c r="H950" s="193">
        <v>0</v>
      </c>
      <c r="I950" s="193">
        <v>0</v>
      </c>
      <c r="J950" s="193">
        <v>0</v>
      </c>
      <c r="K950" s="193">
        <v>0</v>
      </c>
      <c r="L950" s="194"/>
      <c r="M950" s="195">
        <v>43100</v>
      </c>
      <c r="N950" s="196" t="s">
        <v>1324</v>
      </c>
      <c r="O950" s="195">
        <v>43830</v>
      </c>
      <c r="P950" s="66"/>
      <c r="Q950" s="213">
        <v>0.17994229014793828</v>
      </c>
      <c r="R950" s="193">
        <v>113440.73000000001</v>
      </c>
      <c r="S950" s="193"/>
      <c r="T950" s="193"/>
      <c r="U950" s="193">
        <v>110967.96</v>
      </c>
      <c r="V950" s="193">
        <v>0</v>
      </c>
      <c r="W950" s="193">
        <v>0</v>
      </c>
      <c r="X950" s="193" t="s">
        <v>607</v>
      </c>
      <c r="Y950" s="193"/>
      <c r="Z950" s="193">
        <v>-90224.665828946148</v>
      </c>
      <c r="AA950" s="193">
        <v>0</v>
      </c>
      <c r="AB950" s="193">
        <v>-1566395.0095476429</v>
      </c>
      <c r="AC950" s="193"/>
      <c r="AD950" s="197">
        <v>0</v>
      </c>
      <c r="AE950" s="198"/>
    </row>
    <row r="951" spans="1:31" ht="14.25" hidden="1" outlineLevel="1">
      <c r="A951" s="66" t="s">
        <v>134</v>
      </c>
      <c r="B951" s="208" t="s">
        <v>1101</v>
      </c>
      <c r="C951" s="172"/>
      <c r="D951" s="66"/>
      <c r="E951" s="66">
        <v>0</v>
      </c>
      <c r="F951" s="193">
        <v>0</v>
      </c>
      <c r="G951" s="193"/>
      <c r="H951" s="193">
        <v>0</v>
      </c>
      <c r="I951" s="193">
        <v>0</v>
      </c>
      <c r="J951" s="193">
        <v>0</v>
      </c>
      <c r="K951" s="193">
        <v>0</v>
      </c>
      <c r="L951" s="194"/>
      <c r="M951" s="195">
        <v>43100</v>
      </c>
      <c r="N951" s="196" t="s">
        <v>1324</v>
      </c>
      <c r="O951" s="195">
        <v>43465</v>
      </c>
      <c r="P951" s="66"/>
      <c r="Q951" s="213">
        <v>0.1777422901479383</v>
      </c>
      <c r="R951" s="193">
        <v>976341.41999999993</v>
      </c>
      <c r="S951" s="193"/>
      <c r="T951" s="193"/>
      <c r="U951" s="193">
        <v>930348.46</v>
      </c>
      <c r="V951" s="193">
        <v>0</v>
      </c>
      <c r="W951" s="193">
        <v>0</v>
      </c>
      <c r="X951" s="193" t="s">
        <v>607</v>
      </c>
      <c r="Y951" s="193"/>
      <c r="Z951" s="193">
        <v>-837762.09956785361</v>
      </c>
      <c r="AA951" s="193">
        <v>0</v>
      </c>
      <c r="AB951" s="193">
        <v>-14544430.393780813</v>
      </c>
      <c r="AC951" s="193"/>
      <c r="AD951" s="197">
        <v>0</v>
      </c>
      <c r="AE951" s="198"/>
    </row>
    <row r="952" spans="1:31" ht="14.25" hidden="1" outlineLevel="1">
      <c r="A952" s="66" t="s">
        <v>134</v>
      </c>
      <c r="B952" s="208" t="s">
        <v>1102</v>
      </c>
      <c r="C952" s="172"/>
      <c r="D952" s="66"/>
      <c r="E952" s="66">
        <v>0</v>
      </c>
      <c r="F952" s="193">
        <v>0</v>
      </c>
      <c r="G952" s="193"/>
      <c r="H952" s="193">
        <v>0</v>
      </c>
      <c r="I952" s="193">
        <v>0</v>
      </c>
      <c r="J952" s="193">
        <v>0</v>
      </c>
      <c r="K952" s="193">
        <v>0</v>
      </c>
      <c r="L952" s="194"/>
      <c r="M952" s="195">
        <v>43100</v>
      </c>
      <c r="N952" s="196" t="s">
        <v>1324</v>
      </c>
      <c r="O952" s="195">
        <v>44196</v>
      </c>
      <c r="P952" s="66"/>
      <c r="Q952" s="213">
        <v>0.18134229014793829</v>
      </c>
      <c r="R952" s="193">
        <v>91350</v>
      </c>
      <c r="S952" s="193"/>
      <c r="T952" s="193"/>
      <c r="U952" s="193">
        <v>91350</v>
      </c>
      <c r="V952" s="193">
        <v>0</v>
      </c>
      <c r="W952" s="193">
        <v>0</v>
      </c>
      <c r="X952" s="193" t="s">
        <v>607</v>
      </c>
      <c r="Y952" s="193"/>
      <c r="Z952" s="193">
        <v>-71055.182399439931</v>
      </c>
      <c r="AA952" s="193">
        <v>0</v>
      </c>
      <c r="AB952" s="193">
        <v>-1233592.6333491886</v>
      </c>
      <c r="AC952" s="193"/>
      <c r="AD952" s="197">
        <v>0</v>
      </c>
      <c r="AE952" s="198"/>
    </row>
    <row r="953" spans="1:31" ht="14.25" collapsed="1">
      <c r="A953" s="66"/>
      <c r="B953" s="66" t="s">
        <v>1103</v>
      </c>
      <c r="C953" s="172"/>
      <c r="D953" s="66">
        <v>14</v>
      </c>
      <c r="E953" s="66">
        <v>29.653099999999998</v>
      </c>
      <c r="F953" s="193">
        <v>198312.27060000002</v>
      </c>
      <c r="G953" s="193">
        <v>779</v>
      </c>
      <c r="H953" s="193">
        <v>43403.410599999996</v>
      </c>
      <c r="I953" s="193">
        <v>467</v>
      </c>
      <c r="J953" s="193">
        <v>22768.700599999996</v>
      </c>
      <c r="K953" s="193">
        <v>411</v>
      </c>
      <c r="L953" s="194" t="s">
        <v>1324</v>
      </c>
      <c r="M953" s="195">
        <v>44196</v>
      </c>
      <c r="N953" s="195" t="s">
        <v>1324</v>
      </c>
      <c r="O953" s="196">
        <v>44561</v>
      </c>
      <c r="P953" s="66"/>
      <c r="Q953" s="213">
        <v>0.14876070803868083</v>
      </c>
      <c r="R953" s="193">
        <v>3021078.4194899993</v>
      </c>
      <c r="S953" s="193"/>
      <c r="T953" s="193"/>
      <c r="U953" s="193">
        <v>2160951.0494899997</v>
      </c>
      <c r="V953" s="193">
        <v>94908.843831430582</v>
      </c>
      <c r="W953" s="193">
        <v>91314.810816647252</v>
      </c>
      <c r="X953" s="193">
        <v>304.64220924574209</v>
      </c>
      <c r="Y953" s="193">
        <v>0</v>
      </c>
      <c r="Z953" s="193">
        <v>334075.23152690206</v>
      </c>
      <c r="AA953" s="193">
        <v>14672.564648985815</v>
      </c>
      <c r="AB953" s="193">
        <v>5800000</v>
      </c>
      <c r="AC953" s="193"/>
      <c r="AD953" s="197">
        <v>254.7356611119038</v>
      </c>
      <c r="AE953" s="198"/>
    </row>
    <row r="954" spans="1:31" ht="14.25" hidden="1" outlineLevel="1">
      <c r="A954" s="66" t="s">
        <v>134</v>
      </c>
      <c r="B954" s="208" t="s">
        <v>1104</v>
      </c>
      <c r="C954" s="172"/>
      <c r="D954" s="66"/>
      <c r="E954" s="66">
        <v>2.1952552843964561</v>
      </c>
      <c r="F954" s="193">
        <v>14681.3001</v>
      </c>
      <c r="G954" s="193">
        <v>533</v>
      </c>
      <c r="H954" s="193">
        <v>548.70010000000002</v>
      </c>
      <c r="I954" s="193">
        <v>293</v>
      </c>
      <c r="J954" s="193">
        <v>409.70010000000002</v>
      </c>
      <c r="K954" s="193">
        <v>248</v>
      </c>
      <c r="L954" s="194" t="s">
        <v>1324</v>
      </c>
      <c r="M954" s="195">
        <v>43921</v>
      </c>
      <c r="N954" s="196" t="s">
        <v>1324</v>
      </c>
      <c r="O954" s="195">
        <v>43100</v>
      </c>
      <c r="P954" s="66"/>
      <c r="Q954" s="213">
        <v>5.6542290147938302E-2</v>
      </c>
      <c r="R954" s="193">
        <v>29131.15</v>
      </c>
      <c r="S954" s="193"/>
      <c r="T954" s="193"/>
      <c r="U954" s="193">
        <v>0</v>
      </c>
      <c r="V954" s="193">
        <v>0</v>
      </c>
      <c r="W954" s="193">
        <v>62719.066946773994</v>
      </c>
      <c r="X954" s="193">
        <v>313.3535</v>
      </c>
      <c r="Y954" s="193"/>
      <c r="Z954" s="193">
        <v>100139.15365996356</v>
      </c>
      <c r="AA954" s="193">
        <v>244420.62293849466</v>
      </c>
      <c r="AB954" s="193">
        <v>1738520.9367322258</v>
      </c>
      <c r="AC954" s="193"/>
      <c r="AD954" s="197">
        <v>4243.3988586583837</v>
      </c>
      <c r="AE954" s="198"/>
    </row>
    <row r="955" spans="1:31" ht="14.25" hidden="1" outlineLevel="1">
      <c r="A955" s="66" t="s">
        <v>134</v>
      </c>
      <c r="B955" s="208" t="s">
        <v>1105</v>
      </c>
      <c r="C955" s="172"/>
      <c r="D955" s="66"/>
      <c r="E955" s="66">
        <v>2.1928927379746312</v>
      </c>
      <c r="F955" s="193">
        <v>14665.5</v>
      </c>
      <c r="G955" s="193"/>
      <c r="H955" s="193">
        <v>330.2</v>
      </c>
      <c r="I955" s="193">
        <v>0</v>
      </c>
      <c r="J955" s="193">
        <v>0</v>
      </c>
      <c r="K955" s="193">
        <v>0</v>
      </c>
      <c r="L955" s="194"/>
      <c r="M955" s="195">
        <v>43100</v>
      </c>
      <c r="N955" s="196" t="s">
        <v>1324</v>
      </c>
      <c r="O955" s="195">
        <v>43190</v>
      </c>
      <c r="P955" s="66"/>
      <c r="Q955" s="213">
        <v>0.14274229014793832</v>
      </c>
      <c r="R955" s="193">
        <v>48567.701999999997</v>
      </c>
      <c r="S955" s="193"/>
      <c r="T955" s="193"/>
      <c r="U955" s="193">
        <v>3258.9619999999995</v>
      </c>
      <c r="V955" s="193">
        <v>0</v>
      </c>
      <c r="W955" s="193">
        <v>0</v>
      </c>
      <c r="X955" s="193" t="s">
        <v>607</v>
      </c>
      <c r="Y955" s="193"/>
      <c r="Z955" s="193">
        <v>20139.114031971312</v>
      </c>
      <c r="AA955" s="193">
        <v>0</v>
      </c>
      <c r="AB955" s="193">
        <v>349636.18237386865</v>
      </c>
      <c r="AC955" s="193"/>
      <c r="AD955" s="197">
        <v>0</v>
      </c>
      <c r="AE955" s="198"/>
    </row>
    <row r="956" spans="1:31" ht="14.25" hidden="1" outlineLevel="1">
      <c r="A956" s="66" t="s">
        <v>134</v>
      </c>
      <c r="B956" s="208" t="s">
        <v>1106</v>
      </c>
      <c r="C956" s="172"/>
      <c r="D956" s="66"/>
      <c r="E956" s="66">
        <v>1.6496899328527983</v>
      </c>
      <c r="F956" s="193">
        <v>11032.7</v>
      </c>
      <c r="G956" s="193">
        <v>64</v>
      </c>
      <c r="H956" s="193">
        <v>424.6</v>
      </c>
      <c r="I956" s="193">
        <v>47</v>
      </c>
      <c r="J956" s="193">
        <v>0</v>
      </c>
      <c r="K956" s="193">
        <v>46</v>
      </c>
      <c r="L956" s="194" t="s">
        <v>1324</v>
      </c>
      <c r="M956" s="195">
        <v>43646</v>
      </c>
      <c r="N956" s="196" t="s">
        <v>1324</v>
      </c>
      <c r="O956" s="195">
        <v>43190</v>
      </c>
      <c r="P956" s="66"/>
      <c r="Q956" s="213">
        <v>0.14274229014793832</v>
      </c>
      <c r="R956" s="193">
        <v>11801.68806</v>
      </c>
      <c r="S956" s="193"/>
      <c r="T956" s="193"/>
      <c r="U956" s="193">
        <v>983.37806000000091</v>
      </c>
      <c r="V956" s="193">
        <v>0</v>
      </c>
      <c r="W956" s="193">
        <v>0</v>
      </c>
      <c r="X956" s="193">
        <v>280</v>
      </c>
      <c r="Y956" s="193"/>
      <c r="Z956" s="193">
        <v>7637.3144299087007</v>
      </c>
      <c r="AA956" s="193">
        <v>0</v>
      </c>
      <c r="AB956" s="193">
        <v>132591.80401992876</v>
      </c>
      <c r="AC956" s="193"/>
      <c r="AD956" s="197">
        <v>0</v>
      </c>
      <c r="AE956" s="198"/>
    </row>
    <row r="957" spans="1:31" ht="14.25" hidden="1" outlineLevel="1">
      <c r="A957" s="66" t="s">
        <v>134</v>
      </c>
      <c r="B957" s="208" t="s">
        <v>1107</v>
      </c>
      <c r="C957" s="172"/>
      <c r="D957" s="66"/>
      <c r="E957" s="66">
        <v>1.5300860594988315</v>
      </c>
      <c r="F957" s="193">
        <v>10232.8202</v>
      </c>
      <c r="G957" s="193">
        <v>91</v>
      </c>
      <c r="H957" s="193">
        <v>4254.4601999999995</v>
      </c>
      <c r="I957" s="193">
        <v>42</v>
      </c>
      <c r="J957" s="193">
        <v>3061.3001999999997</v>
      </c>
      <c r="K957" s="193">
        <v>32</v>
      </c>
      <c r="L957" s="194" t="s">
        <v>1324</v>
      </c>
      <c r="M957" s="195">
        <v>43555</v>
      </c>
      <c r="N957" s="196" t="s">
        <v>1324</v>
      </c>
      <c r="O957" s="195">
        <v>43465</v>
      </c>
      <c r="P957" s="66"/>
      <c r="Q957" s="213">
        <v>0.14274229014793832</v>
      </c>
      <c r="R957" s="193">
        <v>220040.98859999998</v>
      </c>
      <c r="S957" s="193"/>
      <c r="T957" s="193"/>
      <c r="U957" s="193">
        <v>29184.968599999993</v>
      </c>
      <c r="V957" s="193">
        <v>9533.5206263012024</v>
      </c>
      <c r="W957" s="193">
        <v>90021.965121225294</v>
      </c>
      <c r="X957" s="193">
        <v>338</v>
      </c>
      <c r="Y957" s="193"/>
      <c r="Z957" s="193">
        <v>215462.49867665081</v>
      </c>
      <c r="AA957" s="193">
        <v>70382.675530041393</v>
      </c>
      <c r="AB957" s="193">
        <v>3740655.3914161897</v>
      </c>
      <c r="AC957" s="193"/>
      <c r="AD957" s="197">
        <v>1221.9172074062485</v>
      </c>
      <c r="AE957" s="198"/>
    </row>
    <row r="958" spans="1:31" ht="14.25" hidden="1" outlineLevel="1">
      <c r="A958" s="66" t="s">
        <v>134</v>
      </c>
      <c r="B958" s="208" t="s">
        <v>1108</v>
      </c>
      <c r="C958" s="172"/>
      <c r="D958" s="66"/>
      <c r="E958" s="66">
        <v>3.4669506790112354</v>
      </c>
      <c r="F958" s="193">
        <v>23186.070299999999</v>
      </c>
      <c r="G958" s="193"/>
      <c r="H958" s="193">
        <v>23186.070299999999</v>
      </c>
      <c r="I958" s="193">
        <v>0</v>
      </c>
      <c r="J958" s="193">
        <v>18656.600299999998</v>
      </c>
      <c r="K958" s="193">
        <v>0</v>
      </c>
      <c r="L958" s="194" t="s">
        <v>1324</v>
      </c>
      <c r="M958" s="195">
        <v>43555</v>
      </c>
      <c r="N958" s="196" t="s">
        <v>1324</v>
      </c>
      <c r="O958" s="195">
        <v>43830</v>
      </c>
      <c r="P958" s="66"/>
      <c r="Q958" s="213">
        <v>0.15494229014793828</v>
      </c>
      <c r="R958" s="193">
        <v>1030987.7050999999</v>
      </c>
      <c r="S958" s="193"/>
      <c r="T958" s="193"/>
      <c r="U958" s="193">
        <v>919258.66509999987</v>
      </c>
      <c r="V958" s="193">
        <v>49272.571117900829</v>
      </c>
      <c r="W958" s="193">
        <v>92553.053194792577</v>
      </c>
      <c r="X958" s="193" t="s">
        <v>607</v>
      </c>
      <c r="Y958" s="193"/>
      <c r="Z958" s="193">
        <v>74567.629613012876</v>
      </c>
      <c r="AA958" s="193">
        <v>3996.8498233310429</v>
      </c>
      <c r="AB958" s="193">
        <v>1294572.4079606126</v>
      </c>
      <c r="AC958" s="193"/>
      <c r="AD958" s="197">
        <v>69.389512941466222</v>
      </c>
      <c r="AE958" s="198"/>
    </row>
    <row r="959" spans="1:31" ht="14.25" hidden="1" outlineLevel="1">
      <c r="A959" s="66" t="s">
        <v>134</v>
      </c>
      <c r="B959" s="208" t="s">
        <v>1109</v>
      </c>
      <c r="C959" s="172"/>
      <c r="D959" s="66"/>
      <c r="E959" s="66">
        <v>3.9831532932385265</v>
      </c>
      <c r="F959" s="193">
        <v>26638.3</v>
      </c>
      <c r="G959" s="193"/>
      <c r="H959" s="193">
        <v>282.2</v>
      </c>
      <c r="I959" s="193">
        <v>0</v>
      </c>
      <c r="J959" s="193">
        <v>0</v>
      </c>
      <c r="K959" s="193">
        <v>0</v>
      </c>
      <c r="L959" s="194"/>
      <c r="M959" s="195">
        <v>43100</v>
      </c>
      <c r="N959" s="196" t="s">
        <v>1324</v>
      </c>
      <c r="O959" s="195">
        <v>43100</v>
      </c>
      <c r="P959" s="66"/>
      <c r="Q959" s="213">
        <v>5.6542290147938302E-2</v>
      </c>
      <c r="R959" s="193">
        <v>842.14</v>
      </c>
      <c r="S959" s="193"/>
      <c r="T959" s="193"/>
      <c r="U959" s="193">
        <v>0</v>
      </c>
      <c r="V959" s="193">
        <v>0</v>
      </c>
      <c r="W959" s="193">
        <v>0</v>
      </c>
      <c r="X959" s="193" t="s">
        <v>607</v>
      </c>
      <c r="Y959" s="193"/>
      <c r="Z959" s="193">
        <v>485.99864418713753</v>
      </c>
      <c r="AA959" s="193">
        <v>0</v>
      </c>
      <c r="AB959" s="193">
        <v>8437.4471648907038</v>
      </c>
      <c r="AC959" s="193"/>
      <c r="AD959" s="197">
        <v>0</v>
      </c>
      <c r="AE959" s="198"/>
    </row>
    <row r="960" spans="1:31" ht="14.25" hidden="1" outlineLevel="1">
      <c r="A960" s="66" t="s">
        <v>134</v>
      </c>
      <c r="B960" s="208" t="s">
        <v>1110</v>
      </c>
      <c r="C960" s="172"/>
      <c r="D960" s="66"/>
      <c r="E960" s="66">
        <v>2.6899514157950444</v>
      </c>
      <c r="F960" s="193">
        <v>17989.7</v>
      </c>
      <c r="G960" s="193"/>
      <c r="H960" s="193">
        <v>67.3</v>
      </c>
      <c r="I960" s="193">
        <v>0</v>
      </c>
      <c r="J960" s="193">
        <v>0</v>
      </c>
      <c r="K960" s="193">
        <v>0</v>
      </c>
      <c r="L960" s="194"/>
      <c r="M960" s="195">
        <v>43100</v>
      </c>
      <c r="N960" s="196" t="s">
        <v>1324</v>
      </c>
      <c r="O960" s="195">
        <v>43100</v>
      </c>
      <c r="P960" s="66"/>
      <c r="Q960" s="213">
        <v>5.6542290147938302E-2</v>
      </c>
      <c r="R960" s="193">
        <v>25857.79</v>
      </c>
      <c r="S960" s="193"/>
      <c r="T960" s="193"/>
      <c r="U960" s="193">
        <v>0</v>
      </c>
      <c r="V960" s="193">
        <v>0</v>
      </c>
      <c r="W960" s="193">
        <v>0</v>
      </c>
      <c r="X960" s="193" t="s">
        <v>607</v>
      </c>
      <c r="Y960" s="193"/>
      <c r="Z960" s="193">
        <v>10563.253948145213</v>
      </c>
      <c r="AA960" s="193">
        <v>0</v>
      </c>
      <c r="AB960" s="193">
        <v>183389.18872061578</v>
      </c>
      <c r="AC960" s="193"/>
      <c r="AD960" s="197">
        <v>0</v>
      </c>
      <c r="AE960" s="198"/>
    </row>
    <row r="961" spans="1:31" ht="14.25" hidden="1" outlineLevel="1">
      <c r="A961" s="66" t="s">
        <v>134</v>
      </c>
      <c r="B961" s="208" t="s">
        <v>1111</v>
      </c>
      <c r="C961" s="172"/>
      <c r="D961" s="66"/>
      <c r="E961" s="66">
        <v>2.6825199085789695</v>
      </c>
      <c r="F961" s="193">
        <v>17940</v>
      </c>
      <c r="G961" s="193"/>
      <c r="H961" s="193">
        <v>179.6</v>
      </c>
      <c r="I961" s="193">
        <v>0</v>
      </c>
      <c r="J961" s="193">
        <v>0</v>
      </c>
      <c r="K961" s="193">
        <v>0</v>
      </c>
      <c r="L961" s="194"/>
      <c r="M961" s="195">
        <v>43100</v>
      </c>
      <c r="N961" s="196" t="s">
        <v>1324</v>
      </c>
      <c r="O961" s="195">
        <v>43100</v>
      </c>
      <c r="P961" s="66"/>
      <c r="Q961" s="213">
        <v>5.6542290147938302E-2</v>
      </c>
      <c r="R961" s="193">
        <v>306.32</v>
      </c>
      <c r="S961" s="193"/>
      <c r="T961" s="193"/>
      <c r="U961" s="193">
        <v>0</v>
      </c>
      <c r="V961" s="193">
        <v>0</v>
      </c>
      <c r="W961" s="193">
        <v>0</v>
      </c>
      <c r="X961" s="193" t="s">
        <v>607</v>
      </c>
      <c r="Y961" s="193"/>
      <c r="Z961" s="193">
        <v>8273.4945223269151</v>
      </c>
      <c r="AA961" s="193">
        <v>0</v>
      </c>
      <c r="AB961" s="193">
        <v>143636.55894123486</v>
      </c>
      <c r="AC961" s="193"/>
      <c r="AD961" s="197">
        <v>0</v>
      </c>
      <c r="AE961" s="198"/>
    </row>
    <row r="962" spans="1:31" ht="14.25" hidden="1" outlineLevel="1">
      <c r="A962" s="66" t="s">
        <v>134</v>
      </c>
      <c r="B962" s="208" t="s">
        <v>1112</v>
      </c>
      <c r="C962" s="172"/>
      <c r="D962" s="66"/>
      <c r="E962" s="66">
        <v>5.4513021212415076</v>
      </c>
      <c r="F962" s="193">
        <v>36456.9</v>
      </c>
      <c r="G962" s="193"/>
      <c r="H962" s="193">
        <v>60.2</v>
      </c>
      <c r="I962" s="193">
        <v>0</v>
      </c>
      <c r="J962" s="193">
        <v>0</v>
      </c>
      <c r="K962" s="193">
        <v>0</v>
      </c>
      <c r="L962" s="194"/>
      <c r="M962" s="195">
        <v>43100</v>
      </c>
      <c r="N962" s="196"/>
      <c r="O962" s="195">
        <v>43100</v>
      </c>
      <c r="P962" s="66"/>
      <c r="Q962" s="213">
        <v>5.6542290147938302E-2</v>
      </c>
      <c r="R962" s="193">
        <v>-731.6</v>
      </c>
      <c r="S962" s="193"/>
      <c r="T962" s="193"/>
      <c r="U962" s="193">
        <v>0</v>
      </c>
      <c r="V962" s="193">
        <v>0</v>
      </c>
      <c r="W962" s="193">
        <v>0</v>
      </c>
      <c r="X962" s="193" t="s">
        <v>607</v>
      </c>
      <c r="Y962" s="193"/>
      <c r="Z962" s="193">
        <v>66567.266441349333</v>
      </c>
      <c r="AA962" s="193">
        <v>0</v>
      </c>
      <c r="AB962" s="193">
        <v>1155677.696281425</v>
      </c>
      <c r="AC962" s="193"/>
      <c r="AD962" s="197">
        <v>0</v>
      </c>
      <c r="AE962" s="198"/>
    </row>
    <row r="963" spans="1:31" ht="14.25" hidden="1" outlineLevel="1">
      <c r="A963" s="66" t="s">
        <v>134</v>
      </c>
      <c r="B963" s="208" t="s">
        <v>1113</v>
      </c>
      <c r="C963" s="172"/>
      <c r="D963" s="66"/>
      <c r="E963" s="66">
        <v>9.3977913185166254E-2</v>
      </c>
      <c r="F963" s="193">
        <v>628.5</v>
      </c>
      <c r="G963" s="193"/>
      <c r="H963" s="193">
        <v>597.6</v>
      </c>
      <c r="I963" s="193">
        <v>0</v>
      </c>
      <c r="J963" s="193">
        <v>597.6</v>
      </c>
      <c r="K963" s="193">
        <v>0</v>
      </c>
      <c r="L963" s="195">
        <v>43191</v>
      </c>
      <c r="M963" s="195">
        <v>44196</v>
      </c>
      <c r="N963" s="196"/>
      <c r="O963" s="195">
        <v>43100</v>
      </c>
      <c r="P963" s="66"/>
      <c r="Q963" s="213">
        <v>5.6542290147938302E-2</v>
      </c>
      <c r="R963" s="193">
        <v>0</v>
      </c>
      <c r="S963" s="193"/>
      <c r="T963" s="193"/>
      <c r="U963" s="193">
        <v>0</v>
      </c>
      <c r="V963" s="193">
        <v>0</v>
      </c>
      <c r="W963" s="193">
        <v>80000</v>
      </c>
      <c r="X963" s="193" t="s">
        <v>607</v>
      </c>
      <c r="Y963" s="193"/>
      <c r="Z963" s="193">
        <v>32274.826487318751</v>
      </c>
      <c r="AA963" s="193">
        <v>54007.407107293759</v>
      </c>
      <c r="AB963" s="193">
        <v>560324.90316559235</v>
      </c>
      <c r="AC963" s="193"/>
      <c r="AD963" s="197">
        <v>937.62533996919728</v>
      </c>
      <c r="AE963" s="198"/>
    </row>
    <row r="964" spans="1:31" ht="14.25" hidden="1" outlineLevel="1">
      <c r="A964" s="66" t="s">
        <v>134</v>
      </c>
      <c r="B964" s="208" t="s">
        <v>1114</v>
      </c>
      <c r="C964" s="172"/>
      <c r="D964" s="66"/>
      <c r="E964" s="66">
        <v>1.6194555111407207</v>
      </c>
      <c r="F964" s="193">
        <v>10830.5</v>
      </c>
      <c r="G964" s="193"/>
      <c r="H964" s="193">
        <v>43.5</v>
      </c>
      <c r="I964" s="193">
        <v>0</v>
      </c>
      <c r="J964" s="193">
        <v>43.5</v>
      </c>
      <c r="K964" s="193">
        <v>0</v>
      </c>
      <c r="L964" s="195">
        <v>43374</v>
      </c>
      <c r="M964" s="195">
        <v>43465</v>
      </c>
      <c r="N964" s="196" t="s">
        <v>1324</v>
      </c>
      <c r="O964" s="195">
        <v>43100</v>
      </c>
      <c r="P964" s="66"/>
      <c r="Q964" s="213">
        <v>5.6542290147938302E-2</v>
      </c>
      <c r="R964" s="193">
        <v>105.37</v>
      </c>
      <c r="S964" s="193"/>
      <c r="T964" s="193"/>
      <c r="U964" s="193">
        <v>0</v>
      </c>
      <c r="V964" s="193">
        <v>0</v>
      </c>
      <c r="W964" s="193">
        <v>76000</v>
      </c>
      <c r="X964" s="193" t="s">
        <v>607</v>
      </c>
      <c r="Y964" s="193"/>
      <c r="Z964" s="193">
        <v>-8122.9732712401146</v>
      </c>
      <c r="AA964" s="193">
        <v>-186735.01772965782</v>
      </c>
      <c r="AB964" s="193">
        <v>-141023.35185016919</v>
      </c>
      <c r="AC964" s="193"/>
      <c r="AD964" s="197">
        <v>-3241.9161344866479</v>
      </c>
      <c r="AE964" s="198"/>
    </row>
    <row r="965" spans="1:31" ht="14.25" hidden="1" outlineLevel="1">
      <c r="A965" s="66" t="s">
        <v>134</v>
      </c>
      <c r="B965" s="208" t="s">
        <v>1115</v>
      </c>
      <c r="C965" s="172"/>
      <c r="D965" s="66"/>
      <c r="E965" s="66">
        <v>1.0542841539024765</v>
      </c>
      <c r="F965" s="193">
        <v>7050.78</v>
      </c>
      <c r="G965" s="193"/>
      <c r="H965" s="193">
        <v>7050.78</v>
      </c>
      <c r="I965" s="193">
        <v>0</v>
      </c>
      <c r="J965" s="193">
        <v>0</v>
      </c>
      <c r="K965" s="193">
        <v>0</v>
      </c>
      <c r="L965" s="194"/>
      <c r="M965" s="195">
        <v>43100</v>
      </c>
      <c r="N965" s="196" t="s">
        <v>1324</v>
      </c>
      <c r="O965" s="195">
        <v>43190</v>
      </c>
      <c r="P965" s="66"/>
      <c r="Q965" s="213">
        <v>0.13274229014793829</v>
      </c>
      <c r="R965" s="193">
        <v>265382.0748</v>
      </c>
      <c r="S965" s="193"/>
      <c r="T965" s="193"/>
      <c r="U965" s="193">
        <v>55175.724799999996</v>
      </c>
      <c r="V965" s="193">
        <v>0</v>
      </c>
      <c r="W965" s="193">
        <v>0</v>
      </c>
      <c r="X965" s="193" t="s">
        <v>607</v>
      </c>
      <c r="Y965" s="193"/>
      <c r="Z965" s="193">
        <v>29139.126788832185</v>
      </c>
      <c r="AA965" s="193">
        <v>0</v>
      </c>
      <c r="AB965" s="193">
        <v>505885.86131354031</v>
      </c>
      <c r="AC965" s="193"/>
      <c r="AD965" s="197">
        <v>0</v>
      </c>
      <c r="AE965" s="198"/>
    </row>
    <row r="966" spans="1:31" ht="14.25" hidden="1" outlineLevel="1">
      <c r="A966" s="66" t="s">
        <v>134</v>
      </c>
      <c r="B966" s="208" t="s">
        <v>1116</v>
      </c>
      <c r="C966" s="172"/>
      <c r="D966" s="66"/>
      <c r="E966" s="66">
        <v>1.0435809891836312</v>
      </c>
      <c r="F966" s="193">
        <v>6979.2</v>
      </c>
      <c r="G966" s="193">
        <v>91</v>
      </c>
      <c r="H966" s="193">
        <v>6378.2</v>
      </c>
      <c r="I966" s="193">
        <v>85</v>
      </c>
      <c r="J966" s="193">
        <v>0</v>
      </c>
      <c r="K966" s="193">
        <v>85</v>
      </c>
      <c r="L966" s="194" t="s">
        <v>1324</v>
      </c>
      <c r="M966" s="195">
        <v>43830</v>
      </c>
      <c r="N966" s="196" t="s">
        <v>1324</v>
      </c>
      <c r="O966" s="195">
        <v>43190</v>
      </c>
      <c r="P966" s="66"/>
      <c r="Q966" s="213">
        <v>0.14274229014793832</v>
      </c>
      <c r="R966" s="193">
        <v>105377.85358</v>
      </c>
      <c r="S966" s="193"/>
      <c r="T966" s="193"/>
      <c r="U966" s="193">
        <v>369.43357999999716</v>
      </c>
      <c r="V966" s="193">
        <v>0</v>
      </c>
      <c r="W966" s="193">
        <v>0</v>
      </c>
      <c r="X966" s="193">
        <v>280.00329411764704</v>
      </c>
      <c r="Y966" s="193"/>
      <c r="Z966" s="193">
        <v>52972.011111043474</v>
      </c>
      <c r="AA966" s="193">
        <v>0</v>
      </c>
      <c r="AB966" s="193">
        <v>919649.77744944417</v>
      </c>
      <c r="AC966" s="193"/>
      <c r="AD966" s="197">
        <v>0</v>
      </c>
      <c r="AE966" s="198"/>
    </row>
    <row r="967" spans="1:31" ht="14.25" hidden="1" outlineLevel="1">
      <c r="A967" s="66" t="s">
        <v>134</v>
      </c>
      <c r="B967" s="208" t="s">
        <v>1117</v>
      </c>
      <c r="C967" s="172"/>
      <c r="D967" s="66"/>
      <c r="E967" s="66">
        <v>0</v>
      </c>
      <c r="F967" s="193">
        <v>0</v>
      </c>
      <c r="G967" s="193"/>
      <c r="H967" s="193">
        <v>0</v>
      </c>
      <c r="I967" s="193">
        <v>0</v>
      </c>
      <c r="J967" s="193">
        <v>0</v>
      </c>
      <c r="K967" s="193">
        <v>0</v>
      </c>
      <c r="L967" s="194"/>
      <c r="M967" s="195">
        <v>43100</v>
      </c>
      <c r="N967" s="196">
        <v>43466</v>
      </c>
      <c r="O967" s="195">
        <v>44196</v>
      </c>
      <c r="P967" s="66"/>
      <c r="Q967" s="213">
        <v>0.1263422901479383</v>
      </c>
      <c r="R967" s="193">
        <v>324800.12179999996</v>
      </c>
      <c r="S967" s="193"/>
      <c r="T967" s="193"/>
      <c r="U967" s="193">
        <v>324800.12179999996</v>
      </c>
      <c r="V967" s="193">
        <v>0</v>
      </c>
      <c r="W967" s="193">
        <v>0</v>
      </c>
      <c r="X967" s="193" t="s">
        <v>607</v>
      </c>
      <c r="Y967" s="193"/>
      <c r="Z967" s="193">
        <v>-276023.48355656804</v>
      </c>
      <c r="AA967" s="193">
        <v>0</v>
      </c>
      <c r="AB967" s="193">
        <v>-4792057.7282121936</v>
      </c>
      <c r="AC967" s="193"/>
      <c r="AD967" s="197">
        <v>0</v>
      </c>
      <c r="AE967" s="198"/>
    </row>
    <row r="968" spans="1:31" ht="14.25" collapsed="1">
      <c r="A968" s="66"/>
      <c r="B968" s="66" t="s">
        <v>1118</v>
      </c>
      <c r="C968" s="172"/>
      <c r="D968" s="66">
        <v>51</v>
      </c>
      <c r="E968" s="66">
        <v>116.4144</v>
      </c>
      <c r="F968" s="193">
        <v>1075889.5949999997</v>
      </c>
      <c r="G968" s="193">
        <v>2625</v>
      </c>
      <c r="H968" s="193">
        <v>556147.45499999996</v>
      </c>
      <c r="I968" s="193">
        <v>2625</v>
      </c>
      <c r="J968" s="193">
        <v>452804.79459999991</v>
      </c>
      <c r="K968" s="193">
        <v>2625</v>
      </c>
      <c r="L968" s="194" t="s">
        <v>1324</v>
      </c>
      <c r="M968" s="195">
        <v>47848</v>
      </c>
      <c r="N968" s="196" t="s">
        <v>1324</v>
      </c>
      <c r="O968" s="195">
        <v>45657</v>
      </c>
      <c r="P968" s="66"/>
      <c r="Q968" s="213">
        <v>0.18867459094144751</v>
      </c>
      <c r="R968" s="193">
        <v>39717949.317059994</v>
      </c>
      <c r="S968" s="193"/>
      <c r="T968" s="193"/>
      <c r="U968" s="193">
        <v>34758259.397059999</v>
      </c>
      <c r="V968" s="193">
        <v>76762.127547180367</v>
      </c>
      <c r="W968" s="193">
        <v>86169.500030431023</v>
      </c>
      <c r="X968" s="193">
        <v>180</v>
      </c>
      <c r="Y968" s="193">
        <v>0</v>
      </c>
      <c r="Z968" s="193">
        <v>4990883.104616507</v>
      </c>
      <c r="AA968" s="193">
        <v>11022.151629435302</v>
      </c>
      <c r="AB968" s="193">
        <v>86650000</v>
      </c>
      <c r="AC968" s="193"/>
      <c r="AD968" s="197">
        <v>191.36281469047859</v>
      </c>
      <c r="AE968" s="198"/>
    </row>
    <row r="969" spans="1:31" ht="14.25" hidden="1" outlineLevel="1">
      <c r="A969" s="66" t="s">
        <v>134</v>
      </c>
      <c r="B969" s="208" t="s">
        <v>1119</v>
      </c>
      <c r="C969" s="172"/>
      <c r="D969" s="66"/>
      <c r="E969" s="66">
        <v>2.9136775151729211</v>
      </c>
      <c r="F969" s="193">
        <v>26927.899999999998</v>
      </c>
      <c r="G969" s="193"/>
      <c r="H969" s="193">
        <v>193.4</v>
      </c>
      <c r="I969" s="193">
        <v>0</v>
      </c>
      <c r="J969" s="193">
        <v>0</v>
      </c>
      <c r="K969" s="193">
        <v>0</v>
      </c>
      <c r="L969" s="194"/>
      <c r="M969" s="195">
        <v>43100</v>
      </c>
      <c r="N969" s="196"/>
      <c r="O969" s="195">
        <v>43281</v>
      </c>
      <c r="P969" s="66"/>
      <c r="Q969" s="213">
        <v>0.15774229014793831</v>
      </c>
      <c r="R969" s="193">
        <v>7052.1249500000004</v>
      </c>
      <c r="S969" s="193"/>
      <c r="T969" s="193"/>
      <c r="U969" s="193">
        <v>5643.73495</v>
      </c>
      <c r="V969" s="193">
        <v>0</v>
      </c>
      <c r="W969" s="193">
        <v>0</v>
      </c>
      <c r="X969" s="193" t="s">
        <v>607</v>
      </c>
      <c r="Y969" s="193"/>
      <c r="Z969" s="193">
        <v>1302.6747371414285</v>
      </c>
      <c r="AA969" s="193">
        <v>0</v>
      </c>
      <c r="AB969" s="193">
        <v>22615.80232605839</v>
      </c>
      <c r="AC969" s="193"/>
      <c r="AD969" s="197">
        <v>0</v>
      </c>
      <c r="AE969" s="198"/>
    </row>
    <row r="970" spans="1:31" ht="14.25" hidden="1" outlineLevel="1">
      <c r="A970" s="66" t="s">
        <v>134</v>
      </c>
      <c r="B970" s="208" t="s">
        <v>1120</v>
      </c>
      <c r="C970" s="172"/>
      <c r="D970" s="66"/>
      <c r="E970" s="66">
        <v>3.2931776302567561</v>
      </c>
      <c r="F970" s="193">
        <v>30435.200000000001</v>
      </c>
      <c r="G970" s="193"/>
      <c r="H970" s="193">
        <v>176.4</v>
      </c>
      <c r="I970" s="193">
        <v>0</v>
      </c>
      <c r="J970" s="193">
        <v>0</v>
      </c>
      <c r="K970" s="193">
        <v>0</v>
      </c>
      <c r="L970" s="194" t="s">
        <v>1324</v>
      </c>
      <c r="M970" s="195">
        <v>43100</v>
      </c>
      <c r="N970" s="196" t="s">
        <v>1324</v>
      </c>
      <c r="O970" s="195">
        <v>43281</v>
      </c>
      <c r="P970" s="66"/>
      <c r="Q970" s="213">
        <v>0.15774229014793831</v>
      </c>
      <c r="R970" s="193">
        <v>14611.721500000001</v>
      </c>
      <c r="S970" s="193"/>
      <c r="T970" s="193"/>
      <c r="U970" s="193">
        <v>14015.221500000001</v>
      </c>
      <c r="V970" s="193">
        <v>0</v>
      </c>
      <c r="W970" s="193">
        <v>0</v>
      </c>
      <c r="X970" s="193">
        <v>180</v>
      </c>
      <c r="Y970" s="193"/>
      <c r="Z970" s="193">
        <v>-6907.8136399258974</v>
      </c>
      <c r="AA970" s="193">
        <v>0</v>
      </c>
      <c r="AB970" s="193">
        <v>-119926.90372474224</v>
      </c>
      <c r="AC970" s="193"/>
      <c r="AD970" s="197">
        <v>0</v>
      </c>
      <c r="AE970" s="198"/>
    </row>
    <row r="971" spans="1:31" ht="14.25" hidden="1" outlineLevel="1">
      <c r="A971" s="66" t="s">
        <v>134</v>
      </c>
      <c r="B971" s="208" t="s">
        <v>1121</v>
      </c>
      <c r="C971" s="172"/>
      <c r="D971" s="66"/>
      <c r="E971" s="66">
        <v>4.2268931216868975</v>
      </c>
      <c r="F971" s="193">
        <v>39064.5</v>
      </c>
      <c r="G971" s="193"/>
      <c r="H971" s="193">
        <v>71.900000000000006</v>
      </c>
      <c r="I971" s="193">
        <v>0</v>
      </c>
      <c r="J971" s="193">
        <v>20.700000000000003</v>
      </c>
      <c r="K971" s="193">
        <v>0</v>
      </c>
      <c r="L971" s="194">
        <v>50041</v>
      </c>
      <c r="M971" s="195">
        <v>43465</v>
      </c>
      <c r="N971" s="196" t="s">
        <v>1324</v>
      </c>
      <c r="O971" s="195">
        <v>43190</v>
      </c>
      <c r="P971" s="66"/>
      <c r="Q971" s="213">
        <v>0.15774229014793831</v>
      </c>
      <c r="R971" s="193">
        <v>3423.7199000000001</v>
      </c>
      <c r="S971" s="193"/>
      <c r="T971" s="193"/>
      <c r="U971" s="193">
        <v>2942.1399000000001</v>
      </c>
      <c r="V971" s="193">
        <v>142132.36231884058</v>
      </c>
      <c r="W971" s="193">
        <v>81304.300000000017</v>
      </c>
      <c r="X971" s="193" t="s">
        <v>607</v>
      </c>
      <c r="Y971" s="193"/>
      <c r="Z971" s="193">
        <v>656.20148843275012</v>
      </c>
      <c r="AA971" s="193">
        <v>31700.554996751209</v>
      </c>
      <c r="AB971" s="193">
        <v>11392.347395195678</v>
      </c>
      <c r="AC971" s="193"/>
      <c r="AD971" s="197">
        <v>550.35494662781048</v>
      </c>
      <c r="AE971" s="198"/>
    </row>
    <row r="972" spans="1:31" ht="14.25" hidden="1" outlineLevel="1">
      <c r="A972" s="66" t="s">
        <v>134</v>
      </c>
      <c r="B972" s="208" t="s">
        <v>1122</v>
      </c>
      <c r="C972" s="172"/>
      <c r="D972" s="66"/>
      <c r="E972" s="66">
        <v>1.9908255973048985</v>
      </c>
      <c r="F972" s="193">
        <v>18399</v>
      </c>
      <c r="G972" s="193"/>
      <c r="H972" s="193">
        <v>0</v>
      </c>
      <c r="I972" s="193">
        <v>0</v>
      </c>
      <c r="J972" s="193">
        <v>0</v>
      </c>
      <c r="K972" s="193">
        <v>0</v>
      </c>
      <c r="L972" s="194"/>
      <c r="M972" s="195">
        <v>43100</v>
      </c>
      <c r="N972" s="196" t="s">
        <v>1324</v>
      </c>
      <c r="O972" s="195">
        <v>43281</v>
      </c>
      <c r="P972" s="66"/>
      <c r="Q972" s="213">
        <v>0.15774229014793831</v>
      </c>
      <c r="R972" s="193">
        <v>855.32</v>
      </c>
      <c r="S972" s="193"/>
      <c r="T972" s="193"/>
      <c r="U972" s="193">
        <v>554.19000000000005</v>
      </c>
      <c r="V972" s="193">
        <v>0</v>
      </c>
      <c r="W972" s="193">
        <v>0</v>
      </c>
      <c r="X972" s="193" t="s">
        <v>607</v>
      </c>
      <c r="Y972" s="193"/>
      <c r="Z972" s="193">
        <v>-541.80049945161625</v>
      </c>
      <c r="AA972" s="193">
        <v>0</v>
      </c>
      <c r="AB972" s="193">
        <v>-9406.2260105280238</v>
      </c>
      <c r="AC972" s="193"/>
      <c r="AD972" s="197">
        <v>0</v>
      </c>
      <c r="AE972" s="198"/>
    </row>
    <row r="973" spans="1:31" ht="14.25" hidden="1" outlineLevel="1">
      <c r="A973" s="66" t="s">
        <v>134</v>
      </c>
      <c r="B973" s="208" t="s">
        <v>1123</v>
      </c>
      <c r="C973" s="172"/>
      <c r="D973" s="66"/>
      <c r="E973" s="66">
        <v>1.298554110322073</v>
      </c>
      <c r="F973" s="193">
        <v>12001.1</v>
      </c>
      <c r="G973" s="193"/>
      <c r="H973" s="193">
        <v>82</v>
      </c>
      <c r="I973" s="193">
        <v>0</v>
      </c>
      <c r="J973" s="193">
        <v>0</v>
      </c>
      <c r="K973" s="193">
        <v>0</v>
      </c>
      <c r="L973" s="194">
        <v>43374</v>
      </c>
      <c r="M973" s="195">
        <v>43100</v>
      </c>
      <c r="N973" s="196" t="s">
        <v>1324</v>
      </c>
      <c r="O973" s="195">
        <v>43281</v>
      </c>
      <c r="P973" s="66"/>
      <c r="Q973" s="213">
        <v>0.15774229014793831</v>
      </c>
      <c r="R973" s="193">
        <v>7070.2667000000001</v>
      </c>
      <c r="S973" s="193"/>
      <c r="T973" s="193"/>
      <c r="U973" s="193">
        <v>7070.2667000000001</v>
      </c>
      <c r="V973" s="193">
        <v>0</v>
      </c>
      <c r="W973" s="193">
        <v>0</v>
      </c>
      <c r="X973" s="193" t="s">
        <v>607</v>
      </c>
      <c r="Y973" s="193"/>
      <c r="Z973" s="193">
        <v>-8440.5455215334841</v>
      </c>
      <c r="AA973" s="193">
        <v>0</v>
      </c>
      <c r="AB973" s="193">
        <v>-146536.73982960969</v>
      </c>
      <c r="AC973" s="193"/>
      <c r="AD973" s="197">
        <v>0</v>
      </c>
      <c r="AE973" s="198"/>
    </row>
    <row r="974" spans="1:31" ht="14.25" hidden="1" outlineLevel="1">
      <c r="A974" s="66" t="s">
        <v>134</v>
      </c>
      <c r="B974" s="208" t="s">
        <v>1124</v>
      </c>
      <c r="C974" s="172"/>
      <c r="D974" s="66"/>
      <c r="E974" s="66">
        <v>2.898983547283549</v>
      </c>
      <c r="F974" s="193">
        <v>26792.099900000001</v>
      </c>
      <c r="G974" s="193"/>
      <c r="H974" s="193">
        <v>170.6799</v>
      </c>
      <c r="I974" s="193">
        <v>0</v>
      </c>
      <c r="J974" s="193">
        <v>125.07990000000001</v>
      </c>
      <c r="K974" s="193">
        <v>0</v>
      </c>
      <c r="L974" s="194"/>
      <c r="M974" s="195">
        <v>43190</v>
      </c>
      <c r="N974" s="196" t="s">
        <v>1324</v>
      </c>
      <c r="O974" s="195">
        <v>43281</v>
      </c>
      <c r="P974" s="66"/>
      <c r="Q974" s="213">
        <v>0.15774229014793831</v>
      </c>
      <c r="R974" s="193">
        <v>19284.756399999998</v>
      </c>
      <c r="S974" s="193"/>
      <c r="T974" s="193"/>
      <c r="U974" s="193">
        <v>19284.756399999998</v>
      </c>
      <c r="V974" s="193">
        <v>154179.49966381484</v>
      </c>
      <c r="W974" s="193">
        <v>91520.000095938638</v>
      </c>
      <c r="X974" s="193" t="s">
        <v>607</v>
      </c>
      <c r="Y974" s="193"/>
      <c r="Z974" s="193">
        <v>-10574.572706728028</v>
      </c>
      <c r="AA974" s="193">
        <v>-84542.542060938853</v>
      </c>
      <c r="AB974" s="193">
        <v>-183585.69426370095</v>
      </c>
      <c r="AC974" s="193"/>
      <c r="AD974" s="197">
        <v>-1467.7473699907093</v>
      </c>
      <c r="AE974" s="198"/>
    </row>
    <row r="975" spans="1:31" ht="14.25" hidden="1" outlineLevel="1">
      <c r="A975" s="66" t="s">
        <v>134</v>
      </c>
      <c r="B975" s="208" t="s">
        <v>1125</v>
      </c>
      <c r="C975" s="172"/>
      <c r="D975" s="66"/>
      <c r="E975" s="66">
        <v>3.4671354818720421</v>
      </c>
      <c r="F975" s="193">
        <v>32042.900100000003</v>
      </c>
      <c r="G975" s="193"/>
      <c r="H975" s="193">
        <v>410.0401</v>
      </c>
      <c r="I975" s="193">
        <v>0</v>
      </c>
      <c r="J975" s="193">
        <v>296.84010000000001</v>
      </c>
      <c r="K975" s="193">
        <v>0</v>
      </c>
      <c r="L975" s="194"/>
      <c r="M975" s="195">
        <v>43190</v>
      </c>
      <c r="N975" s="196">
        <v>43101</v>
      </c>
      <c r="O975" s="195">
        <v>43281</v>
      </c>
      <c r="P975" s="66"/>
      <c r="Q975" s="213">
        <v>0.15774229014793831</v>
      </c>
      <c r="R975" s="193">
        <v>35902.72105</v>
      </c>
      <c r="S975" s="193"/>
      <c r="T975" s="193"/>
      <c r="U975" s="193">
        <v>33909.191050000001</v>
      </c>
      <c r="V975" s="193">
        <v>114233.86210286278</v>
      </c>
      <c r="W975" s="193">
        <v>88464.000012127406</v>
      </c>
      <c r="X975" s="193" t="s">
        <v>607</v>
      </c>
      <c r="Y975" s="193"/>
      <c r="Z975" s="193">
        <v>-15314.097609853066</v>
      </c>
      <c r="AA975" s="193">
        <v>-51590.39364915005</v>
      </c>
      <c r="AB975" s="193">
        <v>-265868.82701541082</v>
      </c>
      <c r="AC975" s="193"/>
      <c r="AD975" s="197">
        <v>-895.66344646633263</v>
      </c>
      <c r="AE975" s="198"/>
    </row>
    <row r="976" spans="1:31" ht="14.25" hidden="1" outlineLevel="1">
      <c r="A976" s="66" t="s">
        <v>134</v>
      </c>
      <c r="B976" s="208" t="s">
        <v>1126</v>
      </c>
      <c r="C976" s="172"/>
      <c r="D976" s="66"/>
      <c r="E976" s="66">
        <v>1.2883289448314075</v>
      </c>
      <c r="F976" s="193">
        <v>11906.6001</v>
      </c>
      <c r="G976" s="193"/>
      <c r="H976" s="193">
        <v>84.860100000000003</v>
      </c>
      <c r="I976" s="193">
        <v>0</v>
      </c>
      <c r="J976" s="193">
        <v>84.860100000000003</v>
      </c>
      <c r="K976" s="193">
        <v>0</v>
      </c>
      <c r="L976" s="194" t="s">
        <v>1324</v>
      </c>
      <c r="M976" s="195">
        <v>43190</v>
      </c>
      <c r="N976" s="196">
        <v>43101</v>
      </c>
      <c r="O976" s="195">
        <v>43281</v>
      </c>
      <c r="P976" s="66"/>
      <c r="Q976" s="213">
        <v>0.15774229014793831</v>
      </c>
      <c r="R976" s="193">
        <v>4123.1534499999998</v>
      </c>
      <c r="S976" s="193"/>
      <c r="T976" s="193"/>
      <c r="U976" s="193">
        <v>3987.1534499999998</v>
      </c>
      <c r="V976" s="193">
        <v>46985.019461443007</v>
      </c>
      <c r="W976" s="193">
        <v>90499.999999999985</v>
      </c>
      <c r="X976" s="193" t="s">
        <v>607</v>
      </c>
      <c r="Y976" s="193"/>
      <c r="Z976" s="193">
        <v>3143.3093814196491</v>
      </c>
      <c r="AA976" s="193">
        <v>37041.075622343706</v>
      </c>
      <c r="AB976" s="193">
        <v>54571.153944251048</v>
      </c>
      <c r="AC976" s="193"/>
      <c r="AD976" s="197">
        <v>643.07199666570091</v>
      </c>
      <c r="AE976" s="198"/>
    </row>
    <row r="977" spans="1:31" ht="14.25" hidden="1" outlineLevel="1">
      <c r="A977" s="66" t="s">
        <v>134</v>
      </c>
      <c r="B977" s="208" t="s">
        <v>1127</v>
      </c>
      <c r="C977" s="172"/>
      <c r="D977" s="66"/>
      <c r="E977" s="66">
        <v>0.83813984872676484</v>
      </c>
      <c r="F977" s="193">
        <v>7746</v>
      </c>
      <c r="G977" s="193"/>
      <c r="H977" s="193">
        <v>84.6</v>
      </c>
      <c r="I977" s="193">
        <v>0</v>
      </c>
      <c r="J977" s="193">
        <v>0</v>
      </c>
      <c r="K977" s="193">
        <v>0</v>
      </c>
      <c r="L977" s="194" t="s">
        <v>1324</v>
      </c>
      <c r="M977" s="195">
        <v>43100</v>
      </c>
      <c r="N977" s="196" t="s">
        <v>1324</v>
      </c>
      <c r="O977" s="195">
        <v>43281</v>
      </c>
      <c r="P977" s="66"/>
      <c r="Q977" s="213">
        <v>0.15774229014793831</v>
      </c>
      <c r="R977" s="193">
        <v>3854.5052999999998</v>
      </c>
      <c r="S977" s="193"/>
      <c r="T977" s="193"/>
      <c r="U977" s="193">
        <v>3214.5252999999998</v>
      </c>
      <c r="V977" s="193">
        <v>0</v>
      </c>
      <c r="W977" s="193">
        <v>0</v>
      </c>
      <c r="X977" s="193" t="s">
        <v>607</v>
      </c>
      <c r="Y977" s="193"/>
      <c r="Z977" s="193">
        <v>-3271.7769773198024</v>
      </c>
      <c r="AA977" s="193">
        <v>0</v>
      </c>
      <c r="AB977" s="193">
        <v>-56801.486406640986</v>
      </c>
      <c r="AC977" s="193"/>
      <c r="AD977" s="197">
        <v>0</v>
      </c>
      <c r="AE977" s="198"/>
    </row>
    <row r="978" spans="1:31" ht="14.25" hidden="1" outlineLevel="1">
      <c r="A978" s="66" t="s">
        <v>134</v>
      </c>
      <c r="B978" s="208" t="s">
        <v>1128</v>
      </c>
      <c r="C978" s="172"/>
      <c r="D978" s="66"/>
      <c r="E978" s="66">
        <v>2.4707538883402256</v>
      </c>
      <c r="F978" s="193">
        <v>22834.446599999999</v>
      </c>
      <c r="G978" s="193"/>
      <c r="H978" s="193">
        <v>996.8066</v>
      </c>
      <c r="I978" s="193">
        <v>0</v>
      </c>
      <c r="J978" s="193">
        <v>683.3066</v>
      </c>
      <c r="K978" s="193">
        <v>0</v>
      </c>
      <c r="L978" s="194" t="s">
        <v>1324</v>
      </c>
      <c r="M978" s="195">
        <v>43190</v>
      </c>
      <c r="N978" s="196" t="s">
        <v>1324</v>
      </c>
      <c r="O978" s="195">
        <v>43281</v>
      </c>
      <c r="P978" s="66"/>
      <c r="Q978" s="213">
        <v>0.15774229014793831</v>
      </c>
      <c r="R978" s="193">
        <v>20030.914799999999</v>
      </c>
      <c r="S978" s="193"/>
      <c r="T978" s="193"/>
      <c r="U978" s="193">
        <v>12074.764799999999</v>
      </c>
      <c r="V978" s="193">
        <v>17671.078839279468</v>
      </c>
      <c r="W978" s="193">
        <v>92000</v>
      </c>
      <c r="X978" s="193" t="s">
        <v>607</v>
      </c>
      <c r="Y978" s="193"/>
      <c r="Z978" s="193">
        <v>46176.869896255943</v>
      </c>
      <c r="AA978" s="193">
        <v>67578.550970027136</v>
      </c>
      <c r="AB978" s="193">
        <v>801678.98542463302</v>
      </c>
      <c r="AC978" s="193"/>
      <c r="AD978" s="197">
        <v>1173.234658387074</v>
      </c>
      <c r="AE978" s="198"/>
    </row>
    <row r="979" spans="1:31" ht="14.25" hidden="1" outlineLevel="1">
      <c r="A979" s="66" t="s">
        <v>134</v>
      </c>
      <c r="B979" s="208" t="s">
        <v>1129</v>
      </c>
      <c r="C979" s="172"/>
      <c r="D979" s="66"/>
      <c r="E979" s="66">
        <v>0.83934090118233762</v>
      </c>
      <c r="F979" s="193">
        <v>7757.1</v>
      </c>
      <c r="G979" s="193"/>
      <c r="H979" s="193">
        <v>154.4</v>
      </c>
      <c r="I979" s="193">
        <v>0</v>
      </c>
      <c r="J979" s="193">
        <v>90.600000000000009</v>
      </c>
      <c r="K979" s="193">
        <v>0</v>
      </c>
      <c r="L979" s="194"/>
      <c r="M979" s="195">
        <v>43465</v>
      </c>
      <c r="N979" s="196" t="s">
        <v>1324</v>
      </c>
      <c r="O979" s="195">
        <v>43100</v>
      </c>
      <c r="P979" s="66"/>
      <c r="Q979" s="213">
        <v>0.1046422901479383</v>
      </c>
      <c r="R979" s="193">
        <v>0</v>
      </c>
      <c r="S979" s="193"/>
      <c r="T979" s="193"/>
      <c r="U979" s="193">
        <v>0</v>
      </c>
      <c r="V979" s="193">
        <v>0</v>
      </c>
      <c r="W979" s="193">
        <v>70573.99922737306</v>
      </c>
      <c r="X979" s="193" t="s">
        <v>607</v>
      </c>
      <c r="Y979" s="193"/>
      <c r="Z979" s="193">
        <v>5909.3199558422866</v>
      </c>
      <c r="AA979" s="193">
        <v>65224.282073314411</v>
      </c>
      <c r="AB979" s="193">
        <v>102592.0041222476</v>
      </c>
      <c r="AC979" s="193"/>
      <c r="AD979" s="197">
        <v>1132.3620764044988</v>
      </c>
      <c r="AE979" s="198"/>
    </row>
    <row r="980" spans="1:31" ht="14.25" hidden="1" outlineLevel="1">
      <c r="A980" s="66" t="s">
        <v>134</v>
      </c>
      <c r="B980" s="208" t="s">
        <v>1130</v>
      </c>
      <c r="C980" s="172"/>
      <c r="D980" s="66"/>
      <c r="E980" s="66">
        <v>22.893435787340696</v>
      </c>
      <c r="F980" s="193">
        <v>211578.71669999999</v>
      </c>
      <c r="G980" s="193">
        <v>2625</v>
      </c>
      <c r="H980" s="193">
        <v>210414.16669999994</v>
      </c>
      <c r="I980" s="193">
        <v>2625</v>
      </c>
      <c r="J980" s="193">
        <v>210414.16669999994</v>
      </c>
      <c r="K980" s="193">
        <v>2625</v>
      </c>
      <c r="L980" s="194" t="s">
        <v>1324</v>
      </c>
      <c r="M980" s="195">
        <v>47848</v>
      </c>
      <c r="N980" s="196" t="s">
        <v>1324</v>
      </c>
      <c r="O980" s="195">
        <v>45657</v>
      </c>
      <c r="P980" s="66"/>
      <c r="Q980" s="213">
        <v>0.21568966422809976</v>
      </c>
      <c r="R980" s="193">
        <v>14331805.79335</v>
      </c>
      <c r="S980" s="193"/>
      <c r="T980" s="193"/>
      <c r="U980" s="193">
        <v>14331805.79335</v>
      </c>
      <c r="V980" s="193">
        <v>68112.36153021823</v>
      </c>
      <c r="W980" s="193">
        <v>86330.930022945104</v>
      </c>
      <c r="X980" s="193" t="s">
        <v>607</v>
      </c>
      <c r="Y980" s="193"/>
      <c r="Z980" s="193">
        <v>954407.95132825023</v>
      </c>
      <c r="AA980" s="193">
        <v>4535.8540553450794</v>
      </c>
      <c r="AB980" s="193">
        <v>16569524.955264915</v>
      </c>
      <c r="AC980" s="193"/>
      <c r="AD980" s="197">
        <v>78.747192810877024</v>
      </c>
      <c r="AE980" s="198"/>
    </row>
    <row r="981" spans="1:31" ht="14.25" hidden="1" outlineLevel="1">
      <c r="A981" s="66" t="s">
        <v>134</v>
      </c>
      <c r="B981" s="208" t="s">
        <v>1131</v>
      </c>
      <c r="C981" s="172"/>
      <c r="D981" s="66"/>
      <c r="E981" s="66">
        <v>2.6623113026016401</v>
      </c>
      <c r="F981" s="193">
        <v>24604.799999999999</v>
      </c>
      <c r="G981" s="193"/>
      <c r="H981" s="193">
        <v>74.8</v>
      </c>
      <c r="I981" s="193">
        <v>0</v>
      </c>
      <c r="J981" s="193">
        <v>74.8</v>
      </c>
      <c r="K981" s="193">
        <v>0</v>
      </c>
      <c r="L981" s="194">
        <v>43374</v>
      </c>
      <c r="M981" s="195">
        <v>43190</v>
      </c>
      <c r="N981" s="196"/>
      <c r="O981" s="195">
        <v>43190</v>
      </c>
      <c r="P981" s="66"/>
      <c r="Q981" s="213">
        <v>0.15774229014793831</v>
      </c>
      <c r="R981" s="193">
        <v>2776.4182499999997</v>
      </c>
      <c r="S981" s="193"/>
      <c r="T981" s="193"/>
      <c r="U981" s="193">
        <v>3264.7982499999998</v>
      </c>
      <c r="V981" s="193">
        <v>43647.035427807488</v>
      </c>
      <c r="W981" s="193">
        <v>80000</v>
      </c>
      <c r="X981" s="193" t="s">
        <v>607</v>
      </c>
      <c r="Y981" s="193"/>
      <c r="Z981" s="193">
        <v>1674.9552722113365</v>
      </c>
      <c r="AA981" s="193">
        <v>22392.450163253161</v>
      </c>
      <c r="AB981" s="193">
        <v>29078.983618309248</v>
      </c>
      <c r="AC981" s="193"/>
      <c r="AD981" s="197">
        <v>388.75646548541778</v>
      </c>
      <c r="AE981" s="198"/>
    </row>
    <row r="982" spans="1:31" ht="14.25" hidden="1" outlineLevel="1">
      <c r="A982" s="66" t="s">
        <v>134</v>
      </c>
      <c r="B982" s="208" t="s">
        <v>1132</v>
      </c>
      <c r="C982" s="172"/>
      <c r="D982" s="66"/>
      <c r="E982" s="66">
        <v>3.2819678073380762</v>
      </c>
      <c r="F982" s="193">
        <v>30331.599999999999</v>
      </c>
      <c r="G982" s="193"/>
      <c r="H982" s="193">
        <v>0</v>
      </c>
      <c r="I982" s="193">
        <v>0</v>
      </c>
      <c r="J982" s="193">
        <v>0</v>
      </c>
      <c r="K982" s="193">
        <v>0</v>
      </c>
      <c r="L982" s="194">
        <v>43556</v>
      </c>
      <c r="M982" s="195">
        <v>43100</v>
      </c>
      <c r="N982" s="196">
        <v>43101</v>
      </c>
      <c r="O982" s="195">
        <v>43281</v>
      </c>
      <c r="P982" s="66"/>
      <c r="Q982" s="213">
        <v>0.15774229014793831</v>
      </c>
      <c r="R982" s="193">
        <v>1886.2408999999998</v>
      </c>
      <c r="S982" s="193"/>
      <c r="T982" s="193"/>
      <c r="U982" s="193">
        <v>893.26089999999976</v>
      </c>
      <c r="V982" s="193">
        <v>0</v>
      </c>
      <c r="W982" s="193">
        <v>0</v>
      </c>
      <c r="X982" s="193">
        <v>180</v>
      </c>
      <c r="Y982" s="193"/>
      <c r="Z982" s="193">
        <v>-1049.3384683329668</v>
      </c>
      <c r="AA982" s="193">
        <v>0</v>
      </c>
      <c r="AB982" s="193">
        <v>-18217.61848627204</v>
      </c>
      <c r="AC982" s="193"/>
      <c r="AD982" s="197">
        <v>0</v>
      </c>
      <c r="AE982" s="198"/>
    </row>
    <row r="983" spans="1:31" ht="14.25" hidden="1" outlineLevel="1">
      <c r="A983" s="66" t="s">
        <v>134</v>
      </c>
      <c r="B983" s="208" t="s">
        <v>1133</v>
      </c>
      <c r="C983" s="172"/>
      <c r="D983" s="66"/>
      <c r="E983" s="66">
        <v>1.3323134225868225</v>
      </c>
      <c r="F983" s="193">
        <v>12313.1</v>
      </c>
      <c r="G983" s="193"/>
      <c r="H983" s="193">
        <v>12313.099999999999</v>
      </c>
      <c r="I983" s="193">
        <v>0</v>
      </c>
      <c r="J983" s="193">
        <v>12098.099999999999</v>
      </c>
      <c r="K983" s="193">
        <v>0</v>
      </c>
      <c r="L983" s="194" t="s">
        <v>1324</v>
      </c>
      <c r="M983" s="195">
        <v>44196</v>
      </c>
      <c r="N983" s="196">
        <v>43101</v>
      </c>
      <c r="O983" s="195">
        <v>44561</v>
      </c>
      <c r="P983" s="66"/>
      <c r="Q983" s="213">
        <v>0.17134229014793828</v>
      </c>
      <c r="R983" s="193">
        <v>492930.995</v>
      </c>
      <c r="S983" s="193"/>
      <c r="T983" s="193"/>
      <c r="U983" s="193">
        <v>492930.995</v>
      </c>
      <c r="V983" s="193">
        <v>40744.496656499781</v>
      </c>
      <c r="W983" s="193">
        <v>85494.788437853887</v>
      </c>
      <c r="X983" s="193" t="s">
        <v>607</v>
      </c>
      <c r="Y983" s="193"/>
      <c r="Z983" s="193">
        <v>332853.5117685314</v>
      </c>
      <c r="AA983" s="193">
        <v>27512.874895110093</v>
      </c>
      <c r="AB983" s="193">
        <v>5778686.7366525009</v>
      </c>
      <c r="AC983" s="193"/>
      <c r="AD983" s="197">
        <v>477.65241952476021</v>
      </c>
      <c r="AE983" s="198"/>
    </row>
    <row r="984" spans="1:31" ht="14.25" hidden="1" outlineLevel="1">
      <c r="A984" s="66" t="s">
        <v>134</v>
      </c>
      <c r="B984" s="208" t="s">
        <v>1134</v>
      </c>
      <c r="C984" s="172"/>
      <c r="D984" s="66"/>
      <c r="E984" s="66">
        <v>2.036746918218872</v>
      </c>
      <c r="F984" s="193">
        <v>18823.399999999998</v>
      </c>
      <c r="G984" s="193"/>
      <c r="H984" s="193">
        <v>39.200000000000003</v>
      </c>
      <c r="I984" s="193">
        <v>0</v>
      </c>
      <c r="J984" s="193">
        <v>39.200000000000003</v>
      </c>
      <c r="K984" s="193">
        <v>0</v>
      </c>
      <c r="L984" s="194"/>
      <c r="M984" s="195">
        <v>43190</v>
      </c>
      <c r="N984" s="196" t="s">
        <v>1324</v>
      </c>
      <c r="O984" s="195">
        <v>43281</v>
      </c>
      <c r="P984" s="66"/>
      <c r="Q984" s="213">
        <v>0.15774229014793831</v>
      </c>
      <c r="R984" s="193">
        <v>27159.844000000001</v>
      </c>
      <c r="S984" s="193"/>
      <c r="T984" s="193"/>
      <c r="U984" s="193">
        <v>17806.754000000001</v>
      </c>
      <c r="V984" s="193">
        <v>454253.92857142858</v>
      </c>
      <c r="W984" s="193">
        <v>81600</v>
      </c>
      <c r="X984" s="193" t="s">
        <v>607</v>
      </c>
      <c r="Y984" s="193"/>
      <c r="Z984" s="193">
        <v>-18497.732647243054</v>
      </c>
      <c r="AA984" s="193">
        <v>-471880.93487864931</v>
      </c>
      <c r="AB984" s="193">
        <v>-321140.07672270329</v>
      </c>
      <c r="AC984" s="193"/>
      <c r="AD984" s="197">
        <v>-8192.3488959873284</v>
      </c>
      <c r="AE984" s="198"/>
    </row>
    <row r="985" spans="1:31" ht="14.25" hidden="1" outlineLevel="1">
      <c r="A985" s="66" t="s">
        <v>134</v>
      </c>
      <c r="B985" s="208" t="s">
        <v>1135</v>
      </c>
      <c r="C985" s="172"/>
      <c r="D985" s="66"/>
      <c r="E985" s="66">
        <v>2.5145602208016897</v>
      </c>
      <c r="F985" s="193">
        <v>23239.3001</v>
      </c>
      <c r="G985" s="193"/>
      <c r="H985" s="193">
        <v>397.8501</v>
      </c>
      <c r="I985" s="193">
        <v>0</v>
      </c>
      <c r="J985" s="193">
        <v>164.06010000000001</v>
      </c>
      <c r="K985" s="193">
        <v>0</v>
      </c>
      <c r="L985" s="194">
        <v>43466</v>
      </c>
      <c r="M985" s="195">
        <v>43190</v>
      </c>
      <c r="N985" s="196">
        <v>43101</v>
      </c>
      <c r="O985" s="195">
        <v>43281</v>
      </c>
      <c r="P985" s="66"/>
      <c r="Q985" s="213">
        <v>0.15774229014793831</v>
      </c>
      <c r="R985" s="193">
        <v>94976.354049999994</v>
      </c>
      <c r="S985" s="193"/>
      <c r="T985" s="193"/>
      <c r="U985" s="193">
        <v>78132.944049999991</v>
      </c>
      <c r="V985" s="193">
        <v>476245.86386330368</v>
      </c>
      <c r="W985" s="193">
        <v>85925.999923198891</v>
      </c>
      <c r="X985" s="193" t="s">
        <v>607</v>
      </c>
      <c r="Y985" s="193"/>
      <c r="Z985" s="193">
        <v>-80782.737100572602</v>
      </c>
      <c r="AA985" s="193">
        <v>-492397.21968091326</v>
      </c>
      <c r="AB985" s="193">
        <v>-1402473.2049640904</v>
      </c>
      <c r="AC985" s="193"/>
      <c r="AD985" s="197">
        <v>-8548.5331592757193</v>
      </c>
      <c r="AE985" s="198"/>
    </row>
    <row r="986" spans="1:31" ht="14.25" hidden="1" outlineLevel="1">
      <c r="A986" s="66" t="s">
        <v>134</v>
      </c>
      <c r="B986" s="208" t="s">
        <v>1136</v>
      </c>
      <c r="C986" s="172"/>
      <c r="D986" s="66"/>
      <c r="E986" s="66">
        <v>3.6109919833702651</v>
      </c>
      <c r="F986" s="193">
        <v>33372.4067</v>
      </c>
      <c r="G986" s="193"/>
      <c r="H986" s="193">
        <v>14730.5967</v>
      </c>
      <c r="I986" s="193">
        <v>0</v>
      </c>
      <c r="J986" s="193">
        <v>1031.6067000000003</v>
      </c>
      <c r="K986" s="193">
        <v>0</v>
      </c>
      <c r="L986" s="194" t="s">
        <v>1324</v>
      </c>
      <c r="M986" s="195">
        <v>43190</v>
      </c>
      <c r="N986" s="196" t="s">
        <v>1324</v>
      </c>
      <c r="O986" s="195">
        <v>43281</v>
      </c>
      <c r="P986" s="66"/>
      <c r="Q986" s="213">
        <v>0.15774229014793831</v>
      </c>
      <c r="R986" s="193">
        <v>597799.59039000003</v>
      </c>
      <c r="S986" s="193"/>
      <c r="T986" s="193"/>
      <c r="U986" s="193">
        <v>154196.60039000004</v>
      </c>
      <c r="V986" s="193">
        <v>149472.27503466196</v>
      </c>
      <c r="W986" s="193">
        <v>92999.999999999985</v>
      </c>
      <c r="X986" s="193" t="s">
        <v>607</v>
      </c>
      <c r="Y986" s="193"/>
      <c r="Z986" s="193">
        <v>-160323.51661494325</v>
      </c>
      <c r="AA986" s="193">
        <v>-155411.47281705638</v>
      </c>
      <c r="AB986" s="193">
        <v>-2783384.7211458166</v>
      </c>
      <c r="AC986" s="193"/>
      <c r="AD986" s="197">
        <v>-2698.106479093065</v>
      </c>
      <c r="AE986" s="198"/>
    </row>
    <row r="987" spans="1:31" ht="14.25" hidden="1" outlineLevel="1">
      <c r="A987" s="66" t="s">
        <v>134</v>
      </c>
      <c r="B987" s="208" t="s">
        <v>1137</v>
      </c>
      <c r="C987" s="172"/>
      <c r="D987" s="66"/>
      <c r="E987" s="66">
        <v>1.2117533568591117</v>
      </c>
      <c r="F987" s="193">
        <v>11198.8966</v>
      </c>
      <c r="G987" s="193"/>
      <c r="H987" s="193">
        <v>745.39660000000003</v>
      </c>
      <c r="I987" s="193">
        <v>0</v>
      </c>
      <c r="J987" s="193">
        <v>294.04660000000007</v>
      </c>
      <c r="K987" s="193">
        <v>0</v>
      </c>
      <c r="L987" s="194" t="s">
        <v>1324</v>
      </c>
      <c r="M987" s="195">
        <v>43190</v>
      </c>
      <c r="N987" s="196" t="s">
        <v>1324</v>
      </c>
      <c r="O987" s="195">
        <v>43190</v>
      </c>
      <c r="P987" s="66"/>
      <c r="Q987" s="213">
        <v>0.15774229014793831</v>
      </c>
      <c r="R987" s="193">
        <v>308460.54185000004</v>
      </c>
      <c r="S987" s="193"/>
      <c r="T987" s="193"/>
      <c r="U987" s="193">
        <v>14216.891850000015</v>
      </c>
      <c r="V987" s="193">
        <v>48349.111501374311</v>
      </c>
      <c r="W987" s="193">
        <v>83999.999999999985</v>
      </c>
      <c r="X987" s="193" t="s">
        <v>607</v>
      </c>
      <c r="Y987" s="193"/>
      <c r="Z987" s="193">
        <v>12522.056785760657</v>
      </c>
      <c r="AA987" s="193">
        <v>42585.279971816213</v>
      </c>
      <c r="AB987" s="193">
        <v>217396.06434978795</v>
      </c>
      <c r="AC987" s="193"/>
      <c r="AD987" s="197">
        <v>739.32521018705165</v>
      </c>
      <c r="AE987" s="198"/>
    </row>
    <row r="988" spans="1:31" ht="14.25" hidden="1" outlineLevel="1">
      <c r="A988" s="66" t="s">
        <v>134</v>
      </c>
      <c r="B988" s="208" t="s">
        <v>1138</v>
      </c>
      <c r="C988" s="172"/>
      <c r="D988" s="66"/>
      <c r="E988" s="66">
        <v>2.6428996872291162</v>
      </c>
      <c r="F988" s="193">
        <v>24425.3999</v>
      </c>
      <c r="G988" s="193"/>
      <c r="H988" s="193">
        <v>5986.5199000000002</v>
      </c>
      <c r="I988" s="193">
        <v>0</v>
      </c>
      <c r="J988" s="193">
        <v>1788.7699000000002</v>
      </c>
      <c r="K988" s="193">
        <v>0</v>
      </c>
      <c r="L988" s="194" t="s">
        <v>1324</v>
      </c>
      <c r="M988" s="195">
        <v>43373</v>
      </c>
      <c r="N988" s="196" t="s">
        <v>1324</v>
      </c>
      <c r="O988" s="195">
        <v>43281</v>
      </c>
      <c r="P988" s="66"/>
      <c r="Q988" s="213">
        <v>0.15774229014793831</v>
      </c>
      <c r="R988" s="193">
        <v>446997.86339999997</v>
      </c>
      <c r="S988" s="193"/>
      <c r="T988" s="193"/>
      <c r="U988" s="193">
        <v>111814.63339999999</v>
      </c>
      <c r="V988" s="193">
        <v>62509.23240602381</v>
      </c>
      <c r="W988" s="193">
        <v>83772.271771791333</v>
      </c>
      <c r="X988" s="193" t="s">
        <v>607</v>
      </c>
      <c r="Y988" s="193"/>
      <c r="Z988" s="193">
        <v>-48835.400765443002</v>
      </c>
      <c r="AA988" s="193">
        <v>-27301.108300985496</v>
      </c>
      <c r="AB988" s="193">
        <v>-847833.87497687514</v>
      </c>
      <c r="AC988" s="193"/>
      <c r="AD988" s="197">
        <v>-473.97592892013392</v>
      </c>
      <c r="AE988" s="198"/>
    </row>
    <row r="989" spans="1:31" ht="14.25" hidden="1" outlineLevel="1">
      <c r="A989" s="66" t="s">
        <v>134</v>
      </c>
      <c r="B989" s="208" t="s">
        <v>1139</v>
      </c>
      <c r="C989" s="172"/>
      <c r="D989" s="66"/>
      <c r="E989" s="66">
        <v>2.6408871236643949</v>
      </c>
      <c r="F989" s="193">
        <v>24406.799999999999</v>
      </c>
      <c r="G989" s="193"/>
      <c r="H989" s="193">
        <v>401.78999999999996</v>
      </c>
      <c r="I989" s="193">
        <v>0</v>
      </c>
      <c r="J989" s="193">
        <v>-2.8421709430404007E-14</v>
      </c>
      <c r="K989" s="193">
        <v>0</v>
      </c>
      <c r="L989" s="194" t="s">
        <v>1324</v>
      </c>
      <c r="M989" s="195">
        <v>43100</v>
      </c>
      <c r="N989" s="196" t="s">
        <v>1324</v>
      </c>
      <c r="O989" s="195">
        <v>43281</v>
      </c>
      <c r="P989" s="66"/>
      <c r="Q989" s="213">
        <v>0.15774229014793831</v>
      </c>
      <c r="R989" s="193">
        <v>329911.08159999998</v>
      </c>
      <c r="S989" s="193"/>
      <c r="T989" s="193"/>
      <c r="U989" s="193">
        <v>28062.951599999971</v>
      </c>
      <c r="V989" s="193">
        <v>-9.8737733100528232E+20</v>
      </c>
      <c r="W989" s="193">
        <v>0</v>
      </c>
      <c r="X989" s="193" t="s">
        <v>607</v>
      </c>
      <c r="Y989" s="193"/>
      <c r="Z989" s="193">
        <v>-33906.361886886676</v>
      </c>
      <c r="AA989" s="193">
        <v>1.1929740528068128E+21</v>
      </c>
      <c r="AB989" s="193">
        <v>-588650.07216792088</v>
      </c>
      <c r="AC989" s="193"/>
      <c r="AD989" s="197">
        <v>2.0711283169273938E+19</v>
      </c>
      <c r="AE989" s="198"/>
    </row>
    <row r="990" spans="1:31" ht="14.25" hidden="1" outlineLevel="1">
      <c r="A990" s="66" t="s">
        <v>134</v>
      </c>
      <c r="B990" s="208" t="s">
        <v>1140</v>
      </c>
      <c r="C990" s="172"/>
      <c r="D990" s="66"/>
      <c r="E990" s="66">
        <v>2.6494243343621156</v>
      </c>
      <c r="F990" s="193">
        <v>24485.7</v>
      </c>
      <c r="G990" s="193"/>
      <c r="H990" s="193">
        <v>178.4</v>
      </c>
      <c r="I990" s="193">
        <v>0</v>
      </c>
      <c r="J990" s="193">
        <v>0</v>
      </c>
      <c r="K990" s="193">
        <v>0</v>
      </c>
      <c r="L990" s="194" t="s">
        <v>1324</v>
      </c>
      <c r="M990" s="195">
        <v>43100</v>
      </c>
      <c r="N990" s="196" t="s">
        <v>1324</v>
      </c>
      <c r="O990" s="195">
        <v>43281</v>
      </c>
      <c r="P990" s="66"/>
      <c r="Q990" s="213">
        <v>0.15774229014793831</v>
      </c>
      <c r="R990" s="193">
        <v>379418.03878</v>
      </c>
      <c r="S990" s="193"/>
      <c r="T990" s="193"/>
      <c r="U990" s="193">
        <v>40572.718779999996</v>
      </c>
      <c r="V990" s="193">
        <v>0</v>
      </c>
      <c r="W990" s="193">
        <v>0</v>
      </c>
      <c r="X990" s="193" t="s">
        <v>607</v>
      </c>
      <c r="Y990" s="193"/>
      <c r="Z990" s="193">
        <v>-125478.04366340705</v>
      </c>
      <c r="AA990" s="193">
        <v>0</v>
      </c>
      <c r="AB990" s="193">
        <v>-2178430.6940497961</v>
      </c>
      <c r="AC990" s="193"/>
      <c r="AD990" s="197">
        <v>0</v>
      </c>
      <c r="AE990" s="198"/>
    </row>
    <row r="991" spans="1:31" ht="14.25" hidden="1" outlineLevel="1">
      <c r="A991" s="66" t="s">
        <v>134</v>
      </c>
      <c r="B991" s="208" t="s">
        <v>1141</v>
      </c>
      <c r="C991" s="172"/>
      <c r="D991" s="66"/>
      <c r="E991" s="66">
        <v>2.0183437649176263</v>
      </c>
      <c r="F991" s="193">
        <v>18653.32</v>
      </c>
      <c r="G991" s="193"/>
      <c r="H991" s="193">
        <v>18653.32</v>
      </c>
      <c r="I991" s="193">
        <v>0</v>
      </c>
      <c r="J991" s="193">
        <v>6932.0299999999988</v>
      </c>
      <c r="K991" s="193">
        <v>0</v>
      </c>
      <c r="L991" s="194"/>
      <c r="M991" s="195">
        <v>43281</v>
      </c>
      <c r="N991" s="196" t="s">
        <v>1324</v>
      </c>
      <c r="O991" s="195">
        <v>43465</v>
      </c>
      <c r="P991" s="66"/>
      <c r="Q991" s="213">
        <v>0.1477422901479383</v>
      </c>
      <c r="R991" s="193">
        <v>762306.78780000005</v>
      </c>
      <c r="S991" s="193"/>
      <c r="T991" s="193"/>
      <c r="U991" s="193">
        <v>548045.15780000004</v>
      </c>
      <c r="V991" s="193">
        <v>79059.836411556229</v>
      </c>
      <c r="W991" s="193">
        <v>84057.99599828622</v>
      </c>
      <c r="X991" s="193" t="s">
        <v>607</v>
      </c>
      <c r="Y991" s="193"/>
      <c r="Z991" s="193">
        <v>24234.995164891396</v>
      </c>
      <c r="AA991" s="193">
        <v>3496.0891924719599</v>
      </c>
      <c r="AB991" s="193">
        <v>420744.98291484045</v>
      </c>
      <c r="AC991" s="193"/>
      <c r="AD991" s="197">
        <v>60.695782175616742</v>
      </c>
      <c r="AE991" s="198"/>
    </row>
    <row r="992" spans="1:31" ht="14.25" hidden="1" outlineLevel="1">
      <c r="A992" s="66" t="s">
        <v>134</v>
      </c>
      <c r="B992" s="208" t="s">
        <v>1142</v>
      </c>
      <c r="C992" s="172"/>
      <c r="D992" s="66"/>
      <c r="E992" s="66">
        <v>2.0374653964540301</v>
      </c>
      <c r="F992" s="193">
        <v>18830.040100000002</v>
      </c>
      <c r="G992" s="193"/>
      <c r="H992" s="193">
        <v>18391.030099999996</v>
      </c>
      <c r="I992" s="193">
        <v>0</v>
      </c>
      <c r="J992" s="193">
        <v>12959.130099999997</v>
      </c>
      <c r="K992" s="193">
        <v>0</v>
      </c>
      <c r="L992" s="194"/>
      <c r="M992" s="195">
        <v>43555</v>
      </c>
      <c r="N992" s="196" t="s">
        <v>1324</v>
      </c>
      <c r="O992" s="195">
        <v>43555</v>
      </c>
      <c r="P992" s="66"/>
      <c r="Q992" s="213">
        <v>0.1699422901479383</v>
      </c>
      <c r="R992" s="193">
        <v>667948.21100000001</v>
      </c>
      <c r="S992" s="193"/>
      <c r="T992" s="193"/>
      <c r="U992" s="193">
        <v>585749.52099999995</v>
      </c>
      <c r="V992" s="193">
        <v>45199.756193511799</v>
      </c>
      <c r="W992" s="193">
        <v>80242.16773624334</v>
      </c>
      <c r="X992" s="193" t="s">
        <v>607</v>
      </c>
      <c r="Y992" s="193"/>
      <c r="Z992" s="193">
        <v>375570.74372300896</v>
      </c>
      <c r="AA992" s="193">
        <v>28981.169324244154</v>
      </c>
      <c r="AB992" s="193">
        <v>6520302.7719176142</v>
      </c>
      <c r="AC992" s="193"/>
      <c r="AD992" s="197">
        <v>503.14355374189938</v>
      </c>
      <c r="AE992" s="198"/>
    </row>
    <row r="993" spans="1:31" ht="14.25" hidden="1" outlineLevel="1">
      <c r="A993" s="66" t="s">
        <v>134</v>
      </c>
      <c r="B993" s="208" t="s">
        <v>1143</v>
      </c>
      <c r="C993" s="172"/>
      <c r="D993" s="66"/>
      <c r="E993" s="66">
        <v>2.2187128574135908</v>
      </c>
      <c r="F993" s="193">
        <v>20505.11</v>
      </c>
      <c r="G993" s="193"/>
      <c r="H993" s="193">
        <v>20505.11</v>
      </c>
      <c r="I993" s="193">
        <v>0</v>
      </c>
      <c r="J993" s="193">
        <v>5642.4300000000012</v>
      </c>
      <c r="K993" s="193">
        <v>0</v>
      </c>
      <c r="L993" s="194" t="s">
        <v>1324</v>
      </c>
      <c r="M993" s="195">
        <v>43555</v>
      </c>
      <c r="N993" s="196" t="s">
        <v>1324</v>
      </c>
      <c r="O993" s="195">
        <v>43373</v>
      </c>
      <c r="P993" s="66"/>
      <c r="Q993" s="213">
        <v>0.1477422901479383</v>
      </c>
      <c r="R993" s="193">
        <v>867696.33550000004</v>
      </c>
      <c r="S993" s="193"/>
      <c r="T993" s="193"/>
      <c r="U993" s="193">
        <v>278272.93550000002</v>
      </c>
      <c r="V993" s="193">
        <v>49317.924280850617</v>
      </c>
      <c r="W993" s="193">
        <v>89323.3601799225</v>
      </c>
      <c r="X993" s="193" t="s">
        <v>607</v>
      </c>
      <c r="Y993" s="193"/>
      <c r="Z993" s="193">
        <v>423186.08608536597</v>
      </c>
      <c r="AA993" s="193">
        <v>75000.67986405961</v>
      </c>
      <c r="AB993" s="193">
        <v>7346955.1509433296</v>
      </c>
      <c r="AC993" s="193"/>
      <c r="AD993" s="197">
        <v>1302.0906153808426</v>
      </c>
      <c r="AE993" s="198"/>
    </row>
    <row r="994" spans="1:31" ht="14.25" hidden="1" outlineLevel="1">
      <c r="A994" s="66" t="s">
        <v>134</v>
      </c>
      <c r="B994" s="208" t="s">
        <v>1144</v>
      </c>
      <c r="C994" s="172"/>
      <c r="D994" s="66"/>
      <c r="E994" s="66">
        <v>2.268313791880328</v>
      </c>
      <c r="F994" s="193">
        <v>20963.516599999999</v>
      </c>
      <c r="G994" s="193"/>
      <c r="H994" s="193">
        <v>17990.286599999999</v>
      </c>
      <c r="I994" s="193">
        <v>0</v>
      </c>
      <c r="J994" s="193">
        <v>1160.9665999999997</v>
      </c>
      <c r="K994" s="193">
        <v>0</v>
      </c>
      <c r="L994" s="194" t="s">
        <v>1324</v>
      </c>
      <c r="M994" s="195">
        <v>43281</v>
      </c>
      <c r="N994" s="196" t="s">
        <v>1324</v>
      </c>
      <c r="O994" s="195">
        <v>43281</v>
      </c>
      <c r="P994" s="66"/>
      <c r="Q994" s="213">
        <v>0.15774229014793831</v>
      </c>
      <c r="R994" s="193">
        <v>523659.68405000004</v>
      </c>
      <c r="S994" s="193"/>
      <c r="T994" s="193"/>
      <c r="U994" s="193">
        <v>140026.97405000002</v>
      </c>
      <c r="V994" s="193">
        <v>120612.40525782571</v>
      </c>
      <c r="W994" s="193">
        <v>88705.87722334142</v>
      </c>
      <c r="X994" s="193" t="s">
        <v>607</v>
      </c>
      <c r="Y994" s="193"/>
      <c r="Z994" s="193">
        <v>-117378.6517149537</v>
      </c>
      <c r="AA994" s="193">
        <v>-101104.24513069862</v>
      </c>
      <c r="AB994" s="193">
        <v>-2037816.7387431588</v>
      </c>
      <c r="AC994" s="193"/>
      <c r="AD994" s="197">
        <v>-1755.2759388109521</v>
      </c>
      <c r="AE994" s="198"/>
    </row>
    <row r="995" spans="1:31" ht="14.25" hidden="1" outlineLevel="1">
      <c r="A995" s="66" t="s">
        <v>134</v>
      </c>
      <c r="B995" s="208" t="s">
        <v>1145</v>
      </c>
      <c r="C995" s="172"/>
      <c r="D995" s="66"/>
      <c r="E995" s="66">
        <v>1.8654000247984928</v>
      </c>
      <c r="F995" s="193">
        <v>17239.830099999999</v>
      </c>
      <c r="G995" s="193"/>
      <c r="H995" s="193">
        <v>16704.790099999998</v>
      </c>
      <c r="I995" s="193">
        <v>0</v>
      </c>
      <c r="J995" s="193">
        <v>345.83009999999922</v>
      </c>
      <c r="K995" s="193">
        <v>0</v>
      </c>
      <c r="L995" s="194" t="s">
        <v>1324</v>
      </c>
      <c r="M995" s="195">
        <v>43190</v>
      </c>
      <c r="N995" s="196" t="s">
        <v>1324</v>
      </c>
      <c r="O995" s="195">
        <v>43281</v>
      </c>
      <c r="P995" s="66"/>
      <c r="Q995" s="213">
        <v>0.15774229014793831</v>
      </c>
      <c r="R995" s="193">
        <v>773135.30615000008</v>
      </c>
      <c r="S995" s="193"/>
      <c r="T995" s="193"/>
      <c r="U995" s="193">
        <v>254564.7661500001</v>
      </c>
      <c r="V995" s="193">
        <v>736097.77214302821</v>
      </c>
      <c r="W995" s="193">
        <v>83412.658412324643</v>
      </c>
      <c r="X995" s="193" t="s">
        <v>607</v>
      </c>
      <c r="Y995" s="193"/>
      <c r="Z995" s="193">
        <v>-269260.85079735832</v>
      </c>
      <c r="AA995" s="193">
        <v>-778592.87204138364</v>
      </c>
      <c r="AB995" s="193">
        <v>-4674651.3171370644</v>
      </c>
      <c r="AC995" s="193"/>
      <c r="AD995" s="197">
        <v>-13517.190427140597</v>
      </c>
      <c r="AE995" s="198"/>
    </row>
    <row r="996" spans="1:31" ht="14.25" hidden="1" outlineLevel="1">
      <c r="A996" s="66" t="s">
        <v>134</v>
      </c>
      <c r="B996" s="208" t="s">
        <v>1146</v>
      </c>
      <c r="C996" s="172"/>
      <c r="D996" s="66"/>
      <c r="E996" s="66">
        <v>1.372035430099164</v>
      </c>
      <c r="F996" s="193">
        <v>12680.2066</v>
      </c>
      <c r="G996" s="193"/>
      <c r="H996" s="193">
        <v>12680.206600000001</v>
      </c>
      <c r="I996" s="193">
        <v>0</v>
      </c>
      <c r="J996" s="193">
        <v>2452.7666000000008</v>
      </c>
      <c r="K996" s="193">
        <v>0</v>
      </c>
      <c r="L996" s="194" t="s">
        <v>1324</v>
      </c>
      <c r="M996" s="195">
        <v>43281</v>
      </c>
      <c r="N996" s="196" t="s">
        <v>1324</v>
      </c>
      <c r="O996" s="195">
        <v>43281</v>
      </c>
      <c r="P996" s="66"/>
      <c r="Q996" s="213">
        <v>0.1477422901479383</v>
      </c>
      <c r="R996" s="193">
        <v>568224.16690000007</v>
      </c>
      <c r="S996" s="193"/>
      <c r="T996" s="193"/>
      <c r="U996" s="193">
        <v>214052.01690000005</v>
      </c>
      <c r="V996" s="193">
        <v>87269.623167569225</v>
      </c>
      <c r="W996" s="193">
        <v>90999.999999999942</v>
      </c>
      <c r="X996" s="193" t="s">
        <v>607</v>
      </c>
      <c r="Y996" s="193"/>
      <c r="Z996" s="193">
        <v>92147.000743033248</v>
      </c>
      <c r="AA996" s="193">
        <v>37568.597331288358</v>
      </c>
      <c r="AB996" s="193">
        <v>1599768.7637027865</v>
      </c>
      <c r="AC996" s="193"/>
      <c r="AD996" s="197">
        <v>652.23032786845113</v>
      </c>
      <c r="AE996" s="198"/>
    </row>
    <row r="997" spans="1:31" ht="14.25" hidden="1" outlineLevel="1">
      <c r="A997" s="66" t="s">
        <v>134</v>
      </c>
      <c r="B997" s="208" t="s">
        <v>1147</v>
      </c>
      <c r="C997" s="172"/>
      <c r="D997" s="66"/>
      <c r="E997" s="66">
        <v>3.715158213273734</v>
      </c>
      <c r="F997" s="193">
        <v>34335.100000000006</v>
      </c>
      <c r="G997" s="193"/>
      <c r="H997" s="193">
        <v>147.9</v>
      </c>
      <c r="I997" s="193">
        <v>0</v>
      </c>
      <c r="J997" s="193">
        <v>147.9</v>
      </c>
      <c r="K997" s="193">
        <v>0</v>
      </c>
      <c r="L997" s="194" t="s">
        <v>1324</v>
      </c>
      <c r="M997" s="195">
        <v>43373</v>
      </c>
      <c r="N997" s="196" t="s">
        <v>1324</v>
      </c>
      <c r="O997" s="195">
        <v>43281</v>
      </c>
      <c r="P997" s="66"/>
      <c r="Q997" s="213">
        <v>0.15774229014793831</v>
      </c>
      <c r="R997" s="193">
        <v>2049.11985</v>
      </c>
      <c r="S997" s="193"/>
      <c r="T997" s="193"/>
      <c r="U997" s="193">
        <v>856.64985000000001</v>
      </c>
      <c r="V997" s="193">
        <v>5792.0882352941171</v>
      </c>
      <c r="W997" s="193">
        <v>80000</v>
      </c>
      <c r="X997" s="193" t="s">
        <v>607</v>
      </c>
      <c r="Y997" s="193"/>
      <c r="Z997" s="193">
        <v>9757.0093752080356</v>
      </c>
      <c r="AA997" s="193">
        <v>65970.313557863657</v>
      </c>
      <c r="AB997" s="193">
        <v>169391.93570869608</v>
      </c>
      <c r="AC997" s="193"/>
      <c r="AD997" s="197">
        <v>1145.3139669283034</v>
      </c>
      <c r="AE997" s="198"/>
    </row>
    <row r="998" spans="1:31" ht="14.25" hidden="1" outlineLevel="1">
      <c r="A998" s="66" t="s">
        <v>134</v>
      </c>
      <c r="B998" s="208" t="s">
        <v>1148</v>
      </c>
      <c r="C998" s="172"/>
      <c r="D998" s="66"/>
      <c r="E998" s="66">
        <v>2.0415727686259486</v>
      </c>
      <c r="F998" s="193">
        <v>18868</v>
      </c>
      <c r="G998" s="193"/>
      <c r="H998" s="193">
        <v>248.5</v>
      </c>
      <c r="I998" s="193">
        <v>0</v>
      </c>
      <c r="J998" s="193">
        <v>160.30000000000001</v>
      </c>
      <c r="K998" s="193">
        <v>0</v>
      </c>
      <c r="L998" s="194" t="s">
        <v>1324</v>
      </c>
      <c r="M998" s="195">
        <v>43281</v>
      </c>
      <c r="N998" s="196" t="s">
        <v>1324</v>
      </c>
      <c r="O998" s="195">
        <v>43190</v>
      </c>
      <c r="P998" s="66"/>
      <c r="Q998" s="213">
        <v>0.15774229014793831</v>
      </c>
      <c r="R998" s="193">
        <v>17921.464749999999</v>
      </c>
      <c r="S998" s="193"/>
      <c r="T998" s="193"/>
      <c r="U998" s="193">
        <v>15425.614749999999</v>
      </c>
      <c r="V998" s="193">
        <v>96229.661572052399</v>
      </c>
      <c r="W998" s="193">
        <v>79999.999999999985</v>
      </c>
      <c r="X998" s="193" t="s">
        <v>607</v>
      </c>
      <c r="Y998" s="193"/>
      <c r="Z998" s="193">
        <v>-7244.3682309953792</v>
      </c>
      <c r="AA998" s="193">
        <v>-45192.565383626817</v>
      </c>
      <c r="AB998" s="193">
        <v>-125769.84508726322</v>
      </c>
      <c r="AC998" s="193"/>
      <c r="AD998" s="197">
        <v>-784.5904247489907</v>
      </c>
      <c r="AE998" s="198"/>
    </row>
    <row r="999" spans="1:31" ht="14.25" hidden="1" outlineLevel="1">
      <c r="A999" s="66" t="s">
        <v>134</v>
      </c>
      <c r="B999" s="208" t="s">
        <v>1149</v>
      </c>
      <c r="C999" s="172"/>
      <c r="D999" s="66"/>
      <c r="E999" s="66">
        <v>2.9338032482027683</v>
      </c>
      <c r="F999" s="193">
        <v>27113.8999</v>
      </c>
      <c r="G999" s="193"/>
      <c r="H999" s="193">
        <v>199.29990000000001</v>
      </c>
      <c r="I999" s="193">
        <v>0</v>
      </c>
      <c r="J999" s="193">
        <v>261.8999</v>
      </c>
      <c r="K999" s="193">
        <v>0</v>
      </c>
      <c r="L999" s="194">
        <v>43282</v>
      </c>
      <c r="M999" s="195">
        <v>43465</v>
      </c>
      <c r="N999" s="196" t="s">
        <v>1324</v>
      </c>
      <c r="O999" s="195">
        <v>43281</v>
      </c>
      <c r="P999" s="66"/>
      <c r="Q999" s="213">
        <v>0.15774229014793831</v>
      </c>
      <c r="R999" s="193">
        <v>1843.24</v>
      </c>
      <c r="S999" s="193"/>
      <c r="T999" s="193"/>
      <c r="U999" s="193">
        <v>1843.24</v>
      </c>
      <c r="V999" s="193">
        <v>7037.9561046033241</v>
      </c>
      <c r="W999" s="193">
        <v>81532.134987451311</v>
      </c>
      <c r="X999" s="193" t="s">
        <v>607</v>
      </c>
      <c r="Y999" s="193"/>
      <c r="Z999" s="193">
        <v>17419.221783543933</v>
      </c>
      <c r="AA999" s="193">
        <v>66510.990586647531</v>
      </c>
      <c r="AB999" s="193">
        <v>302415.99479765579</v>
      </c>
      <c r="AC999" s="193"/>
      <c r="AD999" s="197">
        <v>1154.7006883074632</v>
      </c>
      <c r="AE999" s="198"/>
    </row>
    <row r="1000" spans="1:31" ht="14.25" hidden="1" outlineLevel="1">
      <c r="A1000" s="66" t="s">
        <v>134</v>
      </c>
      <c r="B1000" s="208" t="s">
        <v>1150</v>
      </c>
      <c r="C1000" s="172"/>
      <c r="D1000" s="66"/>
      <c r="E1000" s="66">
        <v>1.616454300815132</v>
      </c>
      <c r="F1000" s="193">
        <v>14939.1</v>
      </c>
      <c r="G1000" s="193"/>
      <c r="H1000" s="193">
        <v>14939.099999999999</v>
      </c>
      <c r="I1000" s="193">
        <v>0</v>
      </c>
      <c r="J1000" s="193">
        <v>14729.099999999999</v>
      </c>
      <c r="K1000" s="193">
        <v>0</v>
      </c>
      <c r="L1000" s="194">
        <v>43191</v>
      </c>
      <c r="M1000" s="195">
        <v>44196</v>
      </c>
      <c r="N1000" s="196" t="s">
        <v>1324</v>
      </c>
      <c r="O1000" s="195">
        <v>44561</v>
      </c>
      <c r="P1000" s="66"/>
      <c r="Q1000" s="213">
        <v>0.17134229014793828</v>
      </c>
      <c r="R1000" s="193">
        <v>598274.95000000007</v>
      </c>
      <c r="S1000" s="193"/>
      <c r="T1000" s="193"/>
      <c r="U1000" s="193">
        <v>598274.95000000007</v>
      </c>
      <c r="V1000" s="193">
        <v>40618.568004833978</v>
      </c>
      <c r="W1000" s="193">
        <v>85281.946615882858</v>
      </c>
      <c r="X1000" s="193" t="s">
        <v>607</v>
      </c>
      <c r="Y1000" s="193"/>
      <c r="Z1000" s="193">
        <v>423505.53186916088</v>
      </c>
      <c r="AA1000" s="193">
        <v>28752.980960762092</v>
      </c>
      <c r="AB1000" s="193">
        <v>7352501.0654331222</v>
      </c>
      <c r="AC1000" s="193"/>
      <c r="AD1000" s="197">
        <v>499.1819639647448</v>
      </c>
      <c r="AE1000" s="198"/>
    </row>
    <row r="1001" spans="1:31" ht="14.25" hidden="1" outlineLevel="1">
      <c r="A1001" s="66" t="s">
        <v>134</v>
      </c>
      <c r="B1001" s="208" t="s">
        <v>1151</v>
      </c>
      <c r="C1001" s="172"/>
      <c r="D1001" s="66"/>
      <c r="E1001" s="66">
        <v>1.3689833935051674</v>
      </c>
      <c r="F1001" s="193">
        <v>12652</v>
      </c>
      <c r="G1001" s="193"/>
      <c r="H1001" s="193">
        <v>12652.000000000002</v>
      </c>
      <c r="I1001" s="193">
        <v>0</v>
      </c>
      <c r="J1001" s="193">
        <v>12443.400000000001</v>
      </c>
      <c r="K1001" s="193">
        <v>0</v>
      </c>
      <c r="L1001" s="194" t="s">
        <v>1324</v>
      </c>
      <c r="M1001" s="195">
        <v>44196</v>
      </c>
      <c r="N1001" s="196">
        <v>43191</v>
      </c>
      <c r="O1001" s="195">
        <v>44561</v>
      </c>
      <c r="P1001" s="66">
        <v>0</v>
      </c>
      <c r="Q1001" s="213">
        <v>0.17134229014793828</v>
      </c>
      <c r="R1001" s="193">
        <v>504957.09500000009</v>
      </c>
      <c r="S1001" s="193">
        <v>0</v>
      </c>
      <c r="T1001" s="193">
        <v>0</v>
      </c>
      <c r="U1001" s="193">
        <v>504957.09500000009</v>
      </c>
      <c r="V1001" s="193">
        <v>40580.315267531383</v>
      </c>
      <c r="W1001" s="193">
        <v>85160.802199559592</v>
      </c>
      <c r="X1001" s="193" t="s">
        <v>607</v>
      </c>
      <c r="Y1001" s="193"/>
      <c r="Z1001" s="193">
        <v>355961.39268740546</v>
      </c>
      <c r="AA1001" s="193">
        <v>28606.441381568176</v>
      </c>
      <c r="AB1001" s="193">
        <v>6179863.8318513734</v>
      </c>
      <c r="AC1001" s="193"/>
      <c r="AD1001" s="197">
        <v>496.63788288179859</v>
      </c>
      <c r="AE1001" s="198"/>
    </row>
    <row r="1002" spans="1:31" ht="14.25" hidden="1" outlineLevel="1">
      <c r="A1002" s="66" t="s">
        <v>134</v>
      </c>
      <c r="B1002" s="208" t="s">
        <v>1152</v>
      </c>
      <c r="C1002" s="172"/>
      <c r="D1002" s="66"/>
      <c r="E1002" s="66">
        <v>1.3708228432119005</v>
      </c>
      <c r="F1002" s="193">
        <v>12668.999999999998</v>
      </c>
      <c r="G1002" s="193"/>
      <c r="H1002" s="193">
        <v>12669.000000000002</v>
      </c>
      <c r="I1002" s="193">
        <v>0</v>
      </c>
      <c r="J1002" s="193">
        <v>12453.600000000002</v>
      </c>
      <c r="K1002" s="193">
        <v>0</v>
      </c>
      <c r="L1002" s="194">
        <v>43647</v>
      </c>
      <c r="M1002" s="195">
        <v>44196</v>
      </c>
      <c r="N1002" s="196">
        <v>43101</v>
      </c>
      <c r="O1002" s="195">
        <v>44196</v>
      </c>
      <c r="P1002" s="66"/>
      <c r="Q1002" s="213">
        <v>0.17134229014793828</v>
      </c>
      <c r="R1002" s="193">
        <v>505671.35230000009</v>
      </c>
      <c r="S1002" s="193"/>
      <c r="T1002" s="193"/>
      <c r="U1002" s="193">
        <v>504311.26230000006</v>
      </c>
      <c r="V1002" s="193">
        <v>40495.21923781075</v>
      </c>
      <c r="W1002" s="193">
        <v>86472.778955482718</v>
      </c>
      <c r="X1002" s="193" t="s">
        <v>607</v>
      </c>
      <c r="Y1002" s="193"/>
      <c r="Z1002" s="193">
        <v>340302.39981985325</v>
      </c>
      <c r="AA1002" s="193">
        <v>27325.624704491329</v>
      </c>
      <c r="AB1002" s="193">
        <v>5908007.2607361302</v>
      </c>
      <c r="AC1002" s="193"/>
      <c r="AD1002" s="197">
        <v>474.40155944755969</v>
      </c>
      <c r="AE1002" s="198"/>
    </row>
    <row r="1003" spans="1:31" ht="14.25" hidden="1" outlineLevel="1">
      <c r="A1003" s="66" t="s">
        <v>134</v>
      </c>
      <c r="B1003" s="208" t="s">
        <v>1153</v>
      </c>
      <c r="C1003" s="172"/>
      <c r="D1003" s="66"/>
      <c r="E1003" s="66">
        <v>1.4272182071618604</v>
      </c>
      <c r="F1003" s="193">
        <v>13190.199999999999</v>
      </c>
      <c r="G1003" s="193"/>
      <c r="H1003" s="193">
        <v>13190.199999999999</v>
      </c>
      <c r="I1003" s="193">
        <v>0</v>
      </c>
      <c r="J1003" s="193">
        <v>12974.8</v>
      </c>
      <c r="K1003" s="193">
        <v>0</v>
      </c>
      <c r="L1003" s="194">
        <v>43647</v>
      </c>
      <c r="M1003" s="195">
        <v>44926</v>
      </c>
      <c r="N1003" s="196">
        <v>43101</v>
      </c>
      <c r="O1003" s="195">
        <v>44926</v>
      </c>
      <c r="P1003" s="66"/>
      <c r="Q1003" s="213">
        <v>0.17334229014793828</v>
      </c>
      <c r="R1003" s="193">
        <v>525826.61229000008</v>
      </c>
      <c r="S1003" s="193"/>
      <c r="T1003" s="193"/>
      <c r="U1003" s="193">
        <v>524458.35229000007</v>
      </c>
      <c r="V1003" s="193">
        <v>40421.305321854685</v>
      </c>
      <c r="W1003" s="193">
        <v>87773.092348244303</v>
      </c>
      <c r="X1003" s="193" t="s">
        <v>607</v>
      </c>
      <c r="Y1003" s="193"/>
      <c r="Z1003" s="193">
        <v>330389.9405383821</v>
      </c>
      <c r="AA1003" s="193">
        <v>25463.97174048017</v>
      </c>
      <c r="AB1003" s="193">
        <v>5735916.5513033308</v>
      </c>
      <c r="AC1003" s="193"/>
      <c r="AD1003" s="197">
        <v>442.08130771212899</v>
      </c>
      <c r="AE1003" s="198"/>
    </row>
    <row r="1004" spans="1:31" ht="14.25" hidden="1" outlineLevel="1">
      <c r="A1004" s="66" t="s">
        <v>134</v>
      </c>
      <c r="B1004" s="208" t="s">
        <v>1154</v>
      </c>
      <c r="C1004" s="172"/>
      <c r="D1004" s="66"/>
      <c r="E1004" s="66">
        <v>1.5966423454443766</v>
      </c>
      <c r="F1004" s="193">
        <v>14756</v>
      </c>
      <c r="G1004" s="193"/>
      <c r="H1004" s="193">
        <v>14756</v>
      </c>
      <c r="I1004" s="193">
        <v>0</v>
      </c>
      <c r="J1004" s="193">
        <v>14546</v>
      </c>
      <c r="K1004" s="193">
        <v>0</v>
      </c>
      <c r="L1004" s="194">
        <v>43374</v>
      </c>
      <c r="M1004" s="195">
        <v>44196</v>
      </c>
      <c r="N1004" s="196" t="s">
        <v>1324</v>
      </c>
      <c r="O1004" s="195">
        <v>44561</v>
      </c>
      <c r="P1004" s="66"/>
      <c r="Q1004" s="213">
        <v>0.17134229014793828</v>
      </c>
      <c r="R1004" s="193">
        <v>590954.20499999996</v>
      </c>
      <c r="S1004" s="193"/>
      <c r="T1004" s="193"/>
      <c r="U1004" s="193">
        <v>590954.20499999996</v>
      </c>
      <c r="V1004" s="193">
        <v>40626.57809707136</v>
      </c>
      <c r="W1004" s="193">
        <v>85433.587240478475</v>
      </c>
      <c r="X1004" s="193" t="s">
        <v>607</v>
      </c>
      <c r="Y1004" s="193"/>
      <c r="Z1004" s="193">
        <v>412231.68251015019</v>
      </c>
      <c r="AA1004" s="193">
        <v>28339.86542761929</v>
      </c>
      <c r="AB1004" s="193">
        <v>7156775.1936651291</v>
      </c>
      <c r="AC1004" s="193"/>
      <c r="AD1004" s="197">
        <v>492.00984419532028</v>
      </c>
      <c r="AE1004" s="198"/>
    </row>
    <row r="1005" spans="1:31" ht="14.25" hidden="1" outlineLevel="1">
      <c r="A1005" s="66" t="s">
        <v>134</v>
      </c>
      <c r="B1005" s="208" t="s">
        <v>1155</v>
      </c>
      <c r="C1005" s="172"/>
      <c r="D1005" s="66"/>
      <c r="E1005" s="66">
        <v>1.3621557890054699</v>
      </c>
      <c r="F1005" s="193">
        <v>12588.9</v>
      </c>
      <c r="G1005" s="193"/>
      <c r="H1005" s="193">
        <v>12588.899999999998</v>
      </c>
      <c r="I1005" s="193">
        <v>0</v>
      </c>
      <c r="J1005" s="193">
        <v>12375.099999999999</v>
      </c>
      <c r="K1005" s="193">
        <v>0</v>
      </c>
      <c r="L1005" s="194">
        <v>43831</v>
      </c>
      <c r="M1005" s="195">
        <v>44561</v>
      </c>
      <c r="N1005" s="196" t="s">
        <v>1324</v>
      </c>
      <c r="O1005" s="195">
        <v>44561</v>
      </c>
      <c r="P1005" s="66"/>
      <c r="Q1005" s="213">
        <v>0.17134229014793828</v>
      </c>
      <c r="R1005" s="193">
        <v>502504.00999999995</v>
      </c>
      <c r="S1005" s="193"/>
      <c r="T1005" s="193"/>
      <c r="U1005" s="193">
        <v>502504.00999999995</v>
      </c>
      <c r="V1005" s="193">
        <v>40606.056516715013</v>
      </c>
      <c r="W1005" s="193">
        <v>85022.275892720092</v>
      </c>
      <c r="X1005" s="193" t="s">
        <v>607</v>
      </c>
      <c r="Y1005" s="193"/>
      <c r="Z1005" s="193">
        <v>320298.0193505123</v>
      </c>
      <c r="AA1005" s="193">
        <v>25882.459079159955</v>
      </c>
      <c r="AB1005" s="193">
        <v>5560710.194591552</v>
      </c>
      <c r="AC1005" s="193"/>
      <c r="AD1005" s="197">
        <v>449.34668767052813</v>
      </c>
      <c r="AE1005" s="198"/>
    </row>
    <row r="1006" spans="1:31" ht="14.25" hidden="1" outlineLevel="1">
      <c r="A1006" s="66" t="s">
        <v>134</v>
      </c>
      <c r="B1006" s="208" t="s">
        <v>1156</v>
      </c>
      <c r="C1006" s="172"/>
      <c r="D1006" s="66"/>
      <c r="E1006" s="66">
        <v>1.3323134225868225</v>
      </c>
      <c r="F1006" s="193">
        <v>12313.1</v>
      </c>
      <c r="G1006" s="193"/>
      <c r="H1006" s="193">
        <v>12313.099999999999</v>
      </c>
      <c r="I1006" s="193">
        <v>0</v>
      </c>
      <c r="J1006" s="193">
        <v>12103.099999999999</v>
      </c>
      <c r="K1006" s="193">
        <v>0</v>
      </c>
      <c r="L1006" s="194">
        <v>43556</v>
      </c>
      <c r="M1006" s="195">
        <v>44196</v>
      </c>
      <c r="N1006" s="196">
        <v>43101</v>
      </c>
      <c r="O1006" s="195">
        <v>44196</v>
      </c>
      <c r="P1006" s="66"/>
      <c r="Q1006" s="213">
        <v>0.17134229014793828</v>
      </c>
      <c r="R1006" s="193">
        <v>492883.56000000006</v>
      </c>
      <c r="S1006" s="193"/>
      <c r="T1006" s="193"/>
      <c r="U1006" s="193">
        <v>492883.56000000006</v>
      </c>
      <c r="V1006" s="193">
        <v>40723.745156199664</v>
      </c>
      <c r="W1006" s="193">
        <v>86317.217679768</v>
      </c>
      <c r="X1006" s="193" t="s">
        <v>607</v>
      </c>
      <c r="Y1006" s="193"/>
      <c r="Z1006" s="193">
        <v>335368.43161031976</v>
      </c>
      <c r="AA1006" s="193">
        <v>27709.30022971964</v>
      </c>
      <c r="AB1006" s="193">
        <v>5822348.3878583713</v>
      </c>
      <c r="AC1006" s="193"/>
      <c r="AD1006" s="197">
        <v>481.06256974315437</v>
      </c>
      <c r="AE1006" s="198"/>
    </row>
    <row r="1007" spans="1:31" ht="14.25" hidden="1" outlineLevel="1">
      <c r="A1007" s="66" t="s">
        <v>134</v>
      </c>
      <c r="B1007" s="208" t="s">
        <v>1157</v>
      </c>
      <c r="C1007" s="172"/>
      <c r="D1007" s="66"/>
      <c r="E1007" s="66">
        <v>6.3601895089244742</v>
      </c>
      <c r="F1007" s="193">
        <v>58780.2</v>
      </c>
      <c r="G1007" s="193"/>
      <c r="H1007" s="193">
        <v>58780.200000000012</v>
      </c>
      <c r="I1007" s="193">
        <v>0</v>
      </c>
      <c r="J1007" s="193">
        <v>57224.700000000012</v>
      </c>
      <c r="K1007" s="193">
        <v>0</v>
      </c>
      <c r="L1007" s="194">
        <v>43739</v>
      </c>
      <c r="M1007" s="195">
        <v>44196</v>
      </c>
      <c r="N1007" s="196">
        <v>43101</v>
      </c>
      <c r="O1007" s="195">
        <v>44196</v>
      </c>
      <c r="P1007" s="66"/>
      <c r="Q1007" s="213">
        <v>0.1613422901479383</v>
      </c>
      <c r="R1007" s="193">
        <v>2316184.97205</v>
      </c>
      <c r="S1007" s="193"/>
      <c r="T1007" s="193"/>
      <c r="U1007" s="193">
        <v>2310811.1820499999</v>
      </c>
      <c r="V1007" s="193">
        <v>40381.359483754379</v>
      </c>
      <c r="W1007" s="193">
        <v>86767.876458941639</v>
      </c>
      <c r="X1007" s="193" t="s">
        <v>607</v>
      </c>
      <c r="Y1007" s="193"/>
      <c r="Z1007" s="193">
        <v>1690167.2775045184</v>
      </c>
      <c r="AA1007" s="193">
        <v>29535.624957483709</v>
      </c>
      <c r="AB1007" s="193">
        <v>29343080.015425615</v>
      </c>
      <c r="AC1007" s="193"/>
      <c r="AD1007" s="197">
        <v>512.76948617337632</v>
      </c>
      <c r="AE1007" s="198"/>
    </row>
    <row r="1008" spans="1:31" ht="14.25" hidden="1" outlineLevel="1">
      <c r="A1008" s="66" t="s">
        <v>134</v>
      </c>
      <c r="B1008" s="208" t="s">
        <v>1158</v>
      </c>
      <c r="C1008" s="172"/>
      <c r="D1008" s="66"/>
      <c r="E1008" s="66">
        <v>0.994006160641418</v>
      </c>
      <c r="F1008" s="193">
        <v>9186.5</v>
      </c>
      <c r="G1008" s="193"/>
      <c r="H1008" s="193">
        <v>93</v>
      </c>
      <c r="I1008" s="193">
        <v>0</v>
      </c>
      <c r="J1008" s="193">
        <v>93</v>
      </c>
      <c r="K1008" s="193">
        <v>0</v>
      </c>
      <c r="L1008" s="194">
        <v>43466</v>
      </c>
      <c r="M1008" s="195">
        <v>43465</v>
      </c>
      <c r="N1008" s="196">
        <v>43101</v>
      </c>
      <c r="O1008" s="195">
        <v>43281</v>
      </c>
      <c r="P1008" s="66"/>
      <c r="Q1008" s="213">
        <v>0.15774229014793831</v>
      </c>
      <c r="R1008" s="193">
        <v>152.25</v>
      </c>
      <c r="S1008" s="193"/>
      <c r="T1008" s="193"/>
      <c r="U1008" s="193">
        <v>152.25</v>
      </c>
      <c r="V1008" s="193">
        <v>1637.0967741935485</v>
      </c>
      <c r="W1008" s="193">
        <v>80000</v>
      </c>
      <c r="X1008" s="193" t="s">
        <v>607</v>
      </c>
      <c r="Y1008" s="193"/>
      <c r="Z1008" s="193">
        <v>6403.4990839764496</v>
      </c>
      <c r="AA1008" s="193">
        <v>68854.828859961824</v>
      </c>
      <c r="AB1008" s="193">
        <v>111171.47308475403</v>
      </c>
      <c r="AC1008" s="193"/>
      <c r="AD1008" s="197">
        <v>1195.3921837070327</v>
      </c>
      <c r="AE1008" s="198"/>
    </row>
    <row r="1009" spans="1:31" ht="14.25" hidden="1" outlineLevel="1">
      <c r="A1009" s="66" t="s">
        <v>134</v>
      </c>
      <c r="B1009" s="208" t="s">
        <v>1159</v>
      </c>
      <c r="C1009" s="172"/>
      <c r="D1009" s="66"/>
      <c r="E1009" s="66">
        <v>5.5117060016850532</v>
      </c>
      <c r="F1009" s="193">
        <v>50938.604999999996</v>
      </c>
      <c r="G1009" s="193"/>
      <c r="H1009" s="193">
        <v>50938.605000000003</v>
      </c>
      <c r="I1009" s="193">
        <v>0</v>
      </c>
      <c r="J1009" s="193">
        <v>46592.604600000006</v>
      </c>
      <c r="K1009" s="193">
        <v>0</v>
      </c>
      <c r="L1009" s="194">
        <v>43191</v>
      </c>
      <c r="M1009" s="195">
        <v>43830</v>
      </c>
      <c r="N1009" s="196" t="s">
        <v>1324</v>
      </c>
      <c r="O1009" s="195">
        <v>44196</v>
      </c>
      <c r="P1009" s="66"/>
      <c r="Q1009" s="213">
        <v>0.1613422901479383</v>
      </c>
      <c r="R1009" s="193">
        <v>1900458.3440500002</v>
      </c>
      <c r="S1009" s="193"/>
      <c r="T1009" s="193"/>
      <c r="U1009" s="193">
        <v>1769677.1640500003</v>
      </c>
      <c r="V1009" s="193">
        <v>37981.932524330266</v>
      </c>
      <c r="W1009" s="193">
        <v>86641.372017223519</v>
      </c>
      <c r="X1009" s="193" t="s">
        <v>607</v>
      </c>
      <c r="Y1009" s="193"/>
      <c r="Z1009" s="193">
        <v>1694354.9511741234</v>
      </c>
      <c r="AA1009" s="193">
        <v>36365.319469049886</v>
      </c>
      <c r="AB1009" s="193">
        <v>29415782.430861756</v>
      </c>
      <c r="AC1009" s="193"/>
      <c r="AD1009" s="197">
        <v>631.34015973989472</v>
      </c>
      <c r="AE1009" s="198"/>
    </row>
    <row r="1010" spans="1:31" ht="14.25" hidden="1" outlineLevel="1">
      <c r="A1010" s="66" t="s">
        <v>134</v>
      </c>
      <c r="B1010" s="208" t="s">
        <v>1160</v>
      </c>
      <c r="C1010" s="172"/>
      <c r="D1010" s="66"/>
      <c r="E1010" s="66">
        <v>0</v>
      </c>
      <c r="F1010" s="193">
        <v>0</v>
      </c>
      <c r="G1010" s="193"/>
      <c r="H1010" s="193">
        <v>0</v>
      </c>
      <c r="I1010" s="193">
        <v>0</v>
      </c>
      <c r="J1010" s="193">
        <v>0</v>
      </c>
      <c r="K1010" s="193">
        <v>0</v>
      </c>
      <c r="L1010" s="194">
        <v>43374</v>
      </c>
      <c r="M1010" s="195">
        <v>43100</v>
      </c>
      <c r="N1010" s="196">
        <v>43191</v>
      </c>
      <c r="O1010" s="195">
        <v>43465</v>
      </c>
      <c r="P1010" s="66"/>
      <c r="Q1010" s="213">
        <v>0.15774229014793831</v>
      </c>
      <c r="R1010" s="193">
        <v>194881.02280000001</v>
      </c>
      <c r="S1010" s="193"/>
      <c r="T1010" s="193"/>
      <c r="U1010" s="193">
        <v>165635.3328</v>
      </c>
      <c r="V1010" s="193">
        <v>0</v>
      </c>
      <c r="W1010" s="193">
        <v>0</v>
      </c>
      <c r="X1010" s="193" t="s">
        <v>607</v>
      </c>
      <c r="Y1010" s="193"/>
      <c r="Z1010" s="193">
        <v>-161097.81825620224</v>
      </c>
      <c r="AA1010" s="193">
        <v>0</v>
      </c>
      <c r="AB1010" s="193">
        <v>-2796827.4112972217</v>
      </c>
      <c r="AC1010" s="193"/>
      <c r="AD1010" s="197">
        <v>0</v>
      </c>
      <c r="AE1010" s="198"/>
    </row>
    <row r="1011" spans="1:31" ht="14.25" hidden="1" outlineLevel="1">
      <c r="A1011" s="66" t="s">
        <v>134</v>
      </c>
      <c r="B1011" s="208" t="s">
        <v>1161</v>
      </c>
      <c r="C1011" s="172"/>
      <c r="D1011" s="66"/>
      <c r="E1011" s="66">
        <v>0</v>
      </c>
      <c r="F1011" s="193">
        <v>0</v>
      </c>
      <c r="G1011" s="193"/>
      <c r="H1011" s="193">
        <v>0</v>
      </c>
      <c r="I1011" s="193">
        <v>0</v>
      </c>
      <c r="J1011" s="193">
        <v>0</v>
      </c>
      <c r="K1011" s="193">
        <v>0</v>
      </c>
      <c r="L1011" s="194" t="s">
        <v>1324</v>
      </c>
      <c r="M1011" s="195">
        <v>43100</v>
      </c>
      <c r="N1011" s="196" t="s">
        <v>1324</v>
      </c>
      <c r="O1011" s="195">
        <v>43100</v>
      </c>
      <c r="P1011" s="66"/>
      <c r="Q1011" s="213">
        <v>0.12464229014793829</v>
      </c>
      <c r="R1011" s="193">
        <v>-57.69</v>
      </c>
      <c r="S1011" s="193"/>
      <c r="T1011" s="193"/>
      <c r="U1011" s="193">
        <v>0</v>
      </c>
      <c r="V1011" s="193">
        <v>0</v>
      </c>
      <c r="W1011" s="193">
        <v>0</v>
      </c>
      <c r="X1011" s="193" t="s">
        <v>607</v>
      </c>
      <c r="Y1011" s="193"/>
      <c r="Z1011" s="193">
        <v>429.6662118808415</v>
      </c>
      <c r="AA1011" s="193">
        <v>0</v>
      </c>
      <c r="AB1011" s="193">
        <v>7459.456944261331</v>
      </c>
      <c r="AC1011" s="193"/>
      <c r="AD1011" s="197">
        <v>0</v>
      </c>
      <c r="AE1011" s="198"/>
    </row>
    <row r="1012" spans="1:31" ht="14.25" hidden="1" outlineLevel="1">
      <c r="A1012" s="66" t="s">
        <v>134</v>
      </c>
      <c r="B1012" s="208" t="s">
        <v>1162</v>
      </c>
      <c r="C1012" s="172"/>
      <c r="D1012" s="66"/>
      <c r="E1012" s="66">
        <v>0</v>
      </c>
      <c r="F1012" s="193">
        <v>0</v>
      </c>
      <c r="G1012" s="193"/>
      <c r="H1012" s="193">
        <v>0</v>
      </c>
      <c r="I1012" s="193">
        <v>0</v>
      </c>
      <c r="J1012" s="193">
        <v>0</v>
      </c>
      <c r="K1012" s="193">
        <v>0</v>
      </c>
      <c r="L1012" s="194"/>
      <c r="M1012" s="195">
        <v>43100</v>
      </c>
      <c r="N1012" s="196" t="s">
        <v>1324</v>
      </c>
      <c r="O1012" s="195">
        <v>43830</v>
      </c>
      <c r="P1012" s="66"/>
      <c r="Q1012" s="213">
        <v>0.17994229014793828</v>
      </c>
      <c r="R1012" s="193">
        <v>411047.7611</v>
      </c>
      <c r="S1012" s="193"/>
      <c r="T1012" s="193"/>
      <c r="U1012" s="193">
        <v>409662.00109999999</v>
      </c>
      <c r="V1012" s="193">
        <v>0</v>
      </c>
      <c r="W1012" s="193">
        <v>0</v>
      </c>
      <c r="X1012" s="193" t="s">
        <v>607</v>
      </c>
      <c r="Y1012" s="193"/>
      <c r="Z1012" s="193">
        <v>-349770.20849293569</v>
      </c>
      <c r="AA1012" s="193">
        <v>0</v>
      </c>
      <c r="AB1012" s="193">
        <v>-6072378.3683552435</v>
      </c>
      <c r="AC1012" s="193"/>
      <c r="AD1012" s="197">
        <v>0</v>
      </c>
      <c r="AE1012" s="198"/>
    </row>
    <row r="1013" spans="1:31" ht="14.25" hidden="1" outlineLevel="1">
      <c r="A1013" s="66" t="s">
        <v>134</v>
      </c>
      <c r="B1013" s="208" t="s">
        <v>1163</v>
      </c>
      <c r="C1013" s="172"/>
      <c r="D1013" s="66"/>
      <c r="E1013" s="66">
        <v>0</v>
      </c>
      <c r="F1013" s="193">
        <v>0</v>
      </c>
      <c r="G1013" s="193"/>
      <c r="H1013" s="193">
        <v>0</v>
      </c>
      <c r="I1013" s="193">
        <v>0</v>
      </c>
      <c r="J1013" s="193">
        <v>0</v>
      </c>
      <c r="K1013" s="193">
        <v>0</v>
      </c>
      <c r="L1013" s="194"/>
      <c r="M1013" s="195">
        <v>43100</v>
      </c>
      <c r="N1013" s="196"/>
      <c r="O1013" s="195">
        <v>44561</v>
      </c>
      <c r="P1013" s="66"/>
      <c r="Q1013" s="213">
        <v>0.18134229014793829</v>
      </c>
      <c r="R1013" s="193">
        <v>197924.99999999997</v>
      </c>
      <c r="S1013" s="193"/>
      <c r="T1013" s="193"/>
      <c r="U1013" s="193">
        <v>197924.99999999997</v>
      </c>
      <c r="V1013" s="193">
        <v>0</v>
      </c>
      <c r="W1013" s="193">
        <v>0</v>
      </c>
      <c r="X1013" s="193" t="s">
        <v>607</v>
      </c>
      <c r="Y1013" s="193"/>
      <c r="Z1013" s="193">
        <v>-140415.19560159263</v>
      </c>
      <c r="AA1013" s="193">
        <v>0</v>
      </c>
      <c r="AB1013" s="193">
        <v>-2437755.3480993579</v>
      </c>
      <c r="AC1013" s="193"/>
      <c r="AD1013" s="197">
        <v>0</v>
      </c>
      <c r="AE1013" s="198"/>
    </row>
    <row r="1014" spans="1:31" ht="14.25" hidden="1" outlineLevel="1">
      <c r="A1014" s="66" t="s">
        <v>134</v>
      </c>
      <c r="B1014" s="208" t="s">
        <v>1164</v>
      </c>
      <c r="C1014" s="172"/>
      <c r="D1014" s="66"/>
      <c r="E1014" s="66">
        <v>0</v>
      </c>
      <c r="F1014" s="193">
        <v>0</v>
      </c>
      <c r="G1014" s="193"/>
      <c r="H1014" s="193">
        <v>0</v>
      </c>
      <c r="I1014" s="193">
        <v>0</v>
      </c>
      <c r="J1014" s="193">
        <v>0</v>
      </c>
      <c r="K1014" s="193">
        <v>0</v>
      </c>
      <c r="L1014" s="194"/>
      <c r="M1014" s="195">
        <v>43100</v>
      </c>
      <c r="N1014" s="196" t="s">
        <v>1324</v>
      </c>
      <c r="O1014" s="195">
        <v>43830</v>
      </c>
      <c r="P1014" s="66"/>
      <c r="Q1014" s="213">
        <v>0.15994229014793832</v>
      </c>
      <c r="R1014" s="193">
        <v>611886.47944999998</v>
      </c>
      <c r="S1014" s="193"/>
      <c r="T1014" s="193"/>
      <c r="U1014" s="193">
        <v>546827.12945000001</v>
      </c>
      <c r="V1014" s="193">
        <v>0</v>
      </c>
      <c r="W1014" s="193">
        <v>0</v>
      </c>
      <c r="X1014" s="193" t="s">
        <v>607</v>
      </c>
      <c r="Y1014" s="193"/>
      <c r="Z1014" s="193">
        <v>-472782.75665184169</v>
      </c>
      <c r="AA1014" s="193">
        <v>0</v>
      </c>
      <c r="AB1014" s="193">
        <v>-8208005.4696310377</v>
      </c>
      <c r="AC1014" s="193"/>
      <c r="AD1014" s="197">
        <v>0</v>
      </c>
      <c r="AE1014" s="198"/>
    </row>
    <row r="1015" spans="1:31" ht="14.25" hidden="1" outlineLevel="1">
      <c r="A1015" s="66" t="s">
        <v>134</v>
      </c>
      <c r="B1015" s="208" t="s">
        <v>1165</v>
      </c>
      <c r="C1015" s="172"/>
      <c r="D1015" s="66"/>
      <c r="E1015" s="66">
        <v>0</v>
      </c>
      <c r="F1015" s="193">
        <v>0</v>
      </c>
      <c r="G1015" s="193"/>
      <c r="H1015" s="193">
        <v>0</v>
      </c>
      <c r="I1015" s="193">
        <v>0</v>
      </c>
      <c r="J1015" s="193">
        <v>0</v>
      </c>
      <c r="K1015" s="193">
        <v>0</v>
      </c>
      <c r="L1015" s="194"/>
      <c r="M1015" s="195">
        <v>43100</v>
      </c>
      <c r="N1015" s="196">
        <v>43831</v>
      </c>
      <c r="O1015" s="195">
        <v>43100</v>
      </c>
      <c r="P1015" s="66"/>
      <c r="Q1015" s="213">
        <v>0.1046422901479383</v>
      </c>
      <c r="R1015" s="193">
        <v>0</v>
      </c>
      <c r="S1015" s="193"/>
      <c r="T1015" s="193"/>
      <c r="U1015" s="193">
        <v>0</v>
      </c>
      <c r="V1015" s="193">
        <v>0</v>
      </c>
      <c r="W1015" s="193">
        <v>0</v>
      </c>
      <c r="X1015" s="193" t="s">
        <v>607</v>
      </c>
      <c r="Y1015" s="193"/>
      <c r="Z1015" s="193">
        <v>0</v>
      </c>
      <c r="AA1015" s="193">
        <v>0</v>
      </c>
      <c r="AB1015" s="193">
        <v>0</v>
      </c>
      <c r="AC1015" s="193"/>
      <c r="AD1015" s="197">
        <v>0</v>
      </c>
      <c r="AE1015" s="198"/>
    </row>
    <row r="1016" spans="1:31" ht="14.25" hidden="1" outlineLevel="1">
      <c r="A1016" s="66" t="s">
        <v>134</v>
      </c>
      <c r="B1016" s="208" t="s">
        <v>1166</v>
      </c>
      <c r="C1016" s="172"/>
      <c r="D1016" s="66"/>
      <c r="E1016" s="66">
        <v>0</v>
      </c>
      <c r="F1016" s="193">
        <v>0</v>
      </c>
      <c r="G1016" s="193"/>
      <c r="H1016" s="193">
        <v>0</v>
      </c>
      <c r="I1016" s="193">
        <v>0</v>
      </c>
      <c r="J1016" s="193">
        <v>0</v>
      </c>
      <c r="K1016" s="193">
        <v>0</v>
      </c>
      <c r="L1016" s="194"/>
      <c r="M1016" s="195">
        <v>43100</v>
      </c>
      <c r="N1016" s="196" t="s">
        <v>1324</v>
      </c>
      <c r="O1016" s="195">
        <v>44196</v>
      </c>
      <c r="P1016" s="66"/>
      <c r="Q1016" s="213">
        <v>0.18134229014793829</v>
      </c>
      <c r="R1016" s="193">
        <v>247406.24999999997</v>
      </c>
      <c r="S1016" s="193"/>
      <c r="T1016" s="193"/>
      <c r="U1016" s="193">
        <v>247406.24999999997</v>
      </c>
      <c r="V1016" s="193">
        <v>0</v>
      </c>
      <c r="W1016" s="193">
        <v>0</v>
      </c>
      <c r="X1016" s="193" t="s">
        <v>607</v>
      </c>
      <c r="Y1016" s="193"/>
      <c r="Z1016" s="193">
        <v>-189118.46199153474</v>
      </c>
      <c r="AA1016" s="193">
        <v>0</v>
      </c>
      <c r="AB1016" s="193">
        <v>-3283295.231466813</v>
      </c>
      <c r="AC1016" s="193"/>
      <c r="AD1016" s="197">
        <v>0</v>
      </c>
      <c r="AE1016" s="198"/>
    </row>
    <row r="1017" spans="1:31" ht="14.25" hidden="1" outlineLevel="1">
      <c r="A1017" s="66" t="s">
        <v>134</v>
      </c>
      <c r="B1017" s="208" t="s">
        <v>1167</v>
      </c>
      <c r="C1017" s="172"/>
      <c r="D1017" s="66"/>
      <c r="E1017" s="66">
        <v>0</v>
      </c>
      <c r="F1017" s="193">
        <v>0</v>
      </c>
      <c r="G1017" s="193"/>
      <c r="H1017" s="193">
        <v>0</v>
      </c>
      <c r="I1017" s="193">
        <v>0</v>
      </c>
      <c r="J1017" s="193">
        <v>0</v>
      </c>
      <c r="K1017" s="193">
        <v>0</v>
      </c>
      <c r="L1017" s="194"/>
      <c r="M1017" s="195">
        <v>43100</v>
      </c>
      <c r="N1017" s="196"/>
      <c r="O1017" s="195">
        <v>43281</v>
      </c>
      <c r="P1017" s="66"/>
      <c r="Q1017" s="213">
        <v>0.15774229014793831</v>
      </c>
      <c r="R1017" s="193">
        <v>72618.318599999999</v>
      </c>
      <c r="S1017" s="193"/>
      <c r="T1017" s="193"/>
      <c r="U1017" s="193">
        <v>36977.708599999998</v>
      </c>
      <c r="V1017" s="193">
        <v>0</v>
      </c>
      <c r="W1017" s="193">
        <v>0</v>
      </c>
      <c r="X1017" s="193" t="s">
        <v>607</v>
      </c>
      <c r="Y1017" s="193"/>
      <c r="Z1017" s="193">
        <v>-56189.336380876957</v>
      </c>
      <c r="AA1017" s="193">
        <v>0</v>
      </c>
      <c r="AB1017" s="193">
        <v>-975505.92499465204</v>
      </c>
      <c r="AC1017" s="193"/>
      <c r="AD1017" s="197">
        <v>0</v>
      </c>
      <c r="AE1017" s="198"/>
    </row>
    <row r="1018" spans="1:31" ht="14.25" hidden="1" outlineLevel="1">
      <c r="A1018" s="66" t="s">
        <v>134</v>
      </c>
      <c r="B1018" s="208" t="s">
        <v>1168</v>
      </c>
      <c r="C1018" s="172"/>
      <c r="D1018" s="66"/>
      <c r="E1018" s="66">
        <v>0</v>
      </c>
      <c r="F1018" s="193">
        <v>0</v>
      </c>
      <c r="G1018" s="193"/>
      <c r="H1018" s="193">
        <v>0</v>
      </c>
      <c r="I1018" s="193">
        <v>0</v>
      </c>
      <c r="J1018" s="193">
        <v>0</v>
      </c>
      <c r="K1018" s="193">
        <v>0</v>
      </c>
      <c r="L1018" s="194"/>
      <c r="M1018" s="195">
        <v>43100</v>
      </c>
      <c r="N1018" s="196">
        <v>43556</v>
      </c>
      <c r="O1018" s="195">
        <v>44561</v>
      </c>
      <c r="P1018" s="66"/>
      <c r="Q1018" s="213">
        <v>0.18134229014793829</v>
      </c>
      <c r="R1018" s="193">
        <v>725725.00000000012</v>
      </c>
      <c r="S1018" s="193"/>
      <c r="T1018" s="193"/>
      <c r="U1018" s="193">
        <v>725725.00000000012</v>
      </c>
      <c r="V1018" s="193">
        <v>0</v>
      </c>
      <c r="W1018" s="193">
        <v>0</v>
      </c>
      <c r="X1018" s="193" t="s">
        <v>607</v>
      </c>
      <c r="Y1018" s="193"/>
      <c r="Z1018" s="193">
        <v>-507562.78181997326</v>
      </c>
      <c r="AA1018" s="193">
        <v>0</v>
      </c>
      <c r="AB1018" s="193">
        <v>-8811823.2544326801</v>
      </c>
      <c r="AC1018" s="193"/>
      <c r="AD1018" s="197">
        <v>0</v>
      </c>
      <c r="AE1018" s="198"/>
    </row>
    <row r="1019" spans="1:31" ht="14.25" hidden="1" outlineLevel="1">
      <c r="A1019" s="66" t="s">
        <v>134</v>
      </c>
      <c r="B1019" s="208" t="s">
        <v>1169</v>
      </c>
      <c r="C1019" s="172"/>
      <c r="D1019" s="66"/>
      <c r="E1019" s="66">
        <v>0</v>
      </c>
      <c r="F1019" s="193">
        <v>0</v>
      </c>
      <c r="G1019" s="193"/>
      <c r="H1019" s="193">
        <v>0</v>
      </c>
      <c r="I1019" s="193">
        <v>0</v>
      </c>
      <c r="J1019" s="193">
        <v>0</v>
      </c>
      <c r="K1019" s="193">
        <v>0</v>
      </c>
      <c r="L1019" s="194"/>
      <c r="M1019" s="195">
        <v>43100</v>
      </c>
      <c r="N1019" s="196" t="s">
        <v>1324</v>
      </c>
      <c r="O1019" s="195">
        <v>44196</v>
      </c>
      <c r="P1019" s="66"/>
      <c r="Q1019" s="213">
        <v>0.18134229014793829</v>
      </c>
      <c r="R1019" s="193">
        <v>568577.625</v>
      </c>
      <c r="S1019" s="193"/>
      <c r="T1019" s="193"/>
      <c r="U1019" s="193">
        <v>568577.625</v>
      </c>
      <c r="V1019" s="193">
        <v>0</v>
      </c>
      <c r="W1019" s="193">
        <v>0</v>
      </c>
      <c r="X1019" s="193" t="s">
        <v>607</v>
      </c>
      <c r="Y1019" s="193"/>
      <c r="Z1019" s="193">
        <v>-434747.42719276843</v>
      </c>
      <c r="AA1019" s="193">
        <v>0</v>
      </c>
      <c r="AB1019" s="193">
        <v>-7547672.1815682659</v>
      </c>
      <c r="AC1019" s="193"/>
      <c r="AD1019" s="197">
        <v>0</v>
      </c>
      <c r="AE1019" s="198"/>
    </row>
    <row r="1020" spans="1:31" ht="14.25" collapsed="1">
      <c r="A1020" s="66"/>
      <c r="B1020" s="66" t="s">
        <v>702</v>
      </c>
      <c r="C1020" s="172"/>
      <c r="D1020" s="66">
        <v>27</v>
      </c>
      <c r="E1020" s="66">
        <v>59.43</v>
      </c>
      <c r="F1020" s="193">
        <v>759786.35159999994</v>
      </c>
      <c r="G1020" s="193">
        <v>8230</v>
      </c>
      <c r="H1020" s="193">
        <v>656799.79159999988</v>
      </c>
      <c r="I1020" s="193">
        <v>8230</v>
      </c>
      <c r="J1020" s="193">
        <v>554818.18929999997</v>
      </c>
      <c r="K1020" s="193">
        <v>8230</v>
      </c>
      <c r="L1020" s="194" t="s">
        <v>1324</v>
      </c>
      <c r="M1020" s="195">
        <v>48213</v>
      </c>
      <c r="N1020" s="196" t="s">
        <v>1324</v>
      </c>
      <c r="O1020" s="196">
        <v>45291</v>
      </c>
      <c r="P1020" s="66"/>
      <c r="Q1020" s="213">
        <v>0.20991608836001024</v>
      </c>
      <c r="R1020" s="193">
        <v>41190700.861879997</v>
      </c>
      <c r="S1020" s="193"/>
      <c r="T1020" s="193"/>
      <c r="U1020" s="193">
        <v>35597310.258140005</v>
      </c>
      <c r="V1020" s="193">
        <v>64160.315837972492</v>
      </c>
      <c r="W1020" s="193">
        <v>80974.042478026575</v>
      </c>
      <c r="X1020" s="193">
        <v>450</v>
      </c>
      <c r="Y1020" s="193">
        <v>0</v>
      </c>
      <c r="Z1020" s="193">
        <v>3685028.8243133985</v>
      </c>
      <c r="AA1020" s="193">
        <v>6641.8673637263155</v>
      </c>
      <c r="AB1020" s="193">
        <v>63980000</v>
      </c>
      <c r="AC1020" s="193"/>
      <c r="AD1020" s="197">
        <v>115.31705562992076</v>
      </c>
      <c r="AE1020" s="198"/>
    </row>
    <row r="1021" spans="1:31" ht="14.25" hidden="1" outlineLevel="1">
      <c r="A1021" s="66" t="s">
        <v>134</v>
      </c>
      <c r="B1021" s="208" t="s">
        <v>588</v>
      </c>
      <c r="C1021" s="172"/>
      <c r="D1021" s="66"/>
      <c r="E1021" s="66">
        <v>1.078371167466494</v>
      </c>
      <c r="F1021" s="193">
        <v>13786.5</v>
      </c>
      <c r="G1021" s="193"/>
      <c r="H1021" s="193">
        <v>13786.5</v>
      </c>
      <c r="I1021" s="193">
        <v>0</v>
      </c>
      <c r="J1021" s="193">
        <v>1509.1</v>
      </c>
      <c r="K1021" s="193">
        <v>0</v>
      </c>
      <c r="L1021" s="194" t="s">
        <v>1324</v>
      </c>
      <c r="M1021" s="195">
        <v>43281</v>
      </c>
      <c r="N1021" s="196" t="s">
        <v>1324</v>
      </c>
      <c r="O1021" s="195">
        <v>43465</v>
      </c>
      <c r="P1021" s="66"/>
      <c r="Q1021" s="213">
        <v>0.13774229014793829</v>
      </c>
      <c r="R1021" s="193">
        <v>461821.80186000001</v>
      </c>
      <c r="S1021" s="193"/>
      <c r="T1021" s="193"/>
      <c r="U1021" s="193">
        <v>115993.92204000003</v>
      </c>
      <c r="V1021" s="193">
        <v>76862.979285666981</v>
      </c>
      <c r="W1021" s="193">
        <v>79017.427605857782</v>
      </c>
      <c r="X1021" s="193" t="s">
        <v>607</v>
      </c>
      <c r="Y1021" s="193"/>
      <c r="Z1021" s="193">
        <v>-24101.705359753087</v>
      </c>
      <c r="AA1021" s="193">
        <v>-15970.913365418521</v>
      </c>
      <c r="AB1021" s="193">
        <v>-418430.93183275557</v>
      </c>
      <c r="AC1021" s="193"/>
      <c r="AD1021" s="197">
        <v>-277.27183873352038</v>
      </c>
      <c r="AE1021" s="198"/>
    </row>
    <row r="1022" spans="1:31" ht="14.25" hidden="1" outlineLevel="1">
      <c r="A1022" s="66" t="s">
        <v>134</v>
      </c>
      <c r="B1022" s="208" t="s">
        <v>587</v>
      </c>
      <c r="C1022" s="172"/>
      <c r="D1022" s="66"/>
      <c r="E1022" s="66">
        <v>1.078371167466494</v>
      </c>
      <c r="F1022" s="193">
        <v>13786.5</v>
      </c>
      <c r="G1022" s="193"/>
      <c r="H1022" s="193">
        <v>13786.499999999998</v>
      </c>
      <c r="I1022" s="193">
        <v>0</v>
      </c>
      <c r="J1022" s="193">
        <v>787.19999999999857</v>
      </c>
      <c r="K1022" s="193">
        <v>0</v>
      </c>
      <c r="L1022" s="194" t="s">
        <v>1324</v>
      </c>
      <c r="M1022" s="195">
        <v>43190</v>
      </c>
      <c r="N1022" s="196" t="s">
        <v>1324</v>
      </c>
      <c r="O1022" s="195">
        <v>43465</v>
      </c>
      <c r="P1022" s="66"/>
      <c r="Q1022" s="213">
        <v>0.13774229014793829</v>
      </c>
      <c r="R1022" s="193">
        <v>563007.01225000003</v>
      </c>
      <c r="S1022" s="193"/>
      <c r="T1022" s="193"/>
      <c r="U1022" s="193">
        <v>173322.41357000003</v>
      </c>
      <c r="V1022" s="193">
        <v>220175.83024644351</v>
      </c>
      <c r="W1022" s="193">
        <v>90933.974847561258</v>
      </c>
      <c r="X1022" s="193" t="s">
        <v>607</v>
      </c>
      <c r="Y1022" s="193"/>
      <c r="Z1022" s="193">
        <v>-157169.57882619387</v>
      </c>
      <c r="AA1022" s="193">
        <v>-199656.47716742143</v>
      </c>
      <c r="AB1022" s="193">
        <v>-2728629.0468816753</v>
      </c>
      <c r="AC1022" s="193"/>
      <c r="AD1022" s="197">
        <v>-3466.2462485793703</v>
      </c>
      <c r="AE1022" s="198"/>
    </row>
    <row r="1023" spans="1:31" ht="14.25" hidden="1" outlineLevel="1">
      <c r="A1023" s="66" t="s">
        <v>134</v>
      </c>
      <c r="B1023" s="208" t="s">
        <v>589</v>
      </c>
      <c r="C1023" s="172"/>
      <c r="D1023" s="66"/>
      <c r="E1023" s="66">
        <v>1.0414359870162218</v>
      </c>
      <c r="F1023" s="193">
        <v>13314.300000000001</v>
      </c>
      <c r="G1023" s="193"/>
      <c r="H1023" s="193">
        <v>13314.300000000001</v>
      </c>
      <c r="I1023" s="193">
        <v>0</v>
      </c>
      <c r="J1023" s="193">
        <v>799.90000000000032</v>
      </c>
      <c r="K1023" s="193">
        <v>0</v>
      </c>
      <c r="L1023" s="194" t="s">
        <v>1324</v>
      </c>
      <c r="M1023" s="195">
        <v>45291</v>
      </c>
      <c r="N1023" s="196" t="s">
        <v>1324</v>
      </c>
      <c r="O1023" s="195">
        <v>43373</v>
      </c>
      <c r="P1023" s="66"/>
      <c r="Q1023" s="213">
        <v>0.12774229014793828</v>
      </c>
      <c r="R1023" s="193">
        <v>570350.10427999997</v>
      </c>
      <c r="S1023" s="193"/>
      <c r="T1023" s="193"/>
      <c r="U1023" s="193">
        <v>82187.515769999998</v>
      </c>
      <c r="V1023" s="193">
        <v>102747.23811726461</v>
      </c>
      <c r="W1023" s="193">
        <v>96102.362920365122</v>
      </c>
      <c r="X1023" s="193" t="s">
        <v>607</v>
      </c>
      <c r="Y1023" s="193"/>
      <c r="Z1023" s="193">
        <v>-96119.795282247243</v>
      </c>
      <c r="AA1023" s="193">
        <v>-120164.76469839631</v>
      </c>
      <c r="AB1023" s="193">
        <v>-1668740.6516339742</v>
      </c>
      <c r="AC1023" s="193"/>
      <c r="AD1023" s="197">
        <v>-2086.1865878659501</v>
      </c>
      <c r="AE1023" s="198"/>
    </row>
    <row r="1024" spans="1:31" ht="14.25" hidden="1" outlineLevel="1">
      <c r="A1024" s="66" t="s">
        <v>134</v>
      </c>
      <c r="B1024" s="208" t="s">
        <v>590</v>
      </c>
      <c r="C1024" s="172"/>
      <c r="D1024" s="66"/>
      <c r="E1024" s="66">
        <v>1.6487780076095802</v>
      </c>
      <c r="F1024" s="193">
        <v>21078.899999999998</v>
      </c>
      <c r="G1024" s="193"/>
      <c r="H1024" s="193">
        <v>21078.899999999998</v>
      </c>
      <c r="I1024" s="193">
        <v>0</v>
      </c>
      <c r="J1024" s="193">
        <v>1422.5999999999985</v>
      </c>
      <c r="K1024" s="193">
        <v>0</v>
      </c>
      <c r="L1024" s="194" t="s">
        <v>1324</v>
      </c>
      <c r="M1024" s="195">
        <v>43465</v>
      </c>
      <c r="N1024" s="196" t="s">
        <v>1324</v>
      </c>
      <c r="O1024" s="195">
        <v>43465</v>
      </c>
      <c r="P1024" s="66"/>
      <c r="Q1024" s="213">
        <v>0.12774229014793828</v>
      </c>
      <c r="R1024" s="193">
        <v>839067.59406999999</v>
      </c>
      <c r="S1024" s="193"/>
      <c r="T1024" s="193"/>
      <c r="U1024" s="193">
        <v>204697.66662999999</v>
      </c>
      <c r="V1024" s="193">
        <v>143889.82611415733</v>
      </c>
      <c r="W1024" s="193">
        <v>103510.8955433713</v>
      </c>
      <c r="X1024" s="193" t="s">
        <v>607</v>
      </c>
      <c r="Y1024" s="193"/>
      <c r="Z1024" s="193">
        <v>-104007.59034395148</v>
      </c>
      <c r="AA1024" s="193">
        <v>-73110.91687329649</v>
      </c>
      <c r="AB1024" s="193">
        <v>-1805681.0626343568</v>
      </c>
      <c r="AC1024" s="193"/>
      <c r="AD1024" s="197">
        <v>-1269.2823440421473</v>
      </c>
      <c r="AE1024" s="198"/>
    </row>
    <row r="1025" spans="1:31" ht="14.25" hidden="1" outlineLevel="1">
      <c r="A1025" s="66" t="s">
        <v>134</v>
      </c>
      <c r="B1025" s="208" t="s">
        <v>591</v>
      </c>
      <c r="C1025" s="172"/>
      <c r="D1025" s="66"/>
      <c r="E1025" s="66">
        <v>1.925087808552838</v>
      </c>
      <c r="F1025" s="193">
        <v>24611.398999999998</v>
      </c>
      <c r="G1025" s="193"/>
      <c r="H1025" s="193">
        <v>24611.399000000001</v>
      </c>
      <c r="I1025" s="193">
        <v>0</v>
      </c>
      <c r="J1025" s="193">
        <v>3187.4000000000005</v>
      </c>
      <c r="K1025" s="193">
        <v>0</v>
      </c>
      <c r="L1025" s="194" t="s">
        <v>1324</v>
      </c>
      <c r="M1025" s="195">
        <v>43465</v>
      </c>
      <c r="N1025" s="196" t="s">
        <v>1324</v>
      </c>
      <c r="O1025" s="195">
        <v>43465</v>
      </c>
      <c r="P1025" s="66"/>
      <c r="Q1025" s="213">
        <v>0.12774229014793828</v>
      </c>
      <c r="R1025" s="193">
        <v>789233.05639000004</v>
      </c>
      <c r="S1025" s="193"/>
      <c r="T1025" s="193"/>
      <c r="U1025" s="193">
        <v>112753.98392000003</v>
      </c>
      <c r="V1025" s="193">
        <v>35374.908677919309</v>
      </c>
      <c r="W1025" s="193">
        <v>90475.454869172449</v>
      </c>
      <c r="X1025" s="193" t="s">
        <v>607</v>
      </c>
      <c r="Y1025" s="193"/>
      <c r="Z1025" s="193">
        <v>115364.18156314561</v>
      </c>
      <c r="AA1025" s="193">
        <v>36193.819904356402</v>
      </c>
      <c r="AB1025" s="193">
        <v>2002843.4200427362</v>
      </c>
      <c r="AC1025" s="193"/>
      <c r="AD1025" s="197">
        <v>628.36274707998234</v>
      </c>
      <c r="AE1025" s="198"/>
    </row>
    <row r="1026" spans="1:31" ht="14.25" hidden="1" outlineLevel="1">
      <c r="A1026" s="66" t="s">
        <v>134</v>
      </c>
      <c r="B1026" s="208" t="s">
        <v>710</v>
      </c>
      <c r="C1026" s="172"/>
      <c r="D1026" s="66"/>
      <c r="E1026" s="66">
        <v>1.0018530813261322</v>
      </c>
      <c r="F1026" s="193">
        <v>12808.25</v>
      </c>
      <c r="G1026" s="193"/>
      <c r="H1026" s="193">
        <v>0</v>
      </c>
      <c r="I1026" s="193">
        <v>0</v>
      </c>
      <c r="J1026" s="193">
        <v>0</v>
      </c>
      <c r="K1026" s="193">
        <v>0</v>
      </c>
      <c r="L1026" s="194"/>
      <c r="M1026" s="195">
        <v>43100</v>
      </c>
      <c r="N1026" s="196" t="s">
        <v>1324</v>
      </c>
      <c r="O1026" s="195">
        <v>44196</v>
      </c>
      <c r="P1026" s="66"/>
      <c r="Q1026" s="213">
        <v>0.18134229014793829</v>
      </c>
      <c r="R1026" s="193">
        <v>512630.23287000001</v>
      </c>
      <c r="S1026" s="193"/>
      <c r="T1026" s="193"/>
      <c r="U1026" s="193">
        <v>497930.40600000002</v>
      </c>
      <c r="V1026" s="193">
        <v>0</v>
      </c>
      <c r="W1026" s="193">
        <v>0</v>
      </c>
      <c r="X1026" s="193" t="s">
        <v>607</v>
      </c>
      <c r="Y1026" s="193"/>
      <c r="Z1026" s="193">
        <v>-542798.16923719575</v>
      </c>
      <c r="AA1026" s="193">
        <v>0</v>
      </c>
      <c r="AB1026" s="193">
        <v>-9423546.60638671</v>
      </c>
      <c r="AC1026" s="193"/>
      <c r="AD1026" s="197">
        <v>0</v>
      </c>
      <c r="AE1026" s="198"/>
    </row>
    <row r="1027" spans="1:31" ht="14.25" hidden="1" outlineLevel="1">
      <c r="A1027" s="66" t="s">
        <v>134</v>
      </c>
      <c r="B1027" s="208" t="s">
        <v>711</v>
      </c>
      <c r="C1027" s="172"/>
      <c r="D1027" s="66"/>
      <c r="E1027" s="66">
        <v>2.0738603218942058</v>
      </c>
      <c r="F1027" s="193">
        <v>26513.39</v>
      </c>
      <c r="G1027" s="193"/>
      <c r="H1027" s="193">
        <v>0</v>
      </c>
      <c r="I1027" s="193">
        <v>0</v>
      </c>
      <c r="J1027" s="193">
        <v>0</v>
      </c>
      <c r="K1027" s="193">
        <v>0</v>
      </c>
      <c r="L1027" s="194"/>
      <c r="M1027" s="195">
        <v>43100</v>
      </c>
      <c r="N1027" s="196" t="s">
        <v>1324</v>
      </c>
      <c r="O1027" s="195">
        <v>44196</v>
      </c>
      <c r="P1027" s="66"/>
      <c r="Q1027" s="213">
        <v>0.18134229014793829</v>
      </c>
      <c r="R1027" s="193">
        <v>1049711.2632799998</v>
      </c>
      <c r="S1027" s="193"/>
      <c r="T1027" s="193"/>
      <c r="U1027" s="193">
        <v>987020.81083999982</v>
      </c>
      <c r="V1027" s="193">
        <v>0</v>
      </c>
      <c r="W1027" s="193">
        <v>0</v>
      </c>
      <c r="X1027" s="193" t="s">
        <v>607</v>
      </c>
      <c r="Y1027" s="193"/>
      <c r="Z1027" s="193">
        <v>-1087719.9827978516</v>
      </c>
      <c r="AA1027" s="193">
        <v>0</v>
      </c>
      <c r="AB1027" s="193">
        <v>-18883961.909817178</v>
      </c>
      <c r="AC1027" s="193"/>
      <c r="AD1027" s="197">
        <v>0</v>
      </c>
      <c r="AE1027" s="198"/>
    </row>
    <row r="1028" spans="1:31" ht="14.25" hidden="1" outlineLevel="1">
      <c r="A1028" s="66" t="s">
        <v>134</v>
      </c>
      <c r="B1028" s="208" t="s">
        <v>712</v>
      </c>
      <c r="C1028" s="172"/>
      <c r="D1028" s="66"/>
      <c r="E1028" s="66">
        <v>0.93641085615942254</v>
      </c>
      <c r="F1028" s="193">
        <v>11971.6</v>
      </c>
      <c r="G1028" s="193"/>
      <c r="H1028" s="193">
        <v>6971.5999999999995</v>
      </c>
      <c r="I1028" s="193">
        <v>0</v>
      </c>
      <c r="J1028" s="193">
        <v>6701.5999999999995</v>
      </c>
      <c r="K1028" s="193">
        <v>0</v>
      </c>
      <c r="L1028" s="195">
        <v>43282</v>
      </c>
      <c r="M1028" s="195">
        <v>43830</v>
      </c>
      <c r="N1028" s="196" t="s">
        <v>1324</v>
      </c>
      <c r="O1028" s="195">
        <v>44196</v>
      </c>
      <c r="P1028" s="66"/>
      <c r="Q1028" s="213">
        <v>0.18134229014793829</v>
      </c>
      <c r="R1028" s="193">
        <v>462630.63867000001</v>
      </c>
      <c r="S1028" s="193"/>
      <c r="T1028" s="193"/>
      <c r="U1028" s="193">
        <v>410841.47458000004</v>
      </c>
      <c r="V1028" s="193">
        <v>61304.983075683434</v>
      </c>
      <c r="W1028" s="193">
        <v>85258.923242210818</v>
      </c>
      <c r="X1028" s="193" t="s">
        <v>607</v>
      </c>
      <c r="Y1028" s="193"/>
      <c r="Z1028" s="193">
        <v>6326.2528631192026</v>
      </c>
      <c r="AA1028" s="193">
        <v>943.99141445613031</v>
      </c>
      <c r="AB1028" s="193">
        <v>109830.39751805033</v>
      </c>
      <c r="AC1028" s="193"/>
      <c r="AD1028" s="197">
        <v>16.388682929158758</v>
      </c>
      <c r="AE1028" s="198"/>
    </row>
    <row r="1029" spans="1:31" ht="14.25" hidden="1" outlineLevel="1">
      <c r="A1029" s="66" t="s">
        <v>134</v>
      </c>
      <c r="B1029" s="208" t="s">
        <v>713</v>
      </c>
      <c r="C1029" s="172"/>
      <c r="D1029" s="66"/>
      <c r="E1029" s="66">
        <v>2.0038860671737289</v>
      </c>
      <c r="F1029" s="193">
        <v>25618.799999999999</v>
      </c>
      <c r="G1029" s="193"/>
      <c r="H1029" s="193">
        <v>19940.439999999995</v>
      </c>
      <c r="I1029" s="193">
        <v>0</v>
      </c>
      <c r="J1029" s="193">
        <v>18998.839999999997</v>
      </c>
      <c r="K1029" s="193">
        <v>0</v>
      </c>
      <c r="L1029" s="195">
        <v>43282</v>
      </c>
      <c r="M1029" s="195">
        <v>44196</v>
      </c>
      <c r="N1029" s="196" t="s">
        <v>1324</v>
      </c>
      <c r="O1029" s="195">
        <v>44196</v>
      </c>
      <c r="P1029" s="66"/>
      <c r="Q1029" s="213">
        <v>0.18134229014793829</v>
      </c>
      <c r="R1029" s="193">
        <v>971807.98375999997</v>
      </c>
      <c r="S1029" s="193"/>
      <c r="T1029" s="193"/>
      <c r="U1029" s="193">
        <v>896339.35389999999</v>
      </c>
      <c r="V1029" s="193">
        <v>47178.635848293903</v>
      </c>
      <c r="W1029" s="193">
        <v>85767.415273774634</v>
      </c>
      <c r="X1029" s="193" t="s">
        <v>607</v>
      </c>
      <c r="Y1029" s="193"/>
      <c r="Z1029" s="193">
        <v>306744.36013550579</v>
      </c>
      <c r="AA1029" s="193">
        <v>16145.425727860535</v>
      </c>
      <c r="AB1029" s="193">
        <v>5325404.4280316001</v>
      </c>
      <c r="AC1029" s="193"/>
      <c r="AD1029" s="197">
        <v>280.30155672828454</v>
      </c>
      <c r="AE1029" s="198"/>
    </row>
    <row r="1030" spans="1:31" ht="14.25" hidden="1" outlineLevel="1">
      <c r="A1030" s="66" t="s">
        <v>134</v>
      </c>
      <c r="B1030" s="208" t="s">
        <v>709</v>
      </c>
      <c r="C1030" s="172"/>
      <c r="D1030" s="66"/>
      <c r="E1030" s="66">
        <v>1.7087409589853972</v>
      </c>
      <c r="F1030" s="193">
        <v>21845.499900000003</v>
      </c>
      <c r="G1030" s="193"/>
      <c r="H1030" s="193">
        <v>21845.499900000006</v>
      </c>
      <c r="I1030" s="193">
        <v>0</v>
      </c>
      <c r="J1030" s="193">
        <v>21441.599900000005</v>
      </c>
      <c r="K1030" s="193">
        <v>0</v>
      </c>
      <c r="L1030" s="195">
        <v>43191</v>
      </c>
      <c r="M1030" s="195">
        <v>44196</v>
      </c>
      <c r="N1030" s="196" t="s">
        <v>1324</v>
      </c>
      <c r="O1030" s="195">
        <v>44196</v>
      </c>
      <c r="P1030" s="66"/>
      <c r="Q1030" s="213">
        <v>0.17134229014793828</v>
      </c>
      <c r="R1030" s="193">
        <v>839360.30919000017</v>
      </c>
      <c r="S1030" s="193"/>
      <c r="T1030" s="193"/>
      <c r="U1030" s="193">
        <v>828513.90186000022</v>
      </c>
      <c r="V1030" s="193">
        <v>38640.488849901543</v>
      </c>
      <c r="W1030" s="193">
        <v>83873.84338796472</v>
      </c>
      <c r="X1030" s="193" t="s">
        <v>607</v>
      </c>
      <c r="Y1030" s="193"/>
      <c r="Z1030" s="193">
        <v>528977.55936343374</v>
      </c>
      <c r="AA1030" s="193">
        <v>24670.619815242128</v>
      </c>
      <c r="AB1030" s="193">
        <v>9183606.2958710864</v>
      </c>
      <c r="AC1030" s="193"/>
      <c r="AD1030" s="197">
        <v>428.30788461224313</v>
      </c>
      <c r="AE1030" s="198"/>
    </row>
    <row r="1031" spans="1:31" ht="14.25" hidden="1" outlineLevel="1">
      <c r="A1031" s="66" t="s">
        <v>134</v>
      </c>
      <c r="B1031" s="208" t="s">
        <v>708</v>
      </c>
      <c r="C1031" s="172"/>
      <c r="D1031" s="66"/>
      <c r="E1031" s="66">
        <v>2.0522412659472153</v>
      </c>
      <c r="F1031" s="193">
        <v>26236.999900000003</v>
      </c>
      <c r="G1031" s="193"/>
      <c r="H1031" s="193">
        <v>26236.999900000003</v>
      </c>
      <c r="I1031" s="193">
        <v>0</v>
      </c>
      <c r="J1031" s="193">
        <v>25719.599900000001</v>
      </c>
      <c r="K1031" s="193">
        <v>0</v>
      </c>
      <c r="L1031" s="195">
        <v>43191</v>
      </c>
      <c r="M1031" s="195">
        <v>44196</v>
      </c>
      <c r="N1031" s="196" t="s">
        <v>1324</v>
      </c>
      <c r="O1031" s="195">
        <v>44196</v>
      </c>
      <c r="P1031" s="66"/>
      <c r="Q1031" s="213">
        <v>0.17134229014793828</v>
      </c>
      <c r="R1031" s="193">
        <v>994708.74193999963</v>
      </c>
      <c r="S1031" s="193"/>
      <c r="T1031" s="193"/>
      <c r="U1031" s="193">
        <v>982368.98160999967</v>
      </c>
      <c r="V1031" s="193">
        <v>38195.344617705334</v>
      </c>
      <c r="W1031" s="193">
        <v>84758.285528384135</v>
      </c>
      <c r="X1031" s="193" t="s">
        <v>607</v>
      </c>
      <c r="Y1031" s="193"/>
      <c r="Z1031" s="193">
        <v>643722.99446580349</v>
      </c>
      <c r="AA1031" s="193">
        <v>25028.499547763317</v>
      </c>
      <c r="AB1031" s="193">
        <v>11175707.627157604</v>
      </c>
      <c r="AC1031" s="193"/>
      <c r="AD1031" s="197">
        <v>434.52105283945741</v>
      </c>
      <c r="AE1031" s="198"/>
    </row>
    <row r="1032" spans="1:31" ht="14.25" hidden="1" outlineLevel="1">
      <c r="A1032" s="66" t="s">
        <v>134</v>
      </c>
      <c r="B1032" s="208" t="s">
        <v>707</v>
      </c>
      <c r="C1032" s="172"/>
      <c r="D1032" s="66"/>
      <c r="E1032" s="66">
        <v>1.0145598080746048</v>
      </c>
      <c r="F1032" s="193">
        <v>12970.699900000001</v>
      </c>
      <c r="G1032" s="193"/>
      <c r="H1032" s="193">
        <v>12970.699900000001</v>
      </c>
      <c r="I1032" s="193">
        <v>0</v>
      </c>
      <c r="J1032" s="193">
        <v>6313.4997000000003</v>
      </c>
      <c r="K1032" s="193">
        <v>0</v>
      </c>
      <c r="L1032" s="194" t="s">
        <v>1324</v>
      </c>
      <c r="M1032" s="195">
        <v>43465</v>
      </c>
      <c r="N1032" s="196" t="s">
        <v>1324</v>
      </c>
      <c r="O1032" s="195">
        <v>44196</v>
      </c>
      <c r="P1032" s="66"/>
      <c r="Q1032" s="213">
        <v>0.14134229014793831</v>
      </c>
      <c r="R1032" s="193">
        <v>500906.80628000008</v>
      </c>
      <c r="S1032" s="193"/>
      <c r="T1032" s="193"/>
      <c r="U1032" s="193">
        <v>306649.26236000005</v>
      </c>
      <c r="V1032" s="193">
        <v>48570.408954006925</v>
      </c>
      <c r="W1032" s="193">
        <v>87005.862129050249</v>
      </c>
      <c r="X1032" s="193" t="s">
        <v>607</v>
      </c>
      <c r="Y1032" s="193"/>
      <c r="Z1032" s="193">
        <v>208952.57386866966</v>
      </c>
      <c r="AA1032" s="193">
        <v>33096.156457989477</v>
      </c>
      <c r="AB1032" s="193">
        <v>3627636.2559274039</v>
      </c>
      <c r="AC1032" s="193"/>
      <c r="AD1032" s="197">
        <v>574.58405453435023</v>
      </c>
      <c r="AE1032" s="198"/>
    </row>
    <row r="1033" spans="1:31" ht="14.25" hidden="1" outlineLevel="1">
      <c r="A1033" s="66" t="s">
        <v>134</v>
      </c>
      <c r="B1033" s="208" t="s">
        <v>706</v>
      </c>
      <c r="C1033" s="172"/>
      <c r="D1033" s="66"/>
      <c r="E1033" s="66">
        <v>2.1641575456354909</v>
      </c>
      <c r="F1033" s="193">
        <v>27667.800200000001</v>
      </c>
      <c r="G1033" s="193"/>
      <c r="H1033" s="193">
        <v>27667.800199999998</v>
      </c>
      <c r="I1033" s="193">
        <v>0</v>
      </c>
      <c r="J1033" s="193">
        <v>24540.800199999998</v>
      </c>
      <c r="K1033" s="193">
        <v>0</v>
      </c>
      <c r="L1033" s="194" t="s">
        <v>1324</v>
      </c>
      <c r="M1033" s="195">
        <v>43830</v>
      </c>
      <c r="N1033" s="196" t="s">
        <v>1324</v>
      </c>
      <c r="O1033" s="195">
        <v>44196</v>
      </c>
      <c r="P1033" s="66"/>
      <c r="Q1033" s="213">
        <v>0.15134229014793832</v>
      </c>
      <c r="R1033" s="193">
        <v>1023403.8563699997</v>
      </c>
      <c r="S1033" s="193"/>
      <c r="T1033" s="193"/>
      <c r="U1033" s="193">
        <v>868156.14938999969</v>
      </c>
      <c r="V1033" s="193">
        <v>35376.03266049979</v>
      </c>
      <c r="W1033" s="193">
        <v>83177.589934496093</v>
      </c>
      <c r="X1033" s="193" t="s">
        <v>607</v>
      </c>
      <c r="Y1033" s="193"/>
      <c r="Z1033" s="193">
        <v>851522.74911945581</v>
      </c>
      <c r="AA1033" s="193">
        <v>34698.247089736542</v>
      </c>
      <c r="AB1033" s="193">
        <v>14783329.730095657</v>
      </c>
      <c r="AC1033" s="193"/>
      <c r="AD1033" s="197">
        <v>602.39803142587255</v>
      </c>
      <c r="AE1033" s="198"/>
    </row>
    <row r="1034" spans="1:31" ht="14.25" hidden="1" outlineLevel="1">
      <c r="A1034" s="66" t="s">
        <v>134</v>
      </c>
      <c r="B1034" s="208" t="s">
        <v>705</v>
      </c>
      <c r="C1034" s="172"/>
      <c r="D1034" s="66"/>
      <c r="E1034" s="66">
        <v>1.0116346544188173</v>
      </c>
      <c r="F1034" s="193">
        <v>12933.303099999999</v>
      </c>
      <c r="G1034" s="193"/>
      <c r="H1034" s="193">
        <v>12933.303099999999</v>
      </c>
      <c r="I1034" s="193">
        <v>0</v>
      </c>
      <c r="J1034" s="193">
        <v>5722.7999999999993</v>
      </c>
      <c r="K1034" s="193">
        <v>0</v>
      </c>
      <c r="L1034" s="194" t="s">
        <v>1324</v>
      </c>
      <c r="M1034" s="195">
        <v>43555</v>
      </c>
      <c r="N1034" s="196" t="s">
        <v>1324</v>
      </c>
      <c r="O1034" s="195">
        <v>44196</v>
      </c>
      <c r="P1034" s="66"/>
      <c r="Q1034" s="213">
        <v>0.15134229014793832</v>
      </c>
      <c r="R1034" s="193">
        <v>502401.79291999998</v>
      </c>
      <c r="S1034" s="193"/>
      <c r="T1034" s="193"/>
      <c r="U1034" s="193">
        <v>432278.00915999996</v>
      </c>
      <c r="V1034" s="193">
        <v>75536.102809813383</v>
      </c>
      <c r="W1034" s="193">
        <v>85584.915600754888</v>
      </c>
      <c r="X1034" s="193" t="s">
        <v>607</v>
      </c>
      <c r="Y1034" s="193"/>
      <c r="Z1034" s="193">
        <v>78517.4686059464</v>
      </c>
      <c r="AA1034" s="193">
        <v>13720.114036126794</v>
      </c>
      <c r="AB1034" s="193">
        <v>1363145.7634860016</v>
      </c>
      <c r="AC1034" s="193"/>
      <c r="AD1034" s="197">
        <v>238.19559717026661</v>
      </c>
      <c r="AE1034" s="198"/>
    </row>
    <row r="1035" spans="1:31" ht="14.25" hidden="1" outlineLevel="1">
      <c r="A1035" s="66" t="s">
        <v>134</v>
      </c>
      <c r="B1035" s="208" t="s">
        <v>704</v>
      </c>
      <c r="C1035" s="172"/>
      <c r="D1035" s="66"/>
      <c r="E1035" s="66">
        <v>2.0057476565863595</v>
      </c>
      <c r="F1035" s="193">
        <v>25642.599599999998</v>
      </c>
      <c r="G1035" s="193"/>
      <c r="H1035" s="193">
        <v>25642.599599999998</v>
      </c>
      <c r="I1035" s="193">
        <v>0</v>
      </c>
      <c r="J1035" s="193">
        <v>21659.999599999999</v>
      </c>
      <c r="K1035" s="193">
        <v>0</v>
      </c>
      <c r="L1035" s="194" t="s">
        <v>1324</v>
      </c>
      <c r="M1035" s="195">
        <v>43830</v>
      </c>
      <c r="N1035" s="196" t="s">
        <v>1324</v>
      </c>
      <c r="O1035" s="195">
        <v>44196</v>
      </c>
      <c r="P1035" s="66"/>
      <c r="Q1035" s="213">
        <v>0.1613422901479383</v>
      </c>
      <c r="R1035" s="193">
        <v>980949.2919699999</v>
      </c>
      <c r="S1035" s="193"/>
      <c r="T1035" s="193"/>
      <c r="U1035" s="193">
        <v>838611.73072999995</v>
      </c>
      <c r="V1035" s="193">
        <v>38717.070462457443</v>
      </c>
      <c r="W1035" s="193">
        <v>83918.051764414631</v>
      </c>
      <c r="X1035" s="193" t="s">
        <v>607</v>
      </c>
      <c r="Y1035" s="193"/>
      <c r="Z1035" s="193">
        <v>695070.72523319104</v>
      </c>
      <c r="AA1035" s="193">
        <v>32090.061776048744</v>
      </c>
      <c r="AB1035" s="193">
        <v>12067158.190999182</v>
      </c>
      <c r="AC1035" s="193"/>
      <c r="AD1035" s="197">
        <v>557.11719362170174</v>
      </c>
      <c r="AE1035" s="198"/>
    </row>
    <row r="1036" spans="1:31" ht="14.25" hidden="1" outlineLevel="1">
      <c r="A1036" s="66" t="s">
        <v>134</v>
      </c>
      <c r="B1036" s="208" t="s">
        <v>703</v>
      </c>
      <c r="C1036" s="172"/>
      <c r="D1036" s="66"/>
      <c r="E1036" s="66">
        <v>0.94997409269071698</v>
      </c>
      <c r="F1036" s="193">
        <v>12145</v>
      </c>
      <c r="G1036" s="193"/>
      <c r="H1036" s="193">
        <v>12145</v>
      </c>
      <c r="I1036" s="193">
        <v>0</v>
      </c>
      <c r="J1036" s="193">
        <v>12145</v>
      </c>
      <c r="K1036" s="193">
        <v>0</v>
      </c>
      <c r="L1036" s="195">
        <v>43647</v>
      </c>
      <c r="M1036" s="195">
        <v>44561</v>
      </c>
      <c r="N1036" s="196">
        <v>43101</v>
      </c>
      <c r="O1036" s="195">
        <v>44926</v>
      </c>
      <c r="P1036" s="66"/>
      <c r="Q1036" s="213">
        <v>0.17334229014793828</v>
      </c>
      <c r="R1036" s="193">
        <v>512652.52764000004</v>
      </c>
      <c r="S1036" s="193"/>
      <c r="T1036" s="193"/>
      <c r="U1036" s="193">
        <v>512652.52764000004</v>
      </c>
      <c r="V1036" s="193">
        <v>42210.994453684645</v>
      </c>
      <c r="W1036" s="193">
        <v>83341.292713050643</v>
      </c>
      <c r="X1036" s="193" t="s">
        <v>607</v>
      </c>
      <c r="Y1036" s="193"/>
      <c r="Z1036" s="193">
        <v>251573.0004136186</v>
      </c>
      <c r="AA1036" s="193">
        <v>20714.121071520676</v>
      </c>
      <c r="AB1036" s="193">
        <v>4367571.6475571021</v>
      </c>
      <c r="AC1036" s="193"/>
      <c r="AD1036" s="197">
        <v>359.61890881491166</v>
      </c>
      <c r="AE1036" s="198"/>
    </row>
    <row r="1037" spans="1:31" ht="14.25" hidden="1" outlineLevel="1">
      <c r="A1037" s="66" t="s">
        <v>134</v>
      </c>
      <c r="B1037" s="208" t="s">
        <v>598</v>
      </c>
      <c r="C1037" s="172"/>
      <c r="D1037" s="66"/>
      <c r="E1037" s="66">
        <v>15.221662896609475</v>
      </c>
      <c r="F1037" s="193">
        <v>194602.25</v>
      </c>
      <c r="G1037" s="193"/>
      <c r="H1037" s="193">
        <v>190002.24999999997</v>
      </c>
      <c r="I1037" s="193">
        <v>0</v>
      </c>
      <c r="J1037" s="193">
        <v>190002.24999999997</v>
      </c>
      <c r="K1037" s="193">
        <v>0</v>
      </c>
      <c r="L1037" s="195">
        <v>43831</v>
      </c>
      <c r="M1037" s="195">
        <v>45291</v>
      </c>
      <c r="N1037" s="196">
        <v>43831</v>
      </c>
      <c r="O1037" s="195">
        <v>45291</v>
      </c>
      <c r="P1037" s="66"/>
      <c r="Q1037" s="213">
        <v>0.22388966422809978</v>
      </c>
      <c r="R1037" s="193">
        <v>7240762.1826999998</v>
      </c>
      <c r="S1037" s="193"/>
      <c r="T1037" s="193"/>
      <c r="U1037" s="193">
        <v>7240762.1826999998</v>
      </c>
      <c r="V1037" s="193">
        <v>38108.823357091831</v>
      </c>
      <c r="W1037" s="193">
        <v>90429.809390204609</v>
      </c>
      <c r="X1037" s="193" t="s">
        <v>607</v>
      </c>
      <c r="Y1037" s="193"/>
      <c r="Z1037" s="193">
        <v>3656601.266239292</v>
      </c>
      <c r="AA1037" s="193">
        <v>19245.041920499851</v>
      </c>
      <c r="AB1037" s="193">
        <v>63482440.447069488</v>
      </c>
      <c r="AC1037" s="193"/>
      <c r="AD1037" s="197">
        <v>334.11415100120917</v>
      </c>
      <c r="AE1037" s="198"/>
    </row>
    <row r="1038" spans="1:31" ht="14.25" hidden="1" outlineLevel="1">
      <c r="A1038" s="66" t="s">
        <v>134</v>
      </c>
      <c r="B1038" s="208" t="s">
        <v>592</v>
      </c>
      <c r="C1038" s="172"/>
      <c r="D1038" s="66"/>
      <c r="E1038" s="66">
        <v>0</v>
      </c>
      <c r="F1038" s="193">
        <v>0</v>
      </c>
      <c r="G1038" s="193">
        <v>7930</v>
      </c>
      <c r="H1038" s="193">
        <v>0</v>
      </c>
      <c r="I1038" s="193">
        <v>7930</v>
      </c>
      <c r="J1038" s="193">
        <v>0</v>
      </c>
      <c r="K1038" s="193">
        <v>7930</v>
      </c>
      <c r="L1038" s="195">
        <v>44562</v>
      </c>
      <c r="M1038" s="195">
        <v>48213</v>
      </c>
      <c r="N1038" s="196">
        <v>44197</v>
      </c>
      <c r="O1038" s="195">
        <v>45291</v>
      </c>
      <c r="P1038" s="66"/>
      <c r="Q1038" s="213">
        <v>0.18334229014793829</v>
      </c>
      <c r="R1038" s="193">
        <v>3179380.33</v>
      </c>
      <c r="S1038" s="193"/>
      <c r="T1038" s="193"/>
      <c r="U1038" s="193">
        <v>3179380.33</v>
      </c>
      <c r="V1038" s="193">
        <v>0</v>
      </c>
      <c r="W1038" s="193">
        <v>0</v>
      </c>
      <c r="X1038" s="193">
        <v>450</v>
      </c>
      <c r="Y1038" s="193"/>
      <c r="Z1038" s="193">
        <v>-612686.56817970704</v>
      </c>
      <c r="AA1038" s="193">
        <v>0</v>
      </c>
      <c r="AB1038" s="193">
        <v>-10636882.652832925</v>
      </c>
      <c r="AC1038" s="193"/>
      <c r="AD1038" s="197">
        <v>0</v>
      </c>
      <c r="AE1038" s="198"/>
    </row>
    <row r="1039" spans="1:31" ht="14.25" hidden="1" outlineLevel="1">
      <c r="A1039" s="66" t="s">
        <v>134</v>
      </c>
      <c r="B1039" s="208" t="s">
        <v>1207</v>
      </c>
      <c r="C1039" s="172"/>
      <c r="D1039" s="66"/>
      <c r="E1039" s="66">
        <v>0</v>
      </c>
      <c r="F1039" s="193">
        <v>0</v>
      </c>
      <c r="G1039" s="193">
        <v>300</v>
      </c>
      <c r="H1039" s="193">
        <v>0</v>
      </c>
      <c r="I1039" s="193">
        <v>300</v>
      </c>
      <c r="J1039" s="193">
        <v>0</v>
      </c>
      <c r="K1039" s="193">
        <v>300</v>
      </c>
      <c r="L1039" s="195">
        <v>44562</v>
      </c>
      <c r="M1039" s="195">
        <v>45291</v>
      </c>
      <c r="N1039" s="196" t="s">
        <v>1324</v>
      </c>
      <c r="O1039" s="195">
        <v>45291</v>
      </c>
      <c r="P1039" s="66"/>
      <c r="Q1039" s="213">
        <v>0.18334229014793829</v>
      </c>
      <c r="R1039" s="193">
        <v>164430.43117</v>
      </c>
      <c r="S1039" s="193"/>
      <c r="T1039" s="193"/>
      <c r="U1039" s="193">
        <v>154981.32439999998</v>
      </c>
      <c r="V1039" s="193">
        <v>0</v>
      </c>
      <c r="W1039" s="193">
        <v>0</v>
      </c>
      <c r="X1039" s="193">
        <v>450</v>
      </c>
      <c r="Y1039" s="193"/>
      <c r="Z1039" s="193">
        <v>-23010.792247012472</v>
      </c>
      <c r="AA1039" s="193">
        <v>0</v>
      </c>
      <c r="AB1039" s="193">
        <v>-399491.53383169632</v>
      </c>
      <c r="AC1039" s="193"/>
      <c r="AD1039" s="197">
        <v>0</v>
      </c>
      <c r="AE1039" s="198"/>
    </row>
    <row r="1040" spans="1:31" ht="14.25" hidden="1" outlineLevel="1">
      <c r="A1040" s="66" t="s">
        <v>134</v>
      </c>
      <c r="B1040" s="208" t="s">
        <v>593</v>
      </c>
      <c r="C1040" s="172"/>
      <c r="D1040" s="66"/>
      <c r="E1040" s="66">
        <v>0.34911645680580294</v>
      </c>
      <c r="F1040" s="193">
        <v>4463.3</v>
      </c>
      <c r="G1040" s="193"/>
      <c r="H1040" s="193">
        <v>0</v>
      </c>
      <c r="I1040" s="193">
        <v>0</v>
      </c>
      <c r="J1040" s="193">
        <v>0</v>
      </c>
      <c r="K1040" s="193">
        <v>0</v>
      </c>
      <c r="L1040" s="194"/>
      <c r="M1040" s="195">
        <v>43100</v>
      </c>
      <c r="N1040" s="196" t="s">
        <v>1324</v>
      </c>
      <c r="O1040" s="195">
        <v>44561</v>
      </c>
      <c r="P1040" s="66"/>
      <c r="Q1040" s="213">
        <v>0.18134229014793829</v>
      </c>
      <c r="R1040" s="193">
        <v>276438.11600000004</v>
      </c>
      <c r="S1040" s="193"/>
      <c r="T1040" s="193"/>
      <c r="U1040" s="193">
        <v>271251.86498000001</v>
      </c>
      <c r="V1040" s="193">
        <v>0</v>
      </c>
      <c r="W1040" s="193">
        <v>0</v>
      </c>
      <c r="X1040" s="193" t="s">
        <v>607</v>
      </c>
      <c r="Y1040" s="193"/>
      <c r="Z1040" s="193">
        <v>-204988.67611374933</v>
      </c>
      <c r="AA1040" s="193">
        <v>0</v>
      </c>
      <c r="AB1040" s="193">
        <v>-3558818.8255205597</v>
      </c>
      <c r="AC1040" s="193"/>
      <c r="AD1040" s="197">
        <v>0</v>
      </c>
      <c r="AE1040" s="198"/>
    </row>
    <row r="1041" spans="1:31" ht="14.25" hidden="1" outlineLevel="1">
      <c r="A1041" s="66" t="s">
        <v>134</v>
      </c>
      <c r="B1041" s="208" t="s">
        <v>594</v>
      </c>
      <c r="C1041" s="172"/>
      <c r="D1041" s="66"/>
      <c r="E1041" s="66">
        <v>1.1473997501589237</v>
      </c>
      <c r="F1041" s="193">
        <v>14669</v>
      </c>
      <c r="G1041" s="193"/>
      <c r="H1041" s="193">
        <v>0</v>
      </c>
      <c r="I1041" s="193">
        <v>0</v>
      </c>
      <c r="J1041" s="193">
        <v>0</v>
      </c>
      <c r="K1041" s="193">
        <v>0</v>
      </c>
      <c r="L1041" s="194"/>
      <c r="M1041" s="195">
        <v>43100</v>
      </c>
      <c r="N1041" s="196" t="s">
        <v>1324</v>
      </c>
      <c r="O1041" s="195">
        <v>44561</v>
      </c>
      <c r="P1041" s="66"/>
      <c r="Q1041" s="213">
        <v>0.18134229014793829</v>
      </c>
      <c r="R1041" s="193">
        <v>773309.62060000014</v>
      </c>
      <c r="S1041" s="193"/>
      <c r="T1041" s="193"/>
      <c r="U1041" s="193">
        <v>763803.51003000012</v>
      </c>
      <c r="V1041" s="193">
        <v>0</v>
      </c>
      <c r="W1041" s="193">
        <v>0</v>
      </c>
      <c r="X1041" s="193" t="s">
        <v>607</v>
      </c>
      <c r="Y1041" s="193"/>
      <c r="Z1041" s="193">
        <v>-553901.6416818666</v>
      </c>
      <c r="AA1041" s="193">
        <v>0</v>
      </c>
      <c r="AB1041" s="193">
        <v>-9616314.5558846425</v>
      </c>
      <c r="AC1041" s="193"/>
      <c r="AD1041" s="197">
        <v>0</v>
      </c>
      <c r="AE1041" s="198"/>
    </row>
    <row r="1042" spans="1:31" ht="14.25" hidden="1" outlineLevel="1">
      <c r="A1042" s="66" t="s">
        <v>134</v>
      </c>
      <c r="B1042" s="208" t="s">
        <v>595</v>
      </c>
      <c r="C1042" s="172"/>
      <c r="D1042" s="66"/>
      <c r="E1042" s="66">
        <v>0.22605394218823979</v>
      </c>
      <c r="F1042" s="193">
        <v>2890</v>
      </c>
      <c r="G1042" s="193"/>
      <c r="H1042" s="193">
        <v>0</v>
      </c>
      <c r="I1042" s="193">
        <v>0</v>
      </c>
      <c r="J1042" s="193">
        <v>0</v>
      </c>
      <c r="K1042" s="193">
        <v>0</v>
      </c>
      <c r="L1042" s="194"/>
      <c r="M1042" s="195">
        <v>43100</v>
      </c>
      <c r="N1042" s="196">
        <v>44562</v>
      </c>
      <c r="O1042" s="195">
        <v>45291</v>
      </c>
      <c r="P1042" s="66"/>
      <c r="Q1042" s="213">
        <v>0.20334229014793831</v>
      </c>
      <c r="R1042" s="193">
        <v>276437.49999999971</v>
      </c>
      <c r="S1042" s="193"/>
      <c r="T1042" s="193"/>
      <c r="U1042" s="193">
        <v>276437.49999999971</v>
      </c>
      <c r="V1042" s="193">
        <v>0</v>
      </c>
      <c r="W1042" s="193">
        <v>0</v>
      </c>
      <c r="X1042" s="193" t="s">
        <v>607</v>
      </c>
      <c r="Y1042" s="193"/>
      <c r="Z1042" s="193">
        <v>-127638.75504527066</v>
      </c>
      <c r="AA1042" s="193">
        <v>0</v>
      </c>
      <c r="AB1042" s="193">
        <v>-2215942.914178608</v>
      </c>
      <c r="AC1042" s="193"/>
      <c r="AD1042" s="197">
        <v>0</v>
      </c>
      <c r="AE1042" s="198"/>
    </row>
    <row r="1043" spans="1:31" ht="14.25" hidden="1" outlineLevel="1">
      <c r="A1043" s="66" t="s">
        <v>134</v>
      </c>
      <c r="B1043" s="208" t="s">
        <v>596</v>
      </c>
      <c r="C1043" s="172"/>
      <c r="D1043" s="66"/>
      <c r="E1043" s="66">
        <v>0.93511241483059049</v>
      </c>
      <c r="F1043" s="193">
        <v>11955</v>
      </c>
      <c r="G1043" s="193"/>
      <c r="H1043" s="193">
        <v>0</v>
      </c>
      <c r="I1043" s="193">
        <v>0</v>
      </c>
      <c r="J1043" s="193">
        <v>0</v>
      </c>
      <c r="K1043" s="193">
        <v>0</v>
      </c>
      <c r="L1043" s="194"/>
      <c r="M1043" s="195">
        <v>43100</v>
      </c>
      <c r="N1043" s="196">
        <v>44197</v>
      </c>
      <c r="O1043" s="195">
        <v>45291</v>
      </c>
      <c r="P1043" s="66"/>
      <c r="Q1043" s="213">
        <v>0.20334229014793831</v>
      </c>
      <c r="R1043" s="193">
        <v>773310.00000000023</v>
      </c>
      <c r="S1043" s="193"/>
      <c r="T1043" s="193"/>
      <c r="U1043" s="193">
        <v>773310.00000000023</v>
      </c>
      <c r="V1043" s="193">
        <v>0</v>
      </c>
      <c r="W1043" s="193">
        <v>0</v>
      </c>
      <c r="X1043" s="193" t="s">
        <v>607</v>
      </c>
      <c r="Y1043" s="193"/>
      <c r="Z1043" s="193">
        <v>-376558.36538966652</v>
      </c>
      <c r="AA1043" s="193">
        <v>0</v>
      </c>
      <c r="AB1043" s="193">
        <v>-6537448.9218729539</v>
      </c>
      <c r="AC1043" s="193"/>
      <c r="AD1043" s="197">
        <v>0</v>
      </c>
      <c r="AE1043" s="198"/>
    </row>
    <row r="1044" spans="1:31" ht="14.25" hidden="1" outlineLevel="1">
      <c r="A1044" s="66" t="s">
        <v>134</v>
      </c>
      <c r="B1044" s="208" t="s">
        <v>1208</v>
      </c>
      <c r="C1044" s="172"/>
      <c r="D1044" s="66"/>
      <c r="E1044" s="66">
        <v>7.3569998569055634E-2</v>
      </c>
      <c r="F1044" s="193">
        <v>940.56</v>
      </c>
      <c r="G1044" s="193"/>
      <c r="H1044" s="193">
        <v>0</v>
      </c>
      <c r="I1044" s="193">
        <v>0</v>
      </c>
      <c r="J1044" s="193">
        <v>0</v>
      </c>
      <c r="K1044" s="193">
        <v>0</v>
      </c>
      <c r="L1044" s="194"/>
      <c r="M1044" s="195">
        <v>43100</v>
      </c>
      <c r="N1044" s="196" t="s">
        <v>1324</v>
      </c>
      <c r="O1044" s="195">
        <v>43830</v>
      </c>
      <c r="P1044" s="66"/>
      <c r="Q1044" s="213">
        <v>0.17994229014793828</v>
      </c>
      <c r="R1044" s="193">
        <v>61229.090030000007</v>
      </c>
      <c r="S1044" s="193"/>
      <c r="T1044" s="193"/>
      <c r="U1044" s="193">
        <v>60967.003000000004</v>
      </c>
      <c r="V1044" s="193">
        <v>0</v>
      </c>
      <c r="W1044" s="193">
        <v>0</v>
      </c>
      <c r="X1044" s="193" t="s">
        <v>607</v>
      </c>
      <c r="Y1044" s="193"/>
      <c r="Z1044" s="193">
        <v>-54128.041513069882</v>
      </c>
      <c r="AA1044" s="193">
        <v>0</v>
      </c>
      <c r="AB1044" s="193">
        <v>-939719.68001968542</v>
      </c>
      <c r="AC1044" s="193"/>
      <c r="AD1044" s="197">
        <v>0</v>
      </c>
      <c r="AE1044" s="198"/>
    </row>
    <row r="1045" spans="1:31" ht="14.25" hidden="1" outlineLevel="1">
      <c r="A1045" s="66" t="s">
        <v>134</v>
      </c>
      <c r="B1045" s="208" t="s">
        <v>597</v>
      </c>
      <c r="C1045" s="172"/>
      <c r="D1045" s="66"/>
      <c r="E1045" s="66">
        <v>5.2305284131929392E-2</v>
      </c>
      <c r="F1045" s="193">
        <v>668.7</v>
      </c>
      <c r="G1045" s="193"/>
      <c r="H1045" s="193">
        <v>0</v>
      </c>
      <c r="I1045" s="193">
        <v>0</v>
      </c>
      <c r="J1045" s="193">
        <v>0</v>
      </c>
      <c r="K1045" s="193">
        <v>0</v>
      </c>
      <c r="L1045" s="194"/>
      <c r="M1045" s="195">
        <v>43100</v>
      </c>
      <c r="N1045" s="196" t="s">
        <v>1324</v>
      </c>
      <c r="O1045" s="195">
        <v>43465</v>
      </c>
      <c r="P1045" s="66"/>
      <c r="Q1045" s="213">
        <v>0.17774229014793827</v>
      </c>
      <c r="R1045" s="193">
        <v>62935.360660000006</v>
      </c>
      <c r="S1045" s="193"/>
      <c r="T1045" s="193"/>
      <c r="U1045" s="193">
        <v>43024.688950000011</v>
      </c>
      <c r="V1045" s="193">
        <v>0</v>
      </c>
      <c r="W1045" s="193">
        <v>0</v>
      </c>
      <c r="X1045" s="193" t="s">
        <v>607</v>
      </c>
      <c r="Y1045" s="193"/>
      <c r="Z1045" s="193">
        <v>-32700.841293292367</v>
      </c>
      <c r="AA1045" s="193">
        <v>0</v>
      </c>
      <c r="AB1045" s="193">
        <v>-567720.96786629851</v>
      </c>
      <c r="AC1045" s="193"/>
      <c r="AD1045" s="197">
        <v>0</v>
      </c>
      <c r="AE1045" s="198"/>
    </row>
    <row r="1046" spans="1:31" ht="14.25" hidden="1" outlineLevel="1">
      <c r="A1046" s="66" t="s">
        <v>134</v>
      </c>
      <c r="B1046" s="208" t="s">
        <v>714</v>
      </c>
      <c r="C1046" s="172"/>
      <c r="D1046" s="66"/>
      <c r="E1046" s="66">
        <v>2.7376775005496166</v>
      </c>
      <c r="F1046" s="193">
        <v>35000</v>
      </c>
      <c r="G1046" s="193"/>
      <c r="H1046" s="193">
        <v>30000</v>
      </c>
      <c r="I1046" s="193">
        <v>0</v>
      </c>
      <c r="J1046" s="193">
        <v>30000</v>
      </c>
      <c r="K1046" s="193">
        <v>0</v>
      </c>
      <c r="L1046" s="195">
        <v>44927</v>
      </c>
      <c r="M1046" s="195">
        <v>45291</v>
      </c>
      <c r="N1046" s="196">
        <v>44562</v>
      </c>
      <c r="O1046" s="195">
        <v>45291</v>
      </c>
      <c r="P1046" s="66"/>
      <c r="Q1046" s="213">
        <v>0.20334229014793831</v>
      </c>
      <c r="R1046" s="193">
        <v>2420000</v>
      </c>
      <c r="S1046" s="193"/>
      <c r="T1046" s="193"/>
      <c r="U1046" s="193">
        <v>2420000</v>
      </c>
      <c r="V1046" s="193">
        <v>80666.666666666672</v>
      </c>
      <c r="W1046" s="193">
        <v>100000</v>
      </c>
      <c r="X1046" s="193" t="s">
        <v>607</v>
      </c>
      <c r="Y1046" s="193"/>
      <c r="Z1046" s="193">
        <v>18554.229685975552</v>
      </c>
      <c r="AA1046" s="193">
        <v>618.47432286585172</v>
      </c>
      <c r="AB1046" s="193">
        <v>322120.92468386481</v>
      </c>
      <c r="AC1046" s="193"/>
      <c r="AD1046" s="197">
        <v>10.737364156128827</v>
      </c>
      <c r="AE1046" s="198"/>
    </row>
    <row r="1047" spans="1:31" ht="14.25" hidden="1" outlineLevel="1">
      <c r="A1047" s="66" t="s">
        <v>134</v>
      </c>
      <c r="B1047" s="208" t="s">
        <v>1209</v>
      </c>
      <c r="C1047" s="172"/>
      <c r="D1047" s="66"/>
      <c r="E1047" s="66">
        <v>14.991991309152652</v>
      </c>
      <c r="F1047" s="193">
        <v>191666</v>
      </c>
      <c r="G1047" s="193"/>
      <c r="H1047" s="193">
        <v>183866</v>
      </c>
      <c r="I1047" s="193">
        <v>0</v>
      </c>
      <c r="J1047" s="193">
        <v>183866</v>
      </c>
      <c r="K1047" s="193">
        <v>0</v>
      </c>
      <c r="L1047" s="195">
        <v>44927</v>
      </c>
      <c r="M1047" s="195">
        <v>45291</v>
      </c>
      <c r="N1047" s="196">
        <v>44197</v>
      </c>
      <c r="O1047" s="195">
        <v>45291</v>
      </c>
      <c r="P1047" s="66"/>
      <c r="Q1047" s="213">
        <v>0.23388966422809979</v>
      </c>
      <c r="R1047" s="193">
        <v>8487639.9999999981</v>
      </c>
      <c r="S1047" s="193"/>
      <c r="T1047" s="193"/>
      <c r="U1047" s="193">
        <v>8487639.9999999981</v>
      </c>
      <c r="V1047" s="193">
        <v>46162.096309268694</v>
      </c>
      <c r="W1047" s="193">
        <v>65000</v>
      </c>
      <c r="X1047" s="193" t="s">
        <v>607</v>
      </c>
      <c r="Y1047" s="193"/>
      <c r="Z1047" s="193">
        <v>320631.96606706991</v>
      </c>
      <c r="AA1047" s="193">
        <v>1743.8349997665143</v>
      </c>
      <c r="AB1047" s="193">
        <v>5566507.8605121141</v>
      </c>
      <c r="AC1047" s="193"/>
      <c r="AD1047" s="197">
        <v>30.274808069529517</v>
      </c>
      <c r="AE1047" s="198"/>
    </row>
    <row r="1048" spans="1:31" ht="14.25" collapsed="1">
      <c r="A1048" s="309"/>
      <c r="B1048" s="66" t="s">
        <v>1210</v>
      </c>
      <c r="C1048" s="172"/>
      <c r="D1048" s="66">
        <v>38</v>
      </c>
      <c r="E1048" s="66">
        <v>57.564999999999998</v>
      </c>
      <c r="F1048" s="193">
        <v>639147.61329999985</v>
      </c>
      <c r="G1048" s="193">
        <v>0</v>
      </c>
      <c r="H1048" s="193">
        <v>165737.6433</v>
      </c>
      <c r="I1048" s="193">
        <v>0</v>
      </c>
      <c r="J1048" s="193">
        <v>110248.57330000002</v>
      </c>
      <c r="K1048" s="193">
        <v>0</v>
      </c>
      <c r="L1048" s="194" t="s">
        <v>1324</v>
      </c>
      <c r="M1048" s="195">
        <v>44561</v>
      </c>
      <c r="N1048" s="196" t="s">
        <v>1324</v>
      </c>
      <c r="O1048" s="196">
        <v>44196</v>
      </c>
      <c r="P1048" s="66"/>
      <c r="Q1048" s="213">
        <v>0.14226069970254065</v>
      </c>
      <c r="R1048" s="193">
        <v>11754924.490539998</v>
      </c>
      <c r="S1048" s="193"/>
      <c r="T1048" s="193"/>
      <c r="U1048" s="193">
        <v>6948242.9405399999</v>
      </c>
      <c r="V1048" s="193">
        <v>63023.427265883714</v>
      </c>
      <c r="W1048" s="193">
        <v>93091.024895920316</v>
      </c>
      <c r="X1048" s="193">
        <v>450</v>
      </c>
      <c r="Y1048" s="193">
        <v>0</v>
      </c>
      <c r="Z1048" s="193">
        <v>3377851.7866941667</v>
      </c>
      <c r="AA1048" s="193">
        <v>30638.507924294074</v>
      </c>
      <c r="AB1048" s="193">
        <v>58640000</v>
      </c>
      <c r="AC1048" s="193"/>
      <c r="AD1048" s="197">
        <v>531.88896912464622</v>
      </c>
      <c r="AE1048" s="198"/>
    </row>
    <row r="1049" spans="1:31" ht="14.25" hidden="1" outlineLevel="1">
      <c r="A1049" s="309" t="s">
        <v>134</v>
      </c>
      <c r="B1049" s="208" t="s">
        <v>1211</v>
      </c>
      <c r="C1049" s="172"/>
      <c r="D1049" s="66"/>
      <c r="E1049" s="66">
        <v>3.0905896132523356</v>
      </c>
      <c r="F1049" s="193">
        <v>34315</v>
      </c>
      <c r="G1049" s="193"/>
      <c r="H1049" s="193">
        <v>133.5</v>
      </c>
      <c r="I1049" s="193">
        <v>0</v>
      </c>
      <c r="J1049" s="193">
        <v>133.5</v>
      </c>
      <c r="K1049" s="193">
        <v>0</v>
      </c>
      <c r="L1049" s="194" t="s">
        <v>1324</v>
      </c>
      <c r="M1049" s="195">
        <v>43190</v>
      </c>
      <c r="N1049" s="196" t="s">
        <v>1324</v>
      </c>
      <c r="O1049" s="195">
        <v>43100</v>
      </c>
      <c r="P1049" s="66"/>
      <c r="Q1049" s="213">
        <v>5.6542290147938302E-2</v>
      </c>
      <c r="R1049" s="193">
        <v>2437.91</v>
      </c>
      <c r="S1049" s="193"/>
      <c r="T1049" s="193"/>
      <c r="U1049" s="193">
        <v>0</v>
      </c>
      <c r="V1049" s="193">
        <v>0</v>
      </c>
      <c r="W1049" s="193">
        <v>95000</v>
      </c>
      <c r="X1049" s="193" t="s">
        <v>607</v>
      </c>
      <c r="Y1049" s="193"/>
      <c r="Z1049" s="193">
        <v>11969.685278232158</v>
      </c>
      <c r="AA1049" s="193">
        <v>89660.56388188884</v>
      </c>
      <c r="AB1049" s="193">
        <v>207806.31453071619</v>
      </c>
      <c r="AC1049" s="193"/>
      <c r="AD1049" s="197">
        <v>1556.6016069716568</v>
      </c>
      <c r="AE1049" s="198"/>
    </row>
    <row r="1050" spans="1:31" ht="14.25" hidden="1" outlineLevel="1">
      <c r="A1050" s="309" t="s">
        <v>134</v>
      </c>
      <c r="B1050" s="208" t="s">
        <v>1212</v>
      </c>
      <c r="C1050" s="172"/>
      <c r="D1050" s="66"/>
      <c r="E1050" s="66">
        <v>2.3794576874781552</v>
      </c>
      <c r="F1050" s="193">
        <v>26419.260000000002</v>
      </c>
      <c r="G1050" s="193"/>
      <c r="H1050" s="193">
        <v>44.6</v>
      </c>
      <c r="I1050" s="193">
        <v>0</v>
      </c>
      <c r="J1050" s="193">
        <v>0</v>
      </c>
      <c r="K1050" s="193">
        <v>0</v>
      </c>
      <c r="L1050" s="194"/>
      <c r="M1050" s="195">
        <v>43100</v>
      </c>
      <c r="N1050" s="196"/>
      <c r="O1050" s="195">
        <v>43100</v>
      </c>
      <c r="P1050" s="66"/>
      <c r="Q1050" s="213">
        <v>5.6542290147938302E-2</v>
      </c>
      <c r="R1050" s="193">
        <v>-867.59</v>
      </c>
      <c r="S1050" s="193"/>
      <c r="T1050" s="193"/>
      <c r="U1050" s="193">
        <v>0</v>
      </c>
      <c r="V1050" s="193">
        <v>0</v>
      </c>
      <c r="W1050" s="193">
        <v>0</v>
      </c>
      <c r="X1050" s="193" t="s">
        <v>607</v>
      </c>
      <c r="Y1050" s="193"/>
      <c r="Z1050" s="193">
        <v>0.19083603366960694</v>
      </c>
      <c r="AA1050" s="193">
        <v>0</v>
      </c>
      <c r="AB1050" s="193">
        <v>3.3131140806734511</v>
      </c>
      <c r="AC1050" s="193"/>
      <c r="AD1050" s="197">
        <v>0</v>
      </c>
      <c r="AE1050" s="198"/>
    </row>
    <row r="1051" spans="1:31" ht="14.25" hidden="1" outlineLevel="1">
      <c r="A1051" s="309" t="s">
        <v>134</v>
      </c>
      <c r="B1051" s="208" t="s">
        <v>1213</v>
      </c>
      <c r="C1051" s="172"/>
      <c r="D1051" s="66"/>
      <c r="E1051" s="66">
        <v>1.3473943969744309</v>
      </c>
      <c r="F1051" s="193">
        <v>14960.2</v>
      </c>
      <c r="G1051" s="193"/>
      <c r="H1051" s="193">
        <v>185.9</v>
      </c>
      <c r="I1051" s="193">
        <v>0</v>
      </c>
      <c r="J1051" s="193">
        <v>185.9</v>
      </c>
      <c r="K1051" s="193">
        <v>0</v>
      </c>
      <c r="L1051" s="194" t="s">
        <v>1324</v>
      </c>
      <c r="M1051" s="195">
        <v>43190</v>
      </c>
      <c r="N1051" s="196" t="s">
        <v>1324</v>
      </c>
      <c r="O1051" s="195">
        <v>43100</v>
      </c>
      <c r="P1051" s="66"/>
      <c r="Q1051" s="213">
        <v>5.6542290147938302E-2</v>
      </c>
      <c r="R1051" s="193">
        <v>19426.84</v>
      </c>
      <c r="S1051" s="193"/>
      <c r="T1051" s="193"/>
      <c r="U1051" s="193">
        <v>0</v>
      </c>
      <c r="V1051" s="193">
        <v>0</v>
      </c>
      <c r="W1051" s="193">
        <v>95000</v>
      </c>
      <c r="X1051" s="193" t="s">
        <v>607</v>
      </c>
      <c r="Y1051" s="193"/>
      <c r="Z1051" s="193">
        <v>16636.244455083448</v>
      </c>
      <c r="AA1051" s="193">
        <v>89490.287547517204</v>
      </c>
      <c r="AB1051" s="193">
        <v>288822.6855997626</v>
      </c>
      <c r="AC1051" s="193"/>
      <c r="AD1051" s="197">
        <v>1553.6454308755383</v>
      </c>
      <c r="AE1051" s="198"/>
    </row>
    <row r="1052" spans="1:31" ht="14.25" hidden="1" outlineLevel="1">
      <c r="A1052" s="309" t="s">
        <v>134</v>
      </c>
      <c r="B1052" s="208" t="s">
        <v>1214</v>
      </c>
      <c r="C1052" s="172"/>
      <c r="D1052" s="66"/>
      <c r="E1052" s="66">
        <v>0.80131968084124605</v>
      </c>
      <c r="F1052" s="193">
        <v>8897.1</v>
      </c>
      <c r="G1052" s="193"/>
      <c r="H1052" s="193">
        <v>62.8</v>
      </c>
      <c r="I1052" s="193">
        <v>0</v>
      </c>
      <c r="J1052" s="193">
        <v>0</v>
      </c>
      <c r="K1052" s="193">
        <v>0</v>
      </c>
      <c r="L1052" s="194"/>
      <c r="M1052" s="195">
        <v>43100</v>
      </c>
      <c r="N1052" s="196" t="s">
        <v>1324</v>
      </c>
      <c r="O1052" s="195">
        <v>43100</v>
      </c>
      <c r="P1052" s="66"/>
      <c r="Q1052" s="213">
        <v>5.6542290147938302E-2</v>
      </c>
      <c r="R1052" s="193">
        <v>9549.7199999999993</v>
      </c>
      <c r="S1052" s="193"/>
      <c r="T1052" s="193"/>
      <c r="U1052" s="193">
        <v>0</v>
      </c>
      <c r="V1052" s="193">
        <v>0</v>
      </c>
      <c r="W1052" s="193">
        <v>0</v>
      </c>
      <c r="X1052" s="193" t="s">
        <v>607</v>
      </c>
      <c r="Y1052" s="193"/>
      <c r="Z1052" s="193">
        <v>-15.259385528440619</v>
      </c>
      <c r="AA1052" s="193">
        <v>0</v>
      </c>
      <c r="AB1052" s="193">
        <v>-264.91896778901145</v>
      </c>
      <c r="AC1052" s="193"/>
      <c r="AD1052" s="197">
        <v>0</v>
      </c>
      <c r="AE1052" s="198"/>
    </row>
    <row r="1053" spans="1:31" ht="14.25" hidden="1" outlineLevel="1">
      <c r="A1053" s="309" t="s">
        <v>134</v>
      </c>
      <c r="B1053" s="208" t="s">
        <v>1215</v>
      </c>
      <c r="C1053" s="172"/>
      <c r="D1053" s="66"/>
      <c r="E1053" s="66">
        <v>3.2756052859064946</v>
      </c>
      <c r="F1053" s="193">
        <v>36369.24</v>
      </c>
      <c r="G1053" s="193"/>
      <c r="H1053" s="193">
        <v>135.29</v>
      </c>
      <c r="I1053" s="193">
        <v>0</v>
      </c>
      <c r="J1053" s="193">
        <v>46.69</v>
      </c>
      <c r="K1053" s="193">
        <v>0</v>
      </c>
      <c r="L1053" s="194" t="s">
        <v>1324</v>
      </c>
      <c r="M1053" s="195">
        <v>43190</v>
      </c>
      <c r="N1053" s="196" t="s">
        <v>1324</v>
      </c>
      <c r="O1053" s="196">
        <v>43190</v>
      </c>
      <c r="P1053" s="66"/>
      <c r="Q1053" s="213">
        <v>0.13274229014793831</v>
      </c>
      <c r="R1053" s="193">
        <v>51456.510199999997</v>
      </c>
      <c r="S1053" s="193"/>
      <c r="T1053" s="193"/>
      <c r="U1053" s="193">
        <v>2753.3701999999976</v>
      </c>
      <c r="V1053" s="193">
        <v>58971.304347826037</v>
      </c>
      <c r="W1053" s="193">
        <v>93000</v>
      </c>
      <c r="X1053" s="193" t="s">
        <v>607</v>
      </c>
      <c r="Y1053" s="193"/>
      <c r="Z1053" s="193">
        <v>-1012.9742726067444</v>
      </c>
      <c r="AA1053" s="193">
        <v>-21695.743684016801</v>
      </c>
      <c r="AB1053" s="193">
        <v>-17586.297835888494</v>
      </c>
      <c r="AC1053" s="193"/>
      <c r="AD1053" s="197">
        <v>-376.66090888602474</v>
      </c>
      <c r="AE1053" s="198"/>
    </row>
    <row r="1054" spans="1:31" ht="14.25" hidden="1" outlineLevel="1">
      <c r="A1054" s="309" t="s">
        <v>134</v>
      </c>
      <c r="B1054" s="208" t="s">
        <v>1216</v>
      </c>
      <c r="C1054" s="172"/>
      <c r="D1054" s="66"/>
      <c r="E1054" s="66">
        <v>0</v>
      </c>
      <c r="F1054" s="193">
        <v>0</v>
      </c>
      <c r="G1054" s="193"/>
      <c r="H1054" s="193">
        <v>0</v>
      </c>
      <c r="I1054" s="193">
        <v>0</v>
      </c>
      <c r="J1054" s="193">
        <v>0</v>
      </c>
      <c r="K1054" s="193">
        <v>0</v>
      </c>
      <c r="L1054" s="194"/>
      <c r="M1054" s="195">
        <v>43100</v>
      </c>
      <c r="N1054" s="196" t="s">
        <v>1324</v>
      </c>
      <c r="O1054" s="195">
        <v>43100</v>
      </c>
      <c r="P1054" s="66"/>
      <c r="Q1054" s="213">
        <v>5.6542290147938302E-2</v>
      </c>
      <c r="R1054" s="193">
        <v>122.65</v>
      </c>
      <c r="S1054" s="193"/>
      <c r="T1054" s="193"/>
      <c r="U1054" s="193">
        <v>0</v>
      </c>
      <c r="V1054" s="193">
        <v>0</v>
      </c>
      <c r="W1054" s="193">
        <v>0</v>
      </c>
      <c r="X1054" s="193" t="s">
        <v>607</v>
      </c>
      <c r="Y1054" s="193"/>
      <c r="Z1054" s="193">
        <v>-2.6978226500509794E-2</v>
      </c>
      <c r="AA1054" s="193">
        <v>0</v>
      </c>
      <c r="AB1054" s="193">
        <v>-0.4683703615700951</v>
      </c>
      <c r="AC1054" s="193"/>
      <c r="AD1054" s="197">
        <v>0</v>
      </c>
      <c r="AE1054" s="198"/>
    </row>
    <row r="1055" spans="1:31" ht="14.25" hidden="1" outlineLevel="1">
      <c r="A1055" s="309" t="s">
        <v>134</v>
      </c>
      <c r="B1055" s="208" t="s">
        <v>1217</v>
      </c>
      <c r="C1055" s="172"/>
      <c r="D1055" s="66"/>
      <c r="E1055" s="66">
        <v>0.6975194614248591</v>
      </c>
      <c r="F1055" s="193">
        <v>7744.5999999999995</v>
      </c>
      <c r="G1055" s="193"/>
      <c r="H1055" s="193">
        <v>0</v>
      </c>
      <c r="I1055" s="193">
        <v>0</v>
      </c>
      <c r="J1055" s="193">
        <v>0</v>
      </c>
      <c r="K1055" s="193">
        <v>0</v>
      </c>
      <c r="L1055" s="194"/>
      <c r="M1055" s="195">
        <v>43100</v>
      </c>
      <c r="N1055" s="196"/>
      <c r="O1055" s="195">
        <v>43100</v>
      </c>
      <c r="P1055" s="66"/>
      <c r="Q1055" s="213">
        <v>5.6542290147938302E-2</v>
      </c>
      <c r="R1055" s="193">
        <v>0</v>
      </c>
      <c r="S1055" s="193"/>
      <c r="T1055" s="193"/>
      <c r="U1055" s="193">
        <v>0</v>
      </c>
      <c r="V1055" s="193">
        <v>0</v>
      </c>
      <c r="W1055" s="193">
        <v>0</v>
      </c>
      <c r="X1055" s="193" t="s">
        <v>607</v>
      </c>
      <c r="Y1055" s="193"/>
      <c r="Z1055" s="193">
        <v>0</v>
      </c>
      <c r="AA1055" s="193">
        <v>0</v>
      </c>
      <c r="AB1055" s="193">
        <v>0</v>
      </c>
      <c r="AC1055" s="193"/>
      <c r="AD1055" s="197">
        <v>0</v>
      </c>
      <c r="AE1055" s="198"/>
    </row>
    <row r="1056" spans="1:31" ht="14.25" hidden="1" outlineLevel="1">
      <c r="A1056" s="309" t="s">
        <v>134</v>
      </c>
      <c r="B1056" s="208" t="s">
        <v>1218</v>
      </c>
      <c r="C1056" s="172"/>
      <c r="D1056" s="66"/>
      <c r="E1056" s="66">
        <v>1.0791980469717262</v>
      </c>
      <c r="F1056" s="193">
        <v>11982.4</v>
      </c>
      <c r="G1056" s="193"/>
      <c r="H1056" s="193">
        <v>0</v>
      </c>
      <c r="I1056" s="193">
        <v>0</v>
      </c>
      <c r="J1056" s="193">
        <v>0</v>
      </c>
      <c r="K1056" s="193">
        <v>0</v>
      </c>
      <c r="L1056" s="194"/>
      <c r="M1056" s="195">
        <v>43100</v>
      </c>
      <c r="N1056" s="196" t="s">
        <v>1324</v>
      </c>
      <c r="O1056" s="195">
        <v>43190</v>
      </c>
      <c r="P1056" s="66"/>
      <c r="Q1056" s="213">
        <v>0.13274229014793831</v>
      </c>
      <c r="R1056" s="193">
        <v>266.85084999999998</v>
      </c>
      <c r="S1056" s="193"/>
      <c r="T1056" s="193"/>
      <c r="U1056" s="193">
        <v>58.250849999999986</v>
      </c>
      <c r="V1056" s="193">
        <v>0</v>
      </c>
      <c r="W1056" s="193">
        <v>0</v>
      </c>
      <c r="X1056" s="193" t="s">
        <v>607</v>
      </c>
      <c r="Y1056" s="193"/>
      <c r="Z1056" s="193">
        <v>-64.523162316644175</v>
      </c>
      <c r="AA1056" s="193">
        <v>0</v>
      </c>
      <c r="AB1056" s="193">
        <v>-1120.1899006712508</v>
      </c>
      <c r="AC1056" s="193"/>
      <c r="AD1056" s="197">
        <v>0</v>
      </c>
      <c r="AE1056" s="198"/>
    </row>
    <row r="1057" spans="1:31" ht="14.25" hidden="1" outlineLevel="1">
      <c r="A1057" s="309" t="s">
        <v>134</v>
      </c>
      <c r="B1057" s="208" t="s">
        <v>1219</v>
      </c>
      <c r="C1057" s="172"/>
      <c r="D1057" s="66"/>
      <c r="E1057" s="66">
        <v>2.5953658995858451</v>
      </c>
      <c r="F1057" s="193">
        <v>28816.501700000001</v>
      </c>
      <c r="G1057" s="193"/>
      <c r="H1057" s="193">
        <v>16198.801699999998</v>
      </c>
      <c r="I1057" s="193">
        <v>0</v>
      </c>
      <c r="J1057" s="193">
        <v>9141.4116999999987</v>
      </c>
      <c r="K1057" s="193">
        <v>0</v>
      </c>
      <c r="L1057" s="194" t="s">
        <v>1324</v>
      </c>
      <c r="M1057" s="195">
        <v>43830</v>
      </c>
      <c r="N1057" s="196" t="s">
        <v>1324</v>
      </c>
      <c r="O1057" s="195">
        <v>43830</v>
      </c>
      <c r="P1057" s="66"/>
      <c r="Q1057" s="213">
        <v>0.13494229014793832</v>
      </c>
      <c r="R1057" s="193">
        <v>816667.89388999983</v>
      </c>
      <c r="S1057" s="193"/>
      <c r="T1057" s="193"/>
      <c r="U1057" s="193">
        <v>87616.67388999986</v>
      </c>
      <c r="V1057" s="193">
        <v>9584.5889853095523</v>
      </c>
      <c r="W1057" s="193">
        <v>90000</v>
      </c>
      <c r="X1057" s="193" t="s">
        <v>607</v>
      </c>
      <c r="Y1057" s="193"/>
      <c r="Z1057" s="193">
        <v>660682.45262949867</v>
      </c>
      <c r="AA1057" s="193">
        <v>72273.569368886281</v>
      </c>
      <c r="AB1057" s="193">
        <v>11470141.642381426</v>
      </c>
      <c r="AC1057" s="193"/>
      <c r="AD1057" s="197">
        <v>1254.7451114559722</v>
      </c>
      <c r="AE1057" s="198"/>
    </row>
    <row r="1058" spans="1:31" ht="14.25" hidden="1" outlineLevel="1">
      <c r="A1058" s="309" t="s">
        <v>134</v>
      </c>
      <c r="B1058" s="208" t="s">
        <v>1220</v>
      </c>
      <c r="C1058" s="172"/>
      <c r="D1058" s="66"/>
      <c r="E1058" s="66">
        <v>0</v>
      </c>
      <c r="F1058" s="193">
        <v>0</v>
      </c>
      <c r="G1058" s="193"/>
      <c r="H1058" s="193">
        <v>0</v>
      </c>
      <c r="I1058" s="193">
        <v>0</v>
      </c>
      <c r="J1058" s="193">
        <v>0</v>
      </c>
      <c r="K1058" s="193">
        <v>0</v>
      </c>
      <c r="L1058" s="194"/>
      <c r="M1058" s="195">
        <v>43100</v>
      </c>
      <c r="N1058" s="196" t="s">
        <v>1324</v>
      </c>
      <c r="O1058" s="195">
        <v>43100</v>
      </c>
      <c r="P1058" s="66"/>
      <c r="Q1058" s="213">
        <v>5.6542290147938302E-2</v>
      </c>
      <c r="R1058" s="193">
        <v>3259.83</v>
      </c>
      <c r="S1058" s="193"/>
      <c r="T1058" s="193"/>
      <c r="U1058" s="193">
        <v>0</v>
      </c>
      <c r="V1058" s="193">
        <v>0</v>
      </c>
      <c r="W1058" s="193">
        <v>0</v>
      </c>
      <c r="X1058" s="193" t="s">
        <v>607</v>
      </c>
      <c r="Y1058" s="193"/>
      <c r="Z1058" s="193">
        <v>-181.06682298737749</v>
      </c>
      <c r="AA1058" s="193">
        <v>0</v>
      </c>
      <c r="AB1058" s="193">
        <v>-3143.5103174533679</v>
      </c>
      <c r="AC1058" s="193"/>
      <c r="AD1058" s="197">
        <v>0</v>
      </c>
      <c r="AE1058" s="198"/>
    </row>
    <row r="1059" spans="1:31" ht="14.25" hidden="1" outlineLevel="1">
      <c r="A1059" s="309" t="s">
        <v>134</v>
      </c>
      <c r="B1059" s="208" t="s">
        <v>1221</v>
      </c>
      <c r="C1059" s="172"/>
      <c r="D1059" s="66"/>
      <c r="E1059" s="66">
        <v>3.0903734566132037</v>
      </c>
      <c r="F1059" s="193">
        <v>34312.6</v>
      </c>
      <c r="G1059" s="193"/>
      <c r="H1059" s="193">
        <v>851.74</v>
      </c>
      <c r="I1059" s="193">
        <v>0</v>
      </c>
      <c r="J1059" s="193">
        <v>0</v>
      </c>
      <c r="K1059" s="193">
        <v>0</v>
      </c>
      <c r="L1059" s="194"/>
      <c r="M1059" s="195">
        <v>43100</v>
      </c>
      <c r="N1059" s="196" t="s">
        <v>1324</v>
      </c>
      <c r="O1059" s="195">
        <v>43465</v>
      </c>
      <c r="P1059" s="66"/>
      <c r="Q1059" s="213">
        <v>0.13274229014793831</v>
      </c>
      <c r="R1059" s="193">
        <v>498671.42102999997</v>
      </c>
      <c r="S1059" s="193"/>
      <c r="T1059" s="193"/>
      <c r="U1059" s="193">
        <v>30832.941029999987</v>
      </c>
      <c r="V1059" s="193">
        <v>0</v>
      </c>
      <c r="W1059" s="193">
        <v>0</v>
      </c>
      <c r="X1059" s="193" t="s">
        <v>607</v>
      </c>
      <c r="Y1059" s="193"/>
      <c r="Z1059" s="193">
        <v>-63077.614383147047</v>
      </c>
      <c r="AA1059" s="193">
        <v>0</v>
      </c>
      <c r="AB1059" s="193">
        <v>-1095093.6695210615</v>
      </c>
      <c r="AC1059" s="193"/>
      <c r="AD1059" s="197">
        <v>0</v>
      </c>
      <c r="AE1059" s="198"/>
    </row>
    <row r="1060" spans="1:31" ht="14.25" hidden="1" outlineLevel="1">
      <c r="A1060" s="309" t="s">
        <v>134</v>
      </c>
      <c r="B1060" s="208" t="s">
        <v>1222</v>
      </c>
      <c r="C1060" s="172"/>
      <c r="D1060" s="66"/>
      <c r="E1060" s="66">
        <v>1.5715056004262173</v>
      </c>
      <c r="F1060" s="193">
        <v>17448.52</v>
      </c>
      <c r="G1060" s="193"/>
      <c r="H1060" s="193">
        <v>205.4</v>
      </c>
      <c r="I1060" s="193">
        <v>0</v>
      </c>
      <c r="J1060" s="193">
        <v>173.3</v>
      </c>
      <c r="K1060" s="193">
        <v>0</v>
      </c>
      <c r="L1060" s="194" t="s">
        <v>1324</v>
      </c>
      <c r="M1060" s="195">
        <v>43190</v>
      </c>
      <c r="N1060" s="196" t="s">
        <v>1324</v>
      </c>
      <c r="O1060" s="195">
        <v>43190</v>
      </c>
      <c r="P1060" s="66"/>
      <c r="Q1060" s="213">
        <v>0.13274229014793831</v>
      </c>
      <c r="R1060" s="193">
        <v>39030.754999999997</v>
      </c>
      <c r="S1060" s="193"/>
      <c r="T1060" s="193"/>
      <c r="U1060" s="193">
        <v>697.30500000000029</v>
      </c>
      <c r="V1060" s="193">
        <v>4023.6872475476071</v>
      </c>
      <c r="W1060" s="193">
        <v>95000</v>
      </c>
      <c r="X1060" s="193" t="s">
        <v>607</v>
      </c>
      <c r="Y1060" s="193"/>
      <c r="Z1060" s="193">
        <v>12943.547522218149</v>
      </c>
      <c r="AA1060" s="193">
        <v>74688.67583507298</v>
      </c>
      <c r="AB1060" s="193">
        <v>224713.58644966767</v>
      </c>
      <c r="AC1060" s="193"/>
      <c r="AD1060" s="197">
        <v>1296.6738975745393</v>
      </c>
      <c r="AE1060" s="198"/>
    </row>
    <row r="1061" spans="1:31" ht="14.25" hidden="1" outlineLevel="1">
      <c r="A1061" s="309" t="s">
        <v>134</v>
      </c>
      <c r="B1061" s="208" t="s">
        <v>1223</v>
      </c>
      <c r="C1061" s="172"/>
      <c r="D1061" s="66"/>
      <c r="E1061" s="66">
        <v>1.8785543050075257</v>
      </c>
      <c r="F1061" s="193">
        <v>20857.7</v>
      </c>
      <c r="G1061" s="193"/>
      <c r="H1061" s="193">
        <v>5455.8</v>
      </c>
      <c r="I1061" s="193">
        <v>0</v>
      </c>
      <c r="J1061" s="193">
        <v>2071.6000000000004</v>
      </c>
      <c r="K1061" s="193">
        <v>0</v>
      </c>
      <c r="L1061" s="194" t="s">
        <v>1324</v>
      </c>
      <c r="M1061" s="195">
        <v>43373</v>
      </c>
      <c r="N1061" s="196" t="s">
        <v>1324</v>
      </c>
      <c r="O1061" s="195">
        <v>43190</v>
      </c>
      <c r="P1061" s="66"/>
      <c r="Q1061" s="213">
        <v>0.14274229014793832</v>
      </c>
      <c r="R1061" s="193">
        <v>232554.53515000001</v>
      </c>
      <c r="S1061" s="193"/>
      <c r="T1061" s="193"/>
      <c r="U1061" s="193">
        <v>6531.5351500000106</v>
      </c>
      <c r="V1061" s="193">
        <v>3152.8939708437965</v>
      </c>
      <c r="W1061" s="193">
        <v>90352.143029542363</v>
      </c>
      <c r="X1061" s="193" t="s">
        <v>607</v>
      </c>
      <c r="Y1061" s="193"/>
      <c r="Z1061" s="193">
        <v>166615.43726028572</v>
      </c>
      <c r="AA1061" s="193">
        <v>80428.382535376368</v>
      </c>
      <c r="AB1061" s="193">
        <v>2892619.0752859488</v>
      </c>
      <c r="AC1061" s="193"/>
      <c r="AD1061" s="197">
        <v>1396.3212373459878</v>
      </c>
      <c r="AE1061" s="198"/>
    </row>
    <row r="1062" spans="1:31" ht="14.25" hidden="1" outlineLevel="1">
      <c r="A1062" s="309" t="s">
        <v>134</v>
      </c>
      <c r="B1062" s="208" t="s">
        <v>1224</v>
      </c>
      <c r="C1062" s="172"/>
      <c r="D1062" s="66"/>
      <c r="E1062" s="66">
        <v>3.5380859770246458</v>
      </c>
      <c r="F1062" s="193">
        <v>39283.578700000005</v>
      </c>
      <c r="G1062" s="193"/>
      <c r="H1062" s="193">
        <v>39283.578700000005</v>
      </c>
      <c r="I1062" s="193">
        <v>0</v>
      </c>
      <c r="J1062" s="193">
        <v>22382.678700000004</v>
      </c>
      <c r="K1062" s="193">
        <v>0</v>
      </c>
      <c r="L1062" s="194" t="s">
        <v>1324</v>
      </c>
      <c r="M1062" s="195">
        <v>44012</v>
      </c>
      <c r="N1062" s="196" t="s">
        <v>1324</v>
      </c>
      <c r="O1062" s="195">
        <v>44196</v>
      </c>
      <c r="P1062" s="66"/>
      <c r="Q1062" s="213">
        <v>0.13634229014793831</v>
      </c>
      <c r="R1062" s="193">
        <v>1359750.9326799999</v>
      </c>
      <c r="S1062" s="193"/>
      <c r="T1062" s="193"/>
      <c r="U1062" s="193">
        <v>1248571.8626799998</v>
      </c>
      <c r="V1062" s="193">
        <v>55782.950710005927</v>
      </c>
      <c r="W1062" s="193">
        <v>91823.014939672968</v>
      </c>
      <c r="X1062" s="193" t="s">
        <v>607</v>
      </c>
      <c r="Y1062" s="193"/>
      <c r="Z1062" s="193">
        <v>869242.63359569025</v>
      </c>
      <c r="AA1062" s="193">
        <v>38835.505135303138</v>
      </c>
      <c r="AB1062" s="193">
        <v>15090965.545183701</v>
      </c>
      <c r="AC1062" s="193"/>
      <c r="AD1062" s="197">
        <v>674.22517865047575</v>
      </c>
      <c r="AE1062" s="198"/>
    </row>
    <row r="1063" spans="1:31" ht="14.25" hidden="1" outlineLevel="1">
      <c r="A1063" s="309" t="s">
        <v>134</v>
      </c>
      <c r="B1063" s="208" t="s">
        <v>1225</v>
      </c>
      <c r="C1063" s="172"/>
      <c r="D1063" s="66"/>
      <c r="E1063" s="66">
        <v>2.8756578617423436</v>
      </c>
      <c r="F1063" s="193">
        <v>31928.6</v>
      </c>
      <c r="G1063" s="193"/>
      <c r="H1063" s="193">
        <v>188.05</v>
      </c>
      <c r="I1063" s="193">
        <v>0</v>
      </c>
      <c r="J1063" s="193">
        <v>55.200000000000017</v>
      </c>
      <c r="K1063" s="193">
        <v>0</v>
      </c>
      <c r="L1063" s="194" t="s">
        <v>1324</v>
      </c>
      <c r="M1063" s="195">
        <v>43190</v>
      </c>
      <c r="N1063" s="196" t="s">
        <v>1324</v>
      </c>
      <c r="O1063" s="195">
        <v>43373</v>
      </c>
      <c r="P1063" s="66"/>
      <c r="Q1063" s="213">
        <v>0.13274229014793831</v>
      </c>
      <c r="R1063" s="193">
        <v>934854.45871000004</v>
      </c>
      <c r="S1063" s="193"/>
      <c r="T1063" s="193"/>
      <c r="U1063" s="193">
        <v>152476.07871000003</v>
      </c>
      <c r="V1063" s="193">
        <v>2762247.8027173909</v>
      </c>
      <c r="W1063" s="193">
        <v>94999.999999999942</v>
      </c>
      <c r="X1063" s="193" t="s">
        <v>607</v>
      </c>
      <c r="Y1063" s="193"/>
      <c r="Z1063" s="193">
        <v>-46583.503392176528</v>
      </c>
      <c r="AA1063" s="193">
        <v>-843904.0469597195</v>
      </c>
      <c r="AB1063" s="193">
        <v>-808738.57021636248</v>
      </c>
      <c r="AC1063" s="193"/>
      <c r="AD1063" s="197">
        <v>-14651.061054644244</v>
      </c>
      <c r="AE1063" s="198"/>
    </row>
    <row r="1064" spans="1:31" ht="14.25" hidden="1" outlineLevel="1">
      <c r="A1064" s="309" t="s">
        <v>134</v>
      </c>
      <c r="B1064" s="208" t="s">
        <v>1226</v>
      </c>
      <c r="C1064" s="172"/>
      <c r="D1064" s="66"/>
      <c r="E1064" s="66">
        <v>2.9206184426817452</v>
      </c>
      <c r="F1064" s="193">
        <v>32427.8</v>
      </c>
      <c r="G1064" s="193"/>
      <c r="H1064" s="193">
        <v>251.38</v>
      </c>
      <c r="I1064" s="193">
        <v>0</v>
      </c>
      <c r="J1064" s="193">
        <v>0</v>
      </c>
      <c r="K1064" s="193">
        <v>0</v>
      </c>
      <c r="L1064" s="194"/>
      <c r="M1064" s="195">
        <v>43100</v>
      </c>
      <c r="N1064" s="196" t="s">
        <v>1324</v>
      </c>
      <c r="O1064" s="195">
        <v>43373</v>
      </c>
      <c r="P1064" s="66"/>
      <c r="Q1064" s="213">
        <v>0.13274229014793831</v>
      </c>
      <c r="R1064" s="193">
        <v>811563.69257000007</v>
      </c>
      <c r="S1064" s="193"/>
      <c r="T1064" s="193"/>
      <c r="U1064" s="193">
        <v>116460.45257000008</v>
      </c>
      <c r="V1064" s="193">
        <v>0</v>
      </c>
      <c r="W1064" s="193">
        <v>0</v>
      </c>
      <c r="X1064" s="193" t="s">
        <v>607</v>
      </c>
      <c r="Y1064" s="193"/>
      <c r="Z1064" s="193">
        <v>-27603.890172083597</v>
      </c>
      <c r="AA1064" s="193">
        <v>0</v>
      </c>
      <c r="AB1064" s="193">
        <v>-479232.54037457501</v>
      </c>
      <c r="AC1064" s="193"/>
      <c r="AD1064" s="197">
        <v>0</v>
      </c>
      <c r="AE1064" s="198"/>
    </row>
    <row r="1065" spans="1:31" ht="14.25" hidden="1" outlineLevel="1">
      <c r="A1065" s="309" t="s">
        <v>134</v>
      </c>
      <c r="B1065" s="208" t="s">
        <v>1227</v>
      </c>
      <c r="C1065" s="172"/>
      <c r="D1065" s="66"/>
      <c r="E1065" s="66">
        <v>2.7759736249960905</v>
      </c>
      <c r="F1065" s="193">
        <v>30821.8</v>
      </c>
      <c r="G1065" s="193"/>
      <c r="H1065" s="193">
        <v>183.5</v>
      </c>
      <c r="I1065" s="193">
        <v>0</v>
      </c>
      <c r="J1065" s="193">
        <v>0</v>
      </c>
      <c r="K1065" s="193">
        <v>0</v>
      </c>
      <c r="L1065" s="194"/>
      <c r="M1065" s="195">
        <v>43100</v>
      </c>
      <c r="N1065" s="196" t="s">
        <v>1324</v>
      </c>
      <c r="O1065" s="195">
        <v>43190</v>
      </c>
      <c r="P1065" s="66"/>
      <c r="Q1065" s="213">
        <v>0.13274229014793831</v>
      </c>
      <c r="R1065" s="193">
        <v>172751.01499999998</v>
      </c>
      <c r="S1065" s="193"/>
      <c r="T1065" s="193"/>
      <c r="U1065" s="193">
        <v>691.98499999998603</v>
      </c>
      <c r="V1065" s="193">
        <v>0</v>
      </c>
      <c r="W1065" s="193">
        <v>0</v>
      </c>
      <c r="X1065" s="193" t="s">
        <v>607</v>
      </c>
      <c r="Y1065" s="193"/>
      <c r="Z1065" s="193">
        <v>10654.287868943929</v>
      </c>
      <c r="AA1065" s="193">
        <v>0</v>
      </c>
      <c r="AB1065" s="193">
        <v>184969.63324682778</v>
      </c>
      <c r="AC1065" s="193"/>
      <c r="AD1065" s="197">
        <v>0</v>
      </c>
      <c r="AE1065" s="198"/>
    </row>
    <row r="1066" spans="1:31" ht="14.25" hidden="1" outlineLevel="1">
      <c r="A1066" s="309" t="s">
        <v>134</v>
      </c>
      <c r="B1066" s="208" t="s">
        <v>1228</v>
      </c>
      <c r="C1066" s="172"/>
      <c r="D1066" s="66"/>
      <c r="E1066" s="66">
        <v>1.9442839363568352</v>
      </c>
      <c r="F1066" s="193">
        <v>21587.5</v>
      </c>
      <c r="G1066" s="193"/>
      <c r="H1066" s="193">
        <v>674.7</v>
      </c>
      <c r="I1066" s="193">
        <v>0</v>
      </c>
      <c r="J1066" s="193">
        <v>404.80000000000007</v>
      </c>
      <c r="K1066" s="193">
        <v>0</v>
      </c>
      <c r="L1066" s="194" t="s">
        <v>1324</v>
      </c>
      <c r="M1066" s="195">
        <v>43190</v>
      </c>
      <c r="N1066" s="196" t="s">
        <v>1324</v>
      </c>
      <c r="O1066" s="195">
        <v>43190</v>
      </c>
      <c r="P1066" s="66"/>
      <c r="Q1066" s="213">
        <v>0.13274229014793831</v>
      </c>
      <c r="R1066" s="193">
        <v>149516.96</v>
      </c>
      <c r="S1066" s="193"/>
      <c r="T1066" s="193"/>
      <c r="U1066" s="193">
        <v>803.88000000000466</v>
      </c>
      <c r="V1066" s="193">
        <v>1985.8695652174026</v>
      </c>
      <c r="W1066" s="193">
        <v>93703.680830039521</v>
      </c>
      <c r="X1066" s="193" t="s">
        <v>607</v>
      </c>
      <c r="Y1066" s="193"/>
      <c r="Z1066" s="193">
        <v>32733.164716861735</v>
      </c>
      <c r="AA1066" s="193">
        <v>80862.561059441039</v>
      </c>
      <c r="AB1066" s="193">
        <v>568282.13646587578</v>
      </c>
      <c r="AC1066" s="193"/>
      <c r="AD1066" s="197">
        <v>1403.8590327714321</v>
      </c>
      <c r="AE1066" s="198"/>
    </row>
    <row r="1067" spans="1:31" ht="14.25" hidden="1" outlineLevel="1">
      <c r="A1067" s="309" t="s">
        <v>134</v>
      </c>
      <c r="B1067" s="208" t="s">
        <v>1229</v>
      </c>
      <c r="C1067" s="172"/>
      <c r="D1067" s="66"/>
      <c r="E1067" s="66">
        <v>0</v>
      </c>
      <c r="F1067" s="193">
        <v>0</v>
      </c>
      <c r="G1067" s="193"/>
      <c r="H1067" s="193">
        <v>0</v>
      </c>
      <c r="I1067" s="193">
        <v>0</v>
      </c>
      <c r="J1067" s="193">
        <v>0</v>
      </c>
      <c r="K1067" s="193">
        <v>0</v>
      </c>
      <c r="L1067" s="194"/>
      <c r="M1067" s="195">
        <v>43100</v>
      </c>
      <c r="N1067" s="196"/>
      <c r="O1067" s="195">
        <v>43100</v>
      </c>
      <c r="P1067" s="66"/>
      <c r="Q1067" s="213">
        <v>5.6542290147938302E-2</v>
      </c>
      <c r="R1067" s="193">
        <v>0</v>
      </c>
      <c r="S1067" s="193"/>
      <c r="T1067" s="193"/>
      <c r="U1067" s="193">
        <v>0</v>
      </c>
      <c r="V1067" s="193">
        <v>0</v>
      </c>
      <c r="W1067" s="193">
        <v>0</v>
      </c>
      <c r="X1067" s="193" t="s">
        <v>607</v>
      </c>
      <c r="Y1067" s="193"/>
      <c r="Z1067" s="193">
        <v>0</v>
      </c>
      <c r="AA1067" s="193">
        <v>0</v>
      </c>
      <c r="AB1067" s="193">
        <v>0</v>
      </c>
      <c r="AC1067" s="193"/>
      <c r="AD1067" s="197">
        <v>0</v>
      </c>
      <c r="AE1067" s="198"/>
    </row>
    <row r="1068" spans="1:31" ht="14.25" hidden="1" outlineLevel="1">
      <c r="A1068" s="309" t="s">
        <v>134</v>
      </c>
      <c r="B1068" s="208" t="s">
        <v>1230</v>
      </c>
      <c r="C1068" s="172"/>
      <c r="D1068" s="66"/>
      <c r="E1068" s="66">
        <v>3.5144365943656735</v>
      </c>
      <c r="F1068" s="193">
        <v>39020.998200000002</v>
      </c>
      <c r="G1068" s="193"/>
      <c r="H1068" s="193">
        <v>32224.4882</v>
      </c>
      <c r="I1068" s="193">
        <v>0</v>
      </c>
      <c r="J1068" s="193">
        <v>8200.4782000000014</v>
      </c>
      <c r="K1068" s="193">
        <v>0</v>
      </c>
      <c r="L1068" s="194" t="s">
        <v>1324</v>
      </c>
      <c r="M1068" s="195">
        <v>43646</v>
      </c>
      <c r="N1068" s="196" t="s">
        <v>1324</v>
      </c>
      <c r="O1068" s="195">
        <v>44196</v>
      </c>
      <c r="P1068" s="66"/>
      <c r="Q1068" s="213">
        <v>0.14634229014793831</v>
      </c>
      <c r="R1068" s="193">
        <v>1317668.8553299999</v>
      </c>
      <c r="S1068" s="193"/>
      <c r="T1068" s="193"/>
      <c r="U1068" s="193">
        <v>469389.11532999994</v>
      </c>
      <c r="V1068" s="193">
        <v>57239.237015470615</v>
      </c>
      <c r="W1068" s="193">
        <v>91497.925130756368</v>
      </c>
      <c r="X1068" s="193" t="s">
        <v>607</v>
      </c>
      <c r="Y1068" s="193"/>
      <c r="Z1068" s="193">
        <v>346753.30813765776</v>
      </c>
      <c r="AA1068" s="193">
        <v>42284.522887660103</v>
      </c>
      <c r="AB1068" s="193">
        <v>6020001.807939169</v>
      </c>
      <c r="AC1068" s="193"/>
      <c r="AD1068" s="197">
        <v>734.10375116162959</v>
      </c>
      <c r="AE1068" s="198"/>
    </row>
    <row r="1069" spans="1:31" ht="14.25" hidden="1" outlineLevel="1">
      <c r="A1069" s="309" t="s">
        <v>134</v>
      </c>
      <c r="B1069" s="208" t="s">
        <v>1231</v>
      </c>
      <c r="C1069" s="172"/>
      <c r="D1069" s="66"/>
      <c r="E1069" s="66">
        <v>1.0129284743509193</v>
      </c>
      <c r="F1069" s="193">
        <v>11246.605000000001</v>
      </c>
      <c r="G1069" s="193"/>
      <c r="H1069" s="193">
        <v>11246.605000000003</v>
      </c>
      <c r="I1069" s="193">
        <v>0</v>
      </c>
      <c r="J1069" s="193">
        <v>11063.405000000002</v>
      </c>
      <c r="K1069" s="193">
        <v>0</v>
      </c>
      <c r="L1069" s="194" t="s">
        <v>1324</v>
      </c>
      <c r="M1069" s="195">
        <v>43830</v>
      </c>
      <c r="N1069" s="196" t="s">
        <v>1324</v>
      </c>
      <c r="O1069" s="195">
        <v>44196</v>
      </c>
      <c r="P1069" s="66"/>
      <c r="Q1069" s="213">
        <v>0.13634229014793831</v>
      </c>
      <c r="R1069" s="193">
        <v>488933.36855000001</v>
      </c>
      <c r="S1069" s="193"/>
      <c r="T1069" s="193"/>
      <c r="U1069" s="193">
        <v>456435.64855000004</v>
      </c>
      <c r="V1069" s="193">
        <v>41256.344547632478</v>
      </c>
      <c r="W1069" s="193">
        <v>91931.662901249671</v>
      </c>
      <c r="X1069" s="193" t="s">
        <v>607</v>
      </c>
      <c r="Y1069" s="193"/>
      <c r="Z1069" s="193">
        <v>459946.51397992653</v>
      </c>
      <c r="AA1069" s="193">
        <v>41573.684953224292</v>
      </c>
      <c r="AB1069" s="193">
        <v>7985154.8081417512</v>
      </c>
      <c r="AC1069" s="193"/>
      <c r="AD1069" s="197">
        <v>721.76285765022158</v>
      </c>
      <c r="AE1069" s="198"/>
    </row>
    <row r="1070" spans="1:31" ht="14.25" hidden="1" outlineLevel="1">
      <c r="A1070" s="309" t="s">
        <v>134</v>
      </c>
      <c r="B1070" s="208" t="s">
        <v>1232</v>
      </c>
      <c r="C1070" s="172"/>
      <c r="D1070" s="66"/>
      <c r="E1070" s="66">
        <v>1.0019134922818309</v>
      </c>
      <c r="F1070" s="193">
        <v>11124.305</v>
      </c>
      <c r="G1070" s="193"/>
      <c r="H1070" s="193">
        <v>11124.305</v>
      </c>
      <c r="I1070" s="193">
        <v>0</v>
      </c>
      <c r="J1070" s="193">
        <v>10220.905000000001</v>
      </c>
      <c r="K1070" s="193">
        <v>0</v>
      </c>
      <c r="L1070" s="194" t="s">
        <v>1324</v>
      </c>
      <c r="M1070" s="195">
        <v>43830</v>
      </c>
      <c r="N1070" s="196" t="s">
        <v>1324</v>
      </c>
      <c r="O1070" s="195">
        <v>44196</v>
      </c>
      <c r="P1070" s="66"/>
      <c r="Q1070" s="213">
        <v>0.14634229014793829</v>
      </c>
      <c r="R1070" s="193">
        <v>457477.59471999994</v>
      </c>
      <c r="S1070" s="193"/>
      <c r="T1070" s="193"/>
      <c r="U1070" s="193">
        <v>421447.32471999992</v>
      </c>
      <c r="V1070" s="193">
        <v>41233.85597655001</v>
      </c>
      <c r="W1070" s="193">
        <v>91916.999424219277</v>
      </c>
      <c r="X1070" s="193" t="s">
        <v>607</v>
      </c>
      <c r="Y1070" s="193"/>
      <c r="Z1070" s="193">
        <v>455358.95959851966</v>
      </c>
      <c r="AA1070" s="193">
        <v>44551.72605542461</v>
      </c>
      <c r="AB1070" s="193">
        <v>7905510.0433422048</v>
      </c>
      <c r="AC1070" s="193"/>
      <c r="AD1070" s="197">
        <v>773.46478059841127</v>
      </c>
      <c r="AE1070" s="198"/>
    </row>
    <row r="1071" spans="1:31" ht="14.25" hidden="1" outlineLevel="1">
      <c r="A1071" s="309" t="s">
        <v>134</v>
      </c>
      <c r="B1071" s="208" t="s">
        <v>1233</v>
      </c>
      <c r="C1071" s="172"/>
      <c r="D1071" s="66"/>
      <c r="E1071" s="66">
        <v>1.0038048628742335</v>
      </c>
      <c r="F1071" s="193">
        <v>11145.305</v>
      </c>
      <c r="G1071" s="193"/>
      <c r="H1071" s="193">
        <v>10804.305</v>
      </c>
      <c r="I1071" s="193">
        <v>0</v>
      </c>
      <c r="J1071" s="193">
        <v>9745.4050000000007</v>
      </c>
      <c r="K1071" s="193">
        <v>0</v>
      </c>
      <c r="L1071" s="194" t="s">
        <v>1324</v>
      </c>
      <c r="M1071" s="195">
        <v>43830</v>
      </c>
      <c r="N1071" s="196" t="s">
        <v>1324</v>
      </c>
      <c r="O1071" s="195">
        <v>43830</v>
      </c>
      <c r="P1071" s="66"/>
      <c r="Q1071" s="213">
        <v>0.15494229014793831</v>
      </c>
      <c r="R1071" s="193">
        <v>429210.74885999999</v>
      </c>
      <c r="S1071" s="193"/>
      <c r="T1071" s="193"/>
      <c r="U1071" s="193">
        <v>400407.49885999999</v>
      </c>
      <c r="V1071" s="193">
        <v>41086.799251544697</v>
      </c>
      <c r="W1071" s="193">
        <v>91881.334741860366</v>
      </c>
      <c r="X1071" s="193" t="s">
        <v>607</v>
      </c>
      <c r="Y1071" s="193"/>
      <c r="Z1071" s="193">
        <v>412020.77725102991</v>
      </c>
      <c r="AA1071" s="193">
        <v>42278.466338857121</v>
      </c>
      <c r="AB1071" s="193">
        <v>7153113.6567412941</v>
      </c>
      <c r="AC1071" s="193"/>
      <c r="AD1071" s="197">
        <v>733.99860311000862</v>
      </c>
      <c r="AE1071" s="198"/>
    </row>
    <row r="1072" spans="1:31" ht="14.25" hidden="1" outlineLevel="1">
      <c r="A1072" s="309" t="s">
        <v>134</v>
      </c>
      <c r="B1072" s="208" t="s">
        <v>1234</v>
      </c>
      <c r="C1072" s="172"/>
      <c r="D1072" s="66"/>
      <c r="E1072" s="66">
        <v>3.2243365157020456</v>
      </c>
      <c r="F1072" s="193">
        <v>35799.999799999998</v>
      </c>
      <c r="G1072" s="193"/>
      <c r="H1072" s="193">
        <v>35799.999799999998</v>
      </c>
      <c r="I1072" s="193">
        <v>0</v>
      </c>
      <c r="J1072" s="193">
        <v>35799.999799999998</v>
      </c>
      <c r="K1072" s="193">
        <v>0</v>
      </c>
      <c r="L1072" s="195">
        <v>43282</v>
      </c>
      <c r="M1072" s="195">
        <v>44561</v>
      </c>
      <c r="N1072" s="196">
        <v>43191</v>
      </c>
      <c r="O1072" s="195">
        <v>44196</v>
      </c>
      <c r="P1072" s="66"/>
      <c r="Q1072" s="213">
        <v>0.14634229014793829</v>
      </c>
      <c r="R1072" s="193">
        <v>1627473.6488000001</v>
      </c>
      <c r="S1072" s="193"/>
      <c r="T1072" s="193"/>
      <c r="U1072" s="193">
        <v>1627473.6488000001</v>
      </c>
      <c r="V1072" s="193">
        <v>45460.158041676863</v>
      </c>
      <c r="W1072" s="193">
        <v>96149.999999999985</v>
      </c>
      <c r="X1072" s="193" t="s">
        <v>607</v>
      </c>
      <c r="Y1072" s="193"/>
      <c r="Z1072" s="193">
        <v>1444231.3331061639</v>
      </c>
      <c r="AA1072" s="193">
        <v>40341.65757470658</v>
      </c>
      <c r="AB1072" s="193">
        <v>25073373.583879288</v>
      </c>
      <c r="AC1072" s="193"/>
      <c r="AD1072" s="197">
        <v>700.37356770821236</v>
      </c>
      <c r="AE1072" s="198"/>
    </row>
    <row r="1073" spans="1:31" ht="14.25" hidden="1" outlineLevel="1">
      <c r="A1073" s="309" t="s">
        <v>134</v>
      </c>
      <c r="B1073" s="208" t="s">
        <v>1235</v>
      </c>
      <c r="C1073" s="172"/>
      <c r="D1073" s="66"/>
      <c r="E1073" s="66">
        <v>2.4576199191816652</v>
      </c>
      <c r="F1073" s="193">
        <v>27287.099899999997</v>
      </c>
      <c r="G1073" s="193"/>
      <c r="H1073" s="193">
        <v>462.69990000000001</v>
      </c>
      <c r="I1073" s="193">
        <v>0</v>
      </c>
      <c r="J1073" s="193">
        <v>462.69990000000001</v>
      </c>
      <c r="K1073" s="193">
        <v>0</v>
      </c>
      <c r="L1073" s="194" t="s">
        <v>1324</v>
      </c>
      <c r="M1073" s="195">
        <v>43190</v>
      </c>
      <c r="N1073" s="196" t="s">
        <v>1324</v>
      </c>
      <c r="O1073" s="195">
        <v>43100</v>
      </c>
      <c r="P1073" s="66"/>
      <c r="Q1073" s="213">
        <v>6.6542290147938304E-2</v>
      </c>
      <c r="R1073" s="193">
        <v>393.37</v>
      </c>
      <c r="S1073" s="193"/>
      <c r="T1073" s="193"/>
      <c r="U1073" s="193">
        <v>0</v>
      </c>
      <c r="V1073" s="193">
        <v>0</v>
      </c>
      <c r="W1073" s="193">
        <v>95000</v>
      </c>
      <c r="X1073" s="193" t="s">
        <v>607</v>
      </c>
      <c r="Y1073" s="193"/>
      <c r="Z1073" s="193">
        <v>41419.769963380902</v>
      </c>
      <c r="AA1073" s="193">
        <v>89517.56843556893</v>
      </c>
      <c r="AB1073" s="193">
        <v>719090.73168810003</v>
      </c>
      <c r="AC1073" s="193"/>
      <c r="AD1073" s="197">
        <v>1554.1190557596835</v>
      </c>
      <c r="AE1073" s="198"/>
    </row>
    <row r="1074" spans="1:31" ht="14.25" hidden="1" outlineLevel="1">
      <c r="A1074" s="309" t="s">
        <v>134</v>
      </c>
      <c r="B1074" s="208" t="s">
        <v>1236</v>
      </c>
      <c r="C1074" s="172"/>
      <c r="D1074" s="66"/>
      <c r="E1074" s="66">
        <v>2.213434978182371</v>
      </c>
      <c r="F1074" s="193">
        <v>24575.899999999998</v>
      </c>
      <c r="G1074" s="193"/>
      <c r="H1074" s="193">
        <v>160.6</v>
      </c>
      <c r="I1074" s="193">
        <v>0</v>
      </c>
      <c r="J1074" s="193">
        <v>160.6</v>
      </c>
      <c r="K1074" s="193">
        <v>0</v>
      </c>
      <c r="L1074" s="194" t="s">
        <v>1324</v>
      </c>
      <c r="M1074" s="195">
        <v>43190</v>
      </c>
      <c r="N1074" s="196"/>
      <c r="O1074" s="195">
        <v>43100</v>
      </c>
      <c r="P1074" s="66"/>
      <c r="Q1074" s="213">
        <v>6.6542290147938304E-2</v>
      </c>
      <c r="R1074" s="193">
        <v>-1911.23</v>
      </c>
      <c r="S1074" s="193"/>
      <c r="T1074" s="193"/>
      <c r="U1074" s="193">
        <v>0</v>
      </c>
      <c r="V1074" s="193">
        <v>0</v>
      </c>
      <c r="W1074" s="193">
        <v>95000</v>
      </c>
      <c r="X1074" s="193" t="s">
        <v>607</v>
      </c>
      <c r="Y1074" s="193"/>
      <c r="Z1074" s="193">
        <v>14376.971389501365</v>
      </c>
      <c r="AA1074" s="193">
        <v>89520.369797642372</v>
      </c>
      <c r="AB1074" s="193">
        <v>249599.3310700547</v>
      </c>
      <c r="AC1074" s="193"/>
      <c r="AD1074" s="197">
        <v>1554.1676903490331</v>
      </c>
      <c r="AE1074" s="198"/>
    </row>
    <row r="1075" spans="1:31" ht="14.25" hidden="1" outlineLevel="1">
      <c r="A1075" s="309" t="s">
        <v>134</v>
      </c>
      <c r="B1075" s="208" t="s">
        <v>1237</v>
      </c>
      <c r="C1075" s="172"/>
      <c r="D1075" s="66"/>
      <c r="E1075" s="66">
        <v>1.0591044860591052</v>
      </c>
      <c r="F1075" s="193">
        <v>11759.300000000001</v>
      </c>
      <c r="G1075" s="193"/>
      <c r="H1075" s="193">
        <v>0</v>
      </c>
      <c r="I1075" s="193">
        <v>0</v>
      </c>
      <c r="J1075" s="193">
        <v>0</v>
      </c>
      <c r="K1075" s="193">
        <v>0</v>
      </c>
      <c r="L1075" s="194"/>
      <c r="M1075" s="195">
        <v>43100</v>
      </c>
      <c r="N1075" s="196"/>
      <c r="O1075" s="195">
        <v>43100</v>
      </c>
      <c r="P1075" s="66"/>
      <c r="Q1075" s="213">
        <v>6.6542290147938304E-2</v>
      </c>
      <c r="R1075" s="193">
        <v>0</v>
      </c>
      <c r="S1075" s="193"/>
      <c r="T1075" s="193"/>
      <c r="U1075" s="193">
        <v>0</v>
      </c>
      <c r="V1075" s="193">
        <v>0</v>
      </c>
      <c r="W1075" s="193">
        <v>0</v>
      </c>
      <c r="X1075" s="193" t="s">
        <v>607</v>
      </c>
      <c r="Y1075" s="193"/>
      <c r="Z1075" s="193">
        <v>0</v>
      </c>
      <c r="AA1075" s="193">
        <v>0</v>
      </c>
      <c r="AB1075" s="193">
        <v>0</v>
      </c>
      <c r="AC1075" s="193"/>
      <c r="AD1075" s="197">
        <v>0</v>
      </c>
      <c r="AE1075" s="198"/>
    </row>
    <row r="1076" spans="1:31" ht="14.25" hidden="1" outlineLevel="1">
      <c r="A1076" s="309" t="s">
        <v>134</v>
      </c>
      <c r="B1076" s="208" t="s">
        <v>1238</v>
      </c>
      <c r="C1076" s="172"/>
      <c r="D1076" s="66"/>
      <c r="E1076" s="66">
        <v>1.4194466100183438</v>
      </c>
      <c r="F1076" s="193">
        <v>15760.2</v>
      </c>
      <c r="G1076" s="193"/>
      <c r="H1076" s="193">
        <v>0</v>
      </c>
      <c r="I1076" s="193">
        <v>0</v>
      </c>
      <c r="J1076" s="193">
        <v>0</v>
      </c>
      <c r="K1076" s="193">
        <v>0</v>
      </c>
      <c r="L1076" s="194"/>
      <c r="M1076" s="195">
        <v>43100</v>
      </c>
      <c r="N1076" s="196" t="s">
        <v>1324</v>
      </c>
      <c r="O1076" s="195">
        <v>43100</v>
      </c>
      <c r="P1076" s="66"/>
      <c r="Q1076" s="213">
        <v>6.6542290147938304E-2</v>
      </c>
      <c r="R1076" s="193">
        <v>519.58000000000004</v>
      </c>
      <c r="S1076" s="193"/>
      <c r="T1076" s="193"/>
      <c r="U1076" s="193">
        <v>0</v>
      </c>
      <c r="V1076" s="193">
        <v>0</v>
      </c>
      <c r="W1076" s="193">
        <v>0</v>
      </c>
      <c r="X1076" s="193" t="s">
        <v>607</v>
      </c>
      <c r="Y1076" s="193"/>
      <c r="Z1076" s="193">
        <v>-410.49333483281544</v>
      </c>
      <c r="AA1076" s="193">
        <v>0</v>
      </c>
      <c r="AB1076" s="193">
        <v>-7126.5956512792563</v>
      </c>
      <c r="AC1076" s="193"/>
      <c r="AD1076" s="197">
        <v>0</v>
      </c>
      <c r="AE1076" s="198"/>
    </row>
    <row r="1077" spans="1:31" ht="14.25" hidden="1" outlineLevel="1">
      <c r="A1077" s="309" t="s">
        <v>134</v>
      </c>
      <c r="B1077" s="208" t="s">
        <v>1239</v>
      </c>
      <c r="C1077" s="172"/>
      <c r="D1077" s="66"/>
      <c r="E1077" s="66">
        <v>2.1571261736885536</v>
      </c>
      <c r="F1077" s="193">
        <v>23950.7</v>
      </c>
      <c r="G1077" s="193"/>
      <c r="H1077" s="193">
        <v>0</v>
      </c>
      <c r="I1077" s="193">
        <v>0</v>
      </c>
      <c r="J1077" s="193">
        <v>0</v>
      </c>
      <c r="K1077" s="193">
        <v>0</v>
      </c>
      <c r="L1077" s="194"/>
      <c r="M1077" s="195">
        <v>43100</v>
      </c>
      <c r="N1077" s="196"/>
      <c r="O1077" s="195">
        <v>43100</v>
      </c>
      <c r="P1077" s="66"/>
      <c r="Q1077" s="213">
        <v>6.6542290147938304E-2</v>
      </c>
      <c r="R1077" s="193">
        <v>0</v>
      </c>
      <c r="S1077" s="193"/>
      <c r="T1077" s="193"/>
      <c r="U1077" s="193">
        <v>0</v>
      </c>
      <c r="V1077" s="193">
        <v>0</v>
      </c>
      <c r="W1077" s="193">
        <v>0</v>
      </c>
      <c r="X1077" s="193" t="s">
        <v>607</v>
      </c>
      <c r="Y1077" s="193"/>
      <c r="Z1077" s="193">
        <v>0</v>
      </c>
      <c r="AA1077" s="193">
        <v>0</v>
      </c>
      <c r="AB1077" s="193">
        <v>0</v>
      </c>
      <c r="AC1077" s="193"/>
      <c r="AD1077" s="197">
        <v>0</v>
      </c>
      <c r="AE1077" s="198"/>
    </row>
    <row r="1078" spans="1:31" ht="14.25" hidden="1" outlineLevel="1">
      <c r="A1078" s="309" t="s">
        <v>134</v>
      </c>
      <c r="B1078" s="208" t="s">
        <v>1240</v>
      </c>
      <c r="C1078" s="172"/>
      <c r="D1078" s="66"/>
      <c r="E1078" s="66">
        <v>1.9427708398829131</v>
      </c>
      <c r="F1078" s="193">
        <v>21570.7</v>
      </c>
      <c r="G1078" s="193"/>
      <c r="H1078" s="193">
        <v>0</v>
      </c>
      <c r="I1078" s="193">
        <v>0</v>
      </c>
      <c r="J1078" s="193">
        <v>0</v>
      </c>
      <c r="K1078" s="193">
        <v>0</v>
      </c>
      <c r="L1078" s="194"/>
      <c r="M1078" s="195">
        <v>43100</v>
      </c>
      <c r="N1078" s="196" t="s">
        <v>1324</v>
      </c>
      <c r="O1078" s="195">
        <v>43100</v>
      </c>
      <c r="P1078" s="66"/>
      <c r="Q1078" s="213">
        <v>6.6542290147938304E-2</v>
      </c>
      <c r="R1078" s="193">
        <v>32.85</v>
      </c>
      <c r="S1078" s="193"/>
      <c r="T1078" s="193"/>
      <c r="U1078" s="193">
        <v>0</v>
      </c>
      <c r="V1078" s="193">
        <v>0</v>
      </c>
      <c r="W1078" s="193">
        <v>0</v>
      </c>
      <c r="X1078" s="193" t="s">
        <v>607</v>
      </c>
      <c r="Y1078" s="193"/>
      <c r="Z1078" s="193">
        <v>-7.2172179148599159E-3</v>
      </c>
      <c r="AA1078" s="193">
        <v>0</v>
      </c>
      <c r="AB1078" s="193">
        <v>-0.12529848706879343</v>
      </c>
      <c r="AC1078" s="193"/>
      <c r="AD1078" s="197">
        <v>0</v>
      </c>
      <c r="AE1078" s="198"/>
    </row>
    <row r="1079" spans="1:31" ht="14.25" hidden="1" outlineLevel="1">
      <c r="A1079" s="309" t="s">
        <v>134</v>
      </c>
      <c r="B1079" s="208" t="s">
        <v>1241</v>
      </c>
      <c r="C1079" s="172"/>
      <c r="D1079" s="66"/>
      <c r="E1079" s="66">
        <v>0.69657377612865767</v>
      </c>
      <c r="F1079" s="193">
        <v>7734.1</v>
      </c>
      <c r="G1079" s="193"/>
      <c r="H1079" s="193">
        <v>59.6</v>
      </c>
      <c r="I1079" s="193">
        <v>0</v>
      </c>
      <c r="J1079" s="193">
        <v>0</v>
      </c>
      <c r="K1079" s="193">
        <v>0</v>
      </c>
      <c r="L1079" s="194"/>
      <c r="M1079" s="195">
        <v>43100</v>
      </c>
      <c r="N1079" s="196"/>
      <c r="O1079" s="195">
        <v>43100</v>
      </c>
      <c r="P1079" s="66"/>
      <c r="Q1079" s="213">
        <v>6.6542290147938304E-2</v>
      </c>
      <c r="R1079" s="193">
        <v>0</v>
      </c>
      <c r="S1079" s="193"/>
      <c r="T1079" s="193"/>
      <c r="U1079" s="193">
        <v>0</v>
      </c>
      <c r="V1079" s="193">
        <v>0</v>
      </c>
      <c r="W1079" s="193">
        <v>0</v>
      </c>
      <c r="X1079" s="193" t="s">
        <v>607</v>
      </c>
      <c r="Y1079" s="193"/>
      <c r="Z1079" s="193">
        <v>0</v>
      </c>
      <c r="AA1079" s="193">
        <v>0</v>
      </c>
      <c r="AB1079" s="193">
        <v>0</v>
      </c>
      <c r="AC1079" s="193"/>
      <c r="AD1079" s="197">
        <v>0</v>
      </c>
      <c r="AE1079" s="198"/>
    </row>
    <row r="1080" spans="1:31" ht="14.25" hidden="1" outlineLevel="1">
      <c r="A1080" s="309" t="s">
        <v>134</v>
      </c>
      <c r="B1080" s="208" t="s">
        <v>1242</v>
      </c>
      <c r="C1080" s="172"/>
      <c r="D1080" s="66"/>
      <c r="E1080" s="66">
        <v>0</v>
      </c>
      <c r="F1080" s="193">
        <v>0</v>
      </c>
      <c r="G1080" s="193"/>
      <c r="H1080" s="193">
        <v>0</v>
      </c>
      <c r="I1080" s="193">
        <v>0</v>
      </c>
      <c r="J1080" s="193">
        <v>0</v>
      </c>
      <c r="K1080" s="193">
        <v>0</v>
      </c>
      <c r="L1080" s="194"/>
      <c r="M1080" s="195">
        <v>43100</v>
      </c>
      <c r="N1080" s="196" t="s">
        <v>1324</v>
      </c>
      <c r="O1080" s="195">
        <v>43190</v>
      </c>
      <c r="P1080" s="66"/>
      <c r="Q1080" s="213">
        <v>0.13274229014793831</v>
      </c>
      <c r="R1080" s="193">
        <v>26152.767499999998</v>
      </c>
      <c r="S1080" s="193"/>
      <c r="T1080" s="193"/>
      <c r="U1080" s="193">
        <v>3573.307499999999</v>
      </c>
      <c r="V1080" s="193">
        <v>0</v>
      </c>
      <c r="W1080" s="193">
        <v>0</v>
      </c>
      <c r="X1080" s="193" t="s">
        <v>607</v>
      </c>
      <c r="Y1080" s="193"/>
      <c r="Z1080" s="193">
        <v>-5272.1549957251482</v>
      </c>
      <c r="AA1080" s="193">
        <v>0</v>
      </c>
      <c r="AB1080" s="193">
        <v>-91530.150862759998</v>
      </c>
      <c r="AC1080" s="193"/>
      <c r="AD1080" s="197">
        <v>0</v>
      </c>
      <c r="AE1080" s="198"/>
    </row>
    <row r="1081" spans="1:31" ht="14.25" hidden="1" outlineLevel="1">
      <c r="A1081" s="309" t="s">
        <v>134</v>
      </c>
      <c r="B1081" s="208" t="s">
        <v>1243</v>
      </c>
      <c r="C1081" s="172"/>
      <c r="D1081" s="66"/>
      <c r="E1081" s="66">
        <v>0</v>
      </c>
      <c r="F1081" s="193">
        <v>0</v>
      </c>
      <c r="G1081" s="193"/>
      <c r="H1081" s="193">
        <v>0</v>
      </c>
      <c r="I1081" s="193">
        <v>0</v>
      </c>
      <c r="J1081" s="193">
        <v>0</v>
      </c>
      <c r="K1081" s="193">
        <v>0</v>
      </c>
      <c r="L1081" s="194"/>
      <c r="M1081" s="195">
        <v>43100</v>
      </c>
      <c r="N1081" s="196" t="s">
        <v>1324</v>
      </c>
      <c r="O1081" s="195">
        <v>43100</v>
      </c>
      <c r="P1081" s="66"/>
      <c r="Q1081" s="213">
        <v>6.6542290147938304E-2</v>
      </c>
      <c r="R1081" s="193">
        <v>2545.4699999999998</v>
      </c>
      <c r="S1081" s="193"/>
      <c r="T1081" s="193"/>
      <c r="U1081" s="193">
        <v>0</v>
      </c>
      <c r="V1081" s="193">
        <v>0</v>
      </c>
      <c r="W1081" s="193">
        <v>0</v>
      </c>
      <c r="X1081" s="193" t="s">
        <v>607</v>
      </c>
      <c r="Y1081" s="193"/>
      <c r="Z1081" s="193">
        <v>0</v>
      </c>
      <c r="AA1081" s="193">
        <v>0</v>
      </c>
      <c r="AB1081" s="193">
        <v>0</v>
      </c>
      <c r="AC1081" s="193"/>
      <c r="AD1081" s="197">
        <v>0</v>
      </c>
      <c r="AE1081" s="198"/>
    </row>
    <row r="1082" spans="1:31" ht="14.25" hidden="1" outlineLevel="1">
      <c r="A1082" s="309" t="s">
        <v>134</v>
      </c>
      <c r="B1082" s="208" t="s">
        <v>1244</v>
      </c>
      <c r="C1082" s="172"/>
      <c r="D1082" s="66"/>
      <c r="E1082" s="66">
        <v>0</v>
      </c>
      <c r="F1082" s="193">
        <v>0</v>
      </c>
      <c r="G1082" s="193"/>
      <c r="H1082" s="193">
        <v>0</v>
      </c>
      <c r="I1082" s="193">
        <v>0</v>
      </c>
      <c r="J1082" s="193">
        <v>0</v>
      </c>
      <c r="K1082" s="193">
        <v>0</v>
      </c>
      <c r="L1082" s="194"/>
      <c r="M1082" s="195">
        <v>43100</v>
      </c>
      <c r="N1082" s="196" t="s">
        <v>1324</v>
      </c>
      <c r="O1082" s="195">
        <v>44012</v>
      </c>
      <c r="P1082" s="66"/>
      <c r="Q1082" s="213">
        <v>0.1563422901479383</v>
      </c>
      <c r="R1082" s="193">
        <v>725724.64474999998</v>
      </c>
      <c r="S1082" s="193"/>
      <c r="T1082" s="193"/>
      <c r="U1082" s="193">
        <v>725042.56475000002</v>
      </c>
      <c r="V1082" s="193">
        <v>0</v>
      </c>
      <c r="W1082" s="193">
        <v>0</v>
      </c>
      <c r="X1082" s="193" t="s">
        <v>607</v>
      </c>
      <c r="Y1082" s="193"/>
      <c r="Z1082" s="193">
        <v>-624235.68549211009</v>
      </c>
      <c r="AA1082" s="193">
        <v>0</v>
      </c>
      <c r="AB1082" s="193">
        <v>-10837387.465531545</v>
      </c>
      <c r="AC1082" s="193"/>
      <c r="AD1082" s="197">
        <v>0</v>
      </c>
      <c r="AE1082" s="198"/>
    </row>
    <row r="1083" spans="1:31" ht="14.25" hidden="1" outlineLevel="1">
      <c r="A1083" s="309" t="s">
        <v>134</v>
      </c>
      <c r="B1083" s="208" t="s">
        <v>1245</v>
      </c>
      <c r="C1083" s="172"/>
      <c r="D1083" s="66"/>
      <c r="E1083" s="66">
        <v>0</v>
      </c>
      <c r="F1083" s="193">
        <v>0</v>
      </c>
      <c r="G1083" s="193"/>
      <c r="H1083" s="193">
        <v>0</v>
      </c>
      <c r="I1083" s="193">
        <v>0</v>
      </c>
      <c r="J1083" s="193">
        <v>0</v>
      </c>
      <c r="K1083" s="193">
        <v>0</v>
      </c>
      <c r="L1083" s="194"/>
      <c r="M1083" s="195">
        <v>43100</v>
      </c>
      <c r="N1083" s="196" t="s">
        <v>1324</v>
      </c>
      <c r="O1083" s="195">
        <v>43830</v>
      </c>
      <c r="P1083" s="66"/>
      <c r="Q1083" s="213">
        <v>0.15494229014793831</v>
      </c>
      <c r="R1083" s="193">
        <v>194119.05649999998</v>
      </c>
      <c r="S1083" s="193"/>
      <c r="T1083" s="193"/>
      <c r="U1083" s="193">
        <v>193929.04649999997</v>
      </c>
      <c r="V1083" s="193">
        <v>0</v>
      </c>
      <c r="W1083" s="193">
        <v>0</v>
      </c>
      <c r="X1083" s="193" t="s">
        <v>607</v>
      </c>
      <c r="Y1083" s="193"/>
      <c r="Z1083" s="193">
        <v>-164817.35654551635</v>
      </c>
      <c r="AA1083" s="193">
        <v>0</v>
      </c>
      <c r="AB1083" s="193">
        <v>-2861402.5046009626</v>
      </c>
      <c r="AC1083" s="193"/>
      <c r="AD1083" s="197">
        <v>0</v>
      </c>
      <c r="AE1083" s="198"/>
    </row>
    <row r="1084" spans="1:31" ht="14.25" hidden="1" outlineLevel="1">
      <c r="A1084" s="309" t="s">
        <v>134</v>
      </c>
      <c r="B1084" s="208" t="s">
        <v>1246</v>
      </c>
      <c r="C1084" s="172"/>
      <c r="D1084" s="66"/>
      <c r="E1084" s="66">
        <v>0</v>
      </c>
      <c r="F1084" s="193">
        <v>0</v>
      </c>
      <c r="G1084" s="193"/>
      <c r="H1084" s="193">
        <v>0</v>
      </c>
      <c r="I1084" s="193">
        <v>0</v>
      </c>
      <c r="J1084" s="193">
        <v>0</v>
      </c>
      <c r="K1084" s="193">
        <v>0</v>
      </c>
      <c r="L1084" s="194"/>
      <c r="M1084" s="195">
        <v>43100</v>
      </c>
      <c r="N1084" s="196" t="s">
        <v>1324</v>
      </c>
      <c r="O1084" s="195">
        <v>43190</v>
      </c>
      <c r="P1084" s="66"/>
      <c r="Q1084" s="213">
        <v>0.13274229014793831</v>
      </c>
      <c r="R1084" s="193">
        <v>112628.74250000001</v>
      </c>
      <c r="S1084" s="193"/>
      <c r="T1084" s="193"/>
      <c r="U1084" s="193">
        <v>5691.6125000000029</v>
      </c>
      <c r="V1084" s="193">
        <v>0</v>
      </c>
      <c r="W1084" s="193">
        <v>0</v>
      </c>
      <c r="X1084" s="193" t="s">
        <v>607</v>
      </c>
      <c r="Y1084" s="193"/>
      <c r="Z1084" s="193">
        <v>-29034.465986233514</v>
      </c>
      <c r="AA1084" s="193">
        <v>0</v>
      </c>
      <c r="AB1084" s="193">
        <v>-504068.8397997492</v>
      </c>
      <c r="AC1084" s="193"/>
      <c r="AD1084" s="197">
        <v>0</v>
      </c>
      <c r="AE1084" s="198"/>
    </row>
    <row r="1085" spans="1:31" ht="14.25" hidden="1" outlineLevel="1">
      <c r="A1085" s="309" t="s">
        <v>134</v>
      </c>
      <c r="B1085" s="208" t="s">
        <v>1247</v>
      </c>
      <c r="C1085" s="172"/>
      <c r="D1085" s="66"/>
      <c r="E1085" s="66">
        <v>0</v>
      </c>
      <c r="F1085" s="193">
        <v>0</v>
      </c>
      <c r="G1085" s="193"/>
      <c r="H1085" s="193">
        <v>0</v>
      </c>
      <c r="I1085" s="193">
        <v>0</v>
      </c>
      <c r="J1085" s="193">
        <v>0</v>
      </c>
      <c r="K1085" s="193">
        <v>0</v>
      </c>
      <c r="L1085" s="194"/>
      <c r="M1085" s="195">
        <v>43100</v>
      </c>
      <c r="N1085" s="196" t="s">
        <v>1324</v>
      </c>
      <c r="O1085" s="195">
        <v>43830</v>
      </c>
      <c r="P1085" s="66"/>
      <c r="Q1085" s="213">
        <v>0.15494229014793831</v>
      </c>
      <c r="R1085" s="193">
        <v>548180.85460000008</v>
      </c>
      <c r="S1085" s="193"/>
      <c r="T1085" s="193"/>
      <c r="U1085" s="193">
        <v>540475.32460000005</v>
      </c>
      <c r="V1085" s="193">
        <v>0</v>
      </c>
      <c r="W1085" s="193">
        <v>0</v>
      </c>
      <c r="X1085" s="193" t="s">
        <v>607</v>
      </c>
      <c r="Y1085" s="193"/>
      <c r="Z1085" s="193">
        <v>-485748.27057004959</v>
      </c>
      <c r="AA1085" s="193">
        <v>0</v>
      </c>
      <c r="AB1085" s="193">
        <v>-8433100.4157980271</v>
      </c>
      <c r="AC1085" s="193"/>
      <c r="AD1085" s="197">
        <v>0</v>
      </c>
      <c r="AE1085" s="198"/>
    </row>
    <row r="1086" spans="1:31" ht="14.25" hidden="1" outlineLevel="1">
      <c r="A1086" s="309" t="s">
        <v>134</v>
      </c>
      <c r="B1086" s="208" t="s">
        <v>1248</v>
      </c>
      <c r="C1086" s="172"/>
      <c r="D1086" s="66"/>
      <c r="E1086" s="66">
        <v>0</v>
      </c>
      <c r="F1086" s="193">
        <v>0</v>
      </c>
      <c r="G1086" s="193"/>
      <c r="H1086" s="193">
        <v>0</v>
      </c>
      <c r="I1086" s="193">
        <v>0</v>
      </c>
      <c r="J1086" s="193">
        <v>0</v>
      </c>
      <c r="K1086" s="193">
        <v>0</v>
      </c>
      <c r="L1086" s="194"/>
      <c r="M1086" s="195">
        <v>43100</v>
      </c>
      <c r="N1086" s="196">
        <v>43101</v>
      </c>
      <c r="O1086" s="195">
        <v>43830</v>
      </c>
      <c r="P1086" s="66"/>
      <c r="Q1086" s="213">
        <v>0.15494229014793831</v>
      </c>
      <c r="R1086" s="193">
        <v>152250.10149999999</v>
      </c>
      <c r="S1086" s="193"/>
      <c r="T1086" s="193"/>
      <c r="U1086" s="193">
        <v>152250.10149999999</v>
      </c>
      <c r="V1086" s="193">
        <v>0</v>
      </c>
      <c r="W1086" s="193">
        <v>0</v>
      </c>
      <c r="X1086" s="193" t="s">
        <v>607</v>
      </c>
      <c r="Y1086" s="193"/>
      <c r="Z1086" s="193">
        <v>-129676.19818410299</v>
      </c>
      <c r="AA1086" s="193">
        <v>0</v>
      </c>
      <c r="AB1086" s="193">
        <v>-2251315.0680744685</v>
      </c>
      <c r="AC1086" s="193"/>
      <c r="AD1086" s="197">
        <v>0</v>
      </c>
      <c r="AE1086" s="198"/>
    </row>
    <row r="1087" spans="1:31" ht="14.25" collapsed="1">
      <c r="A1087" s="309"/>
      <c r="B1087" s="66" t="s">
        <v>1249</v>
      </c>
      <c r="C1087" s="172"/>
      <c r="D1087" s="66"/>
      <c r="E1087" s="66">
        <v>103.858</v>
      </c>
      <c r="F1087" s="193">
        <v>792900</v>
      </c>
      <c r="G1087" s="193">
        <v>4000</v>
      </c>
      <c r="H1087" s="193">
        <v>710752.48</v>
      </c>
      <c r="I1087" s="193">
        <v>4000</v>
      </c>
      <c r="J1087" s="193">
        <v>710752.48</v>
      </c>
      <c r="K1087" s="193">
        <v>4000</v>
      </c>
      <c r="L1087" s="361">
        <v>43374</v>
      </c>
      <c r="M1087" s="361">
        <v>47938</v>
      </c>
      <c r="N1087" s="362">
        <v>43374</v>
      </c>
      <c r="O1087" s="361">
        <v>48029</v>
      </c>
      <c r="P1087" s="309"/>
      <c r="Q1087" s="363" t="s">
        <v>1250</v>
      </c>
      <c r="R1087" s="260">
        <v>46882733.618128717</v>
      </c>
      <c r="S1087" s="260"/>
      <c r="T1087" s="260"/>
      <c r="U1087" s="260">
        <v>46882733.618128717</v>
      </c>
      <c r="V1087" s="260">
        <f>U1087/J1087*1000</f>
        <v>65962.110491867323</v>
      </c>
      <c r="W1087" s="260">
        <v>72830.170940662385</v>
      </c>
      <c r="X1087" s="260">
        <v>250000</v>
      </c>
      <c r="Y1087" s="260"/>
      <c r="Z1087" s="260">
        <v>1718995.847691345</v>
      </c>
      <c r="AA1087" s="193">
        <v>2418.5576499027411</v>
      </c>
      <c r="AB1087" s="193">
        <v>29840000</v>
      </c>
      <c r="AC1087" s="193"/>
      <c r="AD1087" s="197">
        <v>41.98367341609557</v>
      </c>
      <c r="AE1087" s="198"/>
    </row>
    <row r="1088" spans="1:31" ht="14.25" hidden="1" outlineLevel="1">
      <c r="A1088" s="309"/>
      <c r="B1088" s="208" t="s">
        <v>1251</v>
      </c>
      <c r="C1088" s="172"/>
      <c r="D1088" s="66"/>
      <c r="E1088" s="66">
        <v>25.488015706377993</v>
      </c>
      <c r="F1088" s="193">
        <v>194587.29855752189</v>
      </c>
      <c r="G1088" s="193">
        <v>1000</v>
      </c>
      <c r="H1088" s="193">
        <v>186487.29855752189</v>
      </c>
      <c r="I1088" s="193">
        <v>1000</v>
      </c>
      <c r="J1088" s="193">
        <v>186487.29855752189</v>
      </c>
      <c r="K1088" s="193">
        <v>1000</v>
      </c>
      <c r="L1088" s="195">
        <v>43101</v>
      </c>
      <c r="M1088" s="195">
        <v>44561</v>
      </c>
      <c r="N1088" s="196">
        <v>43101</v>
      </c>
      <c r="O1088" s="195">
        <v>45199</v>
      </c>
      <c r="P1088" s="66"/>
      <c r="Q1088" s="213">
        <v>0.23388966422809979</v>
      </c>
      <c r="R1088" s="308"/>
      <c r="S1088" s="193"/>
      <c r="T1088" s="193"/>
      <c r="U1088" s="308"/>
      <c r="V1088" s="308"/>
      <c r="W1088" s="193">
        <v>73255.793320348777</v>
      </c>
      <c r="X1088" s="193"/>
      <c r="Y1088" s="193"/>
      <c r="Z1088" s="193">
        <v>1806814.1257237815</v>
      </c>
      <c r="AA1088" s="193">
        <v>9688.6712376632495</v>
      </c>
      <c r="AB1088" s="193">
        <v>31368191.876482747</v>
      </c>
      <c r="AC1088" s="193"/>
      <c r="AD1088" s="197">
        <v>168.20551382917506</v>
      </c>
      <c r="AE1088" s="198"/>
    </row>
    <row r="1089" spans="1:32" ht="14.25" hidden="1" outlineLevel="1">
      <c r="A1089" s="309"/>
      <c r="B1089" s="208" t="s">
        <v>1252</v>
      </c>
      <c r="C1089" s="172"/>
      <c r="D1089" s="66"/>
      <c r="E1089" s="66">
        <v>39.184992146811005</v>
      </c>
      <c r="F1089" s="193">
        <v>299156.35072123905</v>
      </c>
      <c r="G1089" s="193">
        <v>1500</v>
      </c>
      <c r="H1089" s="193">
        <v>262132.59072123904</v>
      </c>
      <c r="I1089" s="193">
        <v>1500</v>
      </c>
      <c r="J1089" s="193">
        <v>262132.59072123904</v>
      </c>
      <c r="K1089" s="193">
        <v>1500</v>
      </c>
      <c r="L1089" s="195">
        <v>43101</v>
      </c>
      <c r="M1089" s="307">
        <v>44561</v>
      </c>
      <c r="N1089" s="196">
        <v>43101</v>
      </c>
      <c r="O1089" s="195">
        <v>46387</v>
      </c>
      <c r="P1089" s="66"/>
      <c r="Q1089" s="213">
        <v>0.23848966422809978</v>
      </c>
      <c r="R1089" s="308"/>
      <c r="S1089" s="193"/>
      <c r="T1089" s="193"/>
      <c r="U1089" s="308"/>
      <c r="V1089" s="308"/>
      <c r="W1089" s="193">
        <v>52115.896624727131</v>
      </c>
      <c r="X1089" s="193"/>
      <c r="Y1089" s="193"/>
      <c r="Z1089" s="193">
        <v>-81962.999064038173</v>
      </c>
      <c r="AA1089" s="193">
        <v>-312.67763706345272</v>
      </c>
      <c r="AB1089" s="193">
        <v>-1422963.7929041595</v>
      </c>
      <c r="AC1089" s="193"/>
      <c r="AD1089" s="197">
        <v>-5.4284123503642814</v>
      </c>
      <c r="AE1089" s="198"/>
    </row>
    <row r="1090" spans="1:32" ht="14.25" hidden="1" outlineLevel="1">
      <c r="A1090" s="309"/>
      <c r="B1090" s="208" t="s">
        <v>1253</v>
      </c>
      <c r="C1090" s="172"/>
      <c r="D1090" s="66"/>
      <c r="E1090" s="66">
        <v>39.184992146811005</v>
      </c>
      <c r="F1090" s="193">
        <v>299156.35072123905</v>
      </c>
      <c r="G1090" s="193">
        <v>1500</v>
      </c>
      <c r="H1090" s="193">
        <v>262132.59072123904</v>
      </c>
      <c r="I1090" s="193">
        <v>1500</v>
      </c>
      <c r="J1090" s="193">
        <v>262132.59072123904</v>
      </c>
      <c r="K1090" s="193">
        <v>1500</v>
      </c>
      <c r="L1090" s="195">
        <v>43101</v>
      </c>
      <c r="M1090" s="195">
        <v>47879</v>
      </c>
      <c r="N1090" s="196">
        <v>43101</v>
      </c>
      <c r="O1090" s="195">
        <v>48029</v>
      </c>
      <c r="P1090" s="66"/>
      <c r="Q1090" s="213">
        <v>0.24298966422809978</v>
      </c>
      <c r="R1090" s="308"/>
      <c r="S1090" s="193"/>
      <c r="T1090" s="193"/>
      <c r="U1090" s="308"/>
      <c r="V1090" s="308"/>
      <c r="W1090" s="193">
        <v>52115.896624727131</v>
      </c>
      <c r="X1090" s="193"/>
      <c r="Y1090" s="193"/>
      <c r="Z1090" s="193">
        <v>-5855.2789683982473</v>
      </c>
      <c r="AA1090" s="193">
        <v>-22.337088846098332</v>
      </c>
      <c r="AB1090" s="193">
        <v>-101653.79579234529</v>
      </c>
      <c r="AC1090" s="193"/>
      <c r="AD1090" s="197">
        <v>-0.38779533484429446</v>
      </c>
      <c r="AE1090" s="198"/>
    </row>
    <row r="1091" spans="1:32" ht="14.25">
      <c r="A1091" s="309"/>
      <c r="B1091" s="66" t="s">
        <v>1254</v>
      </c>
      <c r="C1091" s="172"/>
      <c r="D1091" s="66"/>
      <c r="E1091" s="66" t="s">
        <v>1255</v>
      </c>
      <c r="F1091" s="193"/>
      <c r="G1091" s="193"/>
      <c r="H1091" s="193"/>
      <c r="I1091" s="193"/>
      <c r="J1091" s="193"/>
      <c r="K1091" s="193"/>
      <c r="L1091" s="194"/>
      <c r="M1091" s="195"/>
      <c r="N1091" s="196"/>
      <c r="O1091" s="195"/>
      <c r="P1091" s="66"/>
      <c r="Q1091" s="213"/>
      <c r="R1091" s="193"/>
      <c r="S1091" s="193"/>
      <c r="T1091" s="193"/>
      <c r="U1091" s="193"/>
      <c r="V1091" s="193"/>
      <c r="W1091" s="193"/>
      <c r="X1091" s="193"/>
      <c r="Y1091" s="193"/>
      <c r="Z1091" s="193">
        <v>1644364</v>
      </c>
      <c r="AA1091" s="193"/>
      <c r="AB1091" s="193">
        <v>28547886.986503519</v>
      </c>
      <c r="AC1091" s="193"/>
      <c r="AD1091" s="197"/>
      <c r="AE1091" s="198"/>
    </row>
    <row r="1092" spans="1:32" ht="14.25" collapsed="1">
      <c r="A1092" s="309"/>
      <c r="B1092" s="66" t="s">
        <v>1293</v>
      </c>
      <c r="C1092" s="172"/>
      <c r="D1092" s="66"/>
      <c r="E1092" s="66">
        <v>140.68129999999999</v>
      </c>
      <c r="F1092" s="193"/>
      <c r="G1092" s="193"/>
      <c r="H1092" s="193"/>
      <c r="I1092" s="193"/>
      <c r="J1092" s="193"/>
      <c r="K1092" s="193"/>
      <c r="L1092" s="194"/>
      <c r="M1092" s="195"/>
      <c r="N1092" s="196"/>
      <c r="O1092" s="195"/>
      <c r="P1092" s="66"/>
      <c r="Q1092" s="213"/>
      <c r="R1092" s="193"/>
      <c r="S1092" s="193"/>
      <c r="T1092" s="193"/>
      <c r="U1092" s="193"/>
      <c r="V1092" s="193"/>
      <c r="W1092" s="193"/>
      <c r="X1092" s="193"/>
      <c r="Y1092" s="193"/>
      <c r="Z1092" s="193">
        <v>915656.29221908166</v>
      </c>
      <c r="AA1092" s="193"/>
      <c r="AB1092" s="193">
        <v>15896755.43173603</v>
      </c>
      <c r="AC1092" s="193"/>
      <c r="AD1092" s="197"/>
      <c r="AE1092" s="198"/>
    </row>
    <row r="1093" spans="1:32" ht="14.25" hidden="1" outlineLevel="1">
      <c r="A1093" s="309"/>
      <c r="B1093" s="208" t="s">
        <v>1256</v>
      </c>
      <c r="C1093" s="172"/>
      <c r="D1093" s="66"/>
      <c r="E1093" s="66">
        <v>0.62909999999999999</v>
      </c>
      <c r="F1093" s="193"/>
      <c r="G1093" s="193"/>
      <c r="H1093" s="193"/>
      <c r="I1093" s="193"/>
      <c r="J1093" s="193"/>
      <c r="K1093" s="193"/>
      <c r="L1093" s="194"/>
      <c r="M1093" s="195"/>
      <c r="N1093" s="196"/>
      <c r="O1093" s="195"/>
      <c r="P1093" s="66"/>
      <c r="Q1093" s="213"/>
      <c r="R1093" s="193"/>
      <c r="S1093" s="193"/>
      <c r="T1093" s="193"/>
      <c r="U1093" s="193"/>
      <c r="V1093" s="193"/>
      <c r="W1093" s="193"/>
      <c r="X1093" s="193"/>
      <c r="Y1093" s="193"/>
      <c r="Z1093" s="193">
        <v>4094.640676728352</v>
      </c>
      <c r="AA1093" s="193"/>
      <c r="AB1093" s="193">
        <v>71087.264917975146</v>
      </c>
      <c r="AC1093" s="193"/>
      <c r="AD1093" s="197"/>
      <c r="AE1093" s="198"/>
      <c r="AF1093" s="177">
        <v>57.600200000000001</v>
      </c>
    </row>
    <row r="1094" spans="1:32" ht="14.25" hidden="1" outlineLevel="1">
      <c r="A1094" s="309"/>
      <c r="B1094" s="208" t="s">
        <v>1257</v>
      </c>
      <c r="C1094" s="172"/>
      <c r="D1094" s="66"/>
      <c r="E1094" s="66">
        <v>133.25880000000001</v>
      </c>
      <c r="F1094" s="193"/>
      <c r="G1094" s="193"/>
      <c r="H1094" s="193"/>
      <c r="I1094" s="193"/>
      <c r="J1094" s="193"/>
      <c r="K1094" s="193"/>
      <c r="L1094" s="194"/>
      <c r="M1094" s="195"/>
      <c r="N1094" s="196"/>
      <c r="O1094" s="195"/>
      <c r="P1094" s="66"/>
      <c r="Q1094" s="213"/>
      <c r="R1094" s="193"/>
      <c r="S1094" s="193"/>
      <c r="T1094" s="193"/>
      <c r="U1094" s="193"/>
      <c r="V1094" s="193"/>
      <c r="W1094" s="193"/>
      <c r="X1094" s="193"/>
      <c r="Y1094" s="193"/>
      <c r="Z1094" s="193">
        <v>867345.25991417596</v>
      </c>
      <c r="AA1094" s="193"/>
      <c r="AB1094" s="193">
        <v>15058025.144256026</v>
      </c>
      <c r="AC1094" s="193"/>
      <c r="AD1094" s="197"/>
      <c r="AE1094" s="198"/>
    </row>
    <row r="1095" spans="1:32" ht="14.25" hidden="1" outlineLevel="1">
      <c r="A1095" s="309"/>
      <c r="B1095" s="208" t="s">
        <v>1258</v>
      </c>
      <c r="C1095" s="172"/>
      <c r="D1095" s="66"/>
      <c r="E1095" s="66">
        <v>1.0457000000000001</v>
      </c>
      <c r="F1095" s="193"/>
      <c r="G1095" s="193"/>
      <c r="H1095" s="193"/>
      <c r="I1095" s="193"/>
      <c r="J1095" s="193"/>
      <c r="K1095" s="193"/>
      <c r="L1095" s="194"/>
      <c r="M1095" s="195"/>
      <c r="N1095" s="196"/>
      <c r="O1095" s="195"/>
      <c r="P1095" s="66"/>
      <c r="Q1095" s="213"/>
      <c r="R1095" s="193"/>
      <c r="S1095" s="193"/>
      <c r="T1095" s="193"/>
      <c r="U1095" s="193"/>
      <c r="V1095" s="193"/>
      <c r="W1095" s="193"/>
      <c r="X1095" s="193"/>
      <c r="Y1095" s="193"/>
      <c r="Z1095" s="193">
        <v>6806.1766899615923</v>
      </c>
      <c r="AA1095" s="193"/>
      <c r="AB1095" s="193">
        <v>118162.37947023781</v>
      </c>
      <c r="AC1095" s="193"/>
      <c r="AD1095" s="197"/>
      <c r="AE1095" s="198"/>
    </row>
    <row r="1096" spans="1:32" ht="14.25" hidden="1" outlineLevel="1">
      <c r="A1096" s="309"/>
      <c r="B1096" s="208" t="s">
        <v>1259</v>
      </c>
      <c r="C1096" s="172"/>
      <c r="D1096" s="66"/>
      <c r="E1096" s="66">
        <v>1.6246</v>
      </c>
      <c r="F1096" s="193"/>
      <c r="G1096" s="193"/>
      <c r="H1096" s="193"/>
      <c r="I1096" s="193"/>
      <c r="J1096" s="193"/>
      <c r="K1096" s="193"/>
      <c r="L1096" s="194"/>
      <c r="M1096" s="195"/>
      <c r="N1096" s="196"/>
      <c r="O1096" s="195"/>
      <c r="P1096" s="66"/>
      <c r="Q1096" s="213"/>
      <c r="R1096" s="193"/>
      <c r="S1096" s="193"/>
      <c r="T1096" s="193"/>
      <c r="U1096" s="193"/>
      <c r="V1096" s="193"/>
      <c r="W1096" s="193"/>
      <c r="X1096" s="193"/>
      <c r="Y1096" s="193"/>
      <c r="Z1096" s="193">
        <v>10574.079229713687</v>
      </c>
      <c r="AA1096" s="193"/>
      <c r="AB1096" s="193">
        <v>183577.12698417169</v>
      </c>
      <c r="AC1096" s="193"/>
      <c r="AD1096" s="197"/>
      <c r="AE1096" s="198"/>
    </row>
    <row r="1097" spans="1:32" ht="14.25" hidden="1" outlineLevel="1">
      <c r="A1097" s="309"/>
      <c r="B1097" s="208" t="s">
        <v>1260</v>
      </c>
      <c r="C1097" s="172"/>
      <c r="D1097" s="66"/>
      <c r="E1097" s="66">
        <v>4.1231</v>
      </c>
      <c r="F1097" s="193"/>
      <c r="G1097" s="193"/>
      <c r="H1097" s="193"/>
      <c r="I1097" s="193"/>
      <c r="J1097" s="193"/>
      <c r="K1097" s="193"/>
      <c r="L1097" s="194"/>
      <c r="M1097" s="195"/>
      <c r="N1097" s="196"/>
      <c r="O1097" s="195"/>
      <c r="P1097" s="66"/>
      <c r="Q1097" s="213"/>
      <c r="R1097" s="193"/>
      <c r="S1097" s="193"/>
      <c r="T1097" s="193"/>
      <c r="U1097" s="193"/>
      <c r="V1097" s="193"/>
      <c r="W1097" s="193"/>
      <c r="X1097" s="193"/>
      <c r="Y1097" s="193"/>
      <c r="Z1097" s="193">
        <v>26836.135708502094</v>
      </c>
      <c r="AA1097" s="193"/>
      <c r="AB1097" s="193">
        <v>465903.51610761927</v>
      </c>
      <c r="AC1097" s="193"/>
      <c r="AD1097" s="197"/>
      <c r="AE1097" s="198"/>
    </row>
    <row r="1098" spans="1:32" ht="14.25" collapsed="1">
      <c r="A1098" s="309"/>
      <c r="B1098" s="66" t="s">
        <v>1294</v>
      </c>
      <c r="C1098" s="172"/>
      <c r="D1098" s="66"/>
      <c r="E1098" s="66">
        <v>363.0779</v>
      </c>
      <c r="F1098" s="193"/>
      <c r="G1098" s="193"/>
      <c r="H1098" s="193"/>
      <c r="I1098" s="193"/>
      <c r="J1098" s="193"/>
      <c r="K1098" s="193"/>
      <c r="L1098" s="194"/>
      <c r="M1098" s="195"/>
      <c r="N1098" s="196"/>
      <c r="O1098" s="195"/>
      <c r="P1098" s="66"/>
      <c r="Q1098" s="213"/>
      <c r="R1098" s="193"/>
      <c r="S1098" s="193"/>
      <c r="T1098" s="193"/>
      <c r="U1098" s="193"/>
      <c r="V1098" s="193"/>
      <c r="W1098" s="193"/>
      <c r="X1098" s="193"/>
      <c r="Y1098" s="193"/>
      <c r="Z1098" s="193">
        <v>2853510.3044286682</v>
      </c>
      <c r="AA1098" s="193"/>
      <c r="AB1098" s="193">
        <v>49539937.438214943</v>
      </c>
      <c r="AC1098" s="193"/>
      <c r="AD1098" s="197"/>
      <c r="AE1098" s="198"/>
    </row>
    <row r="1099" spans="1:32" ht="14.25" hidden="1" outlineLevel="1">
      <c r="A1099" s="309"/>
      <c r="B1099" s="208" t="s">
        <v>1261</v>
      </c>
      <c r="C1099" s="172"/>
      <c r="D1099" s="66"/>
      <c r="E1099" s="66">
        <v>154.12540000000001</v>
      </c>
      <c r="F1099" s="193"/>
      <c r="G1099" s="193"/>
      <c r="H1099" s="193"/>
      <c r="I1099" s="193"/>
      <c r="J1099" s="193"/>
      <c r="K1099" s="193"/>
      <c r="L1099" s="194"/>
      <c r="M1099" s="195"/>
      <c r="N1099" s="196"/>
      <c r="O1099" s="195"/>
      <c r="P1099" s="66"/>
      <c r="Q1099" s="213"/>
      <c r="R1099" s="193"/>
      <c r="S1099" s="193"/>
      <c r="T1099" s="193"/>
      <c r="U1099" s="193"/>
      <c r="V1099" s="193"/>
      <c r="W1099" s="193"/>
      <c r="X1099" s="193"/>
      <c r="Y1099" s="193"/>
      <c r="Z1099" s="193">
        <v>1449685.8677797623</v>
      </c>
      <c r="AA1099" s="193"/>
      <c r="AB1099" s="193">
        <v>25168070.037599906</v>
      </c>
      <c r="AC1099" s="193"/>
      <c r="AD1099" s="197"/>
      <c r="AE1099" s="198"/>
    </row>
    <row r="1100" spans="1:32" ht="14.25" hidden="1" outlineLevel="1">
      <c r="A1100" s="309"/>
      <c r="B1100" s="208" t="s">
        <v>1262</v>
      </c>
      <c r="C1100" s="172"/>
      <c r="D1100" s="66"/>
      <c r="E1100" s="66">
        <v>0</v>
      </c>
      <c r="F1100" s="193"/>
      <c r="G1100" s="193"/>
      <c r="H1100" s="193"/>
      <c r="I1100" s="193"/>
      <c r="J1100" s="193"/>
      <c r="K1100" s="193"/>
      <c r="L1100" s="194"/>
      <c r="M1100" s="195"/>
      <c r="N1100" s="196"/>
      <c r="O1100" s="195"/>
      <c r="P1100" s="66"/>
      <c r="Q1100" s="213"/>
      <c r="R1100" s="193"/>
      <c r="S1100" s="193"/>
      <c r="T1100" s="193"/>
      <c r="U1100" s="193"/>
      <c r="V1100" s="193"/>
      <c r="W1100" s="193"/>
      <c r="X1100" s="193"/>
      <c r="Y1100" s="193"/>
      <c r="Z1100" s="193">
        <v>0</v>
      </c>
      <c r="AA1100" s="193"/>
      <c r="AB1100" s="193">
        <v>0</v>
      </c>
      <c r="AC1100" s="193"/>
      <c r="AD1100" s="197"/>
      <c r="AE1100" s="198"/>
    </row>
    <row r="1101" spans="1:32" ht="14.25" hidden="1" outlineLevel="1">
      <c r="A1101" s="309"/>
      <c r="B1101" s="208" t="s">
        <v>1263</v>
      </c>
      <c r="C1101" s="172"/>
      <c r="D1101" s="66"/>
      <c r="E1101" s="66">
        <v>0</v>
      </c>
      <c r="F1101" s="193"/>
      <c r="G1101" s="193"/>
      <c r="H1101" s="193"/>
      <c r="I1101" s="193"/>
      <c r="J1101" s="193"/>
      <c r="K1101" s="193"/>
      <c r="L1101" s="194"/>
      <c r="M1101" s="195"/>
      <c r="N1101" s="196"/>
      <c r="O1101" s="195"/>
      <c r="P1101" s="66"/>
      <c r="Q1101" s="213"/>
      <c r="R1101" s="193"/>
      <c r="S1101" s="193"/>
      <c r="T1101" s="193"/>
      <c r="U1101" s="193"/>
      <c r="V1101" s="193"/>
      <c r="W1101" s="193"/>
      <c r="X1101" s="193"/>
      <c r="Y1101" s="193"/>
      <c r="Z1101" s="193">
        <v>0</v>
      </c>
      <c r="AA1101" s="193"/>
      <c r="AB1101" s="193">
        <v>0</v>
      </c>
      <c r="AC1101" s="193"/>
      <c r="AD1101" s="197"/>
      <c r="AE1101" s="198"/>
    </row>
    <row r="1102" spans="1:32" ht="14.25" hidden="1" outlineLevel="1">
      <c r="A1102" s="309"/>
      <c r="B1102" s="208" t="s">
        <v>1264</v>
      </c>
      <c r="C1102" s="172"/>
      <c r="D1102" s="66"/>
      <c r="E1102" s="66">
        <v>0.12</v>
      </c>
      <c r="F1102" s="193"/>
      <c r="G1102" s="193"/>
      <c r="H1102" s="193"/>
      <c r="I1102" s="193"/>
      <c r="J1102" s="193"/>
      <c r="K1102" s="193"/>
      <c r="L1102" s="194"/>
      <c r="M1102" s="195"/>
      <c r="N1102" s="196"/>
      <c r="O1102" s="195"/>
      <c r="P1102" s="66"/>
      <c r="Q1102" s="213"/>
      <c r="R1102" s="193"/>
      <c r="S1102" s="193"/>
      <c r="T1102" s="193"/>
      <c r="U1102" s="193"/>
      <c r="V1102" s="193"/>
      <c r="W1102" s="193"/>
      <c r="X1102" s="193"/>
      <c r="Y1102" s="193"/>
      <c r="Z1102" s="193">
        <v>1128.7062621318191</v>
      </c>
      <c r="AA1102" s="193"/>
      <c r="AB1102" s="193">
        <v>19595.526788653842</v>
      </c>
      <c r="AC1102" s="193"/>
      <c r="AD1102" s="197"/>
      <c r="AE1102" s="198"/>
    </row>
    <row r="1103" spans="1:32" ht="14.25" hidden="1" outlineLevel="1">
      <c r="A1103" s="309"/>
      <c r="B1103" s="208" t="s">
        <v>1265</v>
      </c>
      <c r="C1103" s="172"/>
      <c r="D1103" s="66"/>
      <c r="E1103" s="66">
        <v>2.87E-2</v>
      </c>
      <c r="F1103" s="193"/>
      <c r="G1103" s="193"/>
      <c r="H1103" s="193"/>
      <c r="I1103" s="193"/>
      <c r="J1103" s="193"/>
      <c r="K1103" s="193"/>
      <c r="L1103" s="194"/>
      <c r="M1103" s="195"/>
      <c r="N1103" s="196"/>
      <c r="O1103" s="195"/>
      <c r="P1103" s="66"/>
      <c r="Q1103" s="213"/>
      <c r="R1103" s="193"/>
      <c r="S1103" s="193"/>
      <c r="T1103" s="193"/>
      <c r="U1103" s="193"/>
      <c r="V1103" s="193"/>
      <c r="W1103" s="193"/>
      <c r="X1103" s="193"/>
      <c r="Y1103" s="193"/>
      <c r="Z1103" s="193">
        <v>269.94891435986005</v>
      </c>
      <c r="AA1103" s="193"/>
      <c r="AB1103" s="193">
        <v>4686.5968236197104</v>
      </c>
      <c r="AC1103" s="193"/>
      <c r="AD1103" s="197"/>
      <c r="AE1103" s="198"/>
    </row>
    <row r="1104" spans="1:32" ht="14.25" hidden="1" outlineLevel="1">
      <c r="A1104" s="309"/>
      <c r="B1104" s="208" t="s">
        <v>1266</v>
      </c>
      <c r="C1104" s="172"/>
      <c r="D1104" s="66"/>
      <c r="E1104" s="66">
        <v>86.040400000000005</v>
      </c>
      <c r="F1104" s="193"/>
      <c r="G1104" s="193"/>
      <c r="H1104" s="193"/>
      <c r="I1104" s="193"/>
      <c r="J1104" s="193"/>
      <c r="K1104" s="193"/>
      <c r="L1104" s="194"/>
      <c r="M1104" s="195"/>
      <c r="N1104" s="196"/>
      <c r="O1104" s="195"/>
      <c r="P1104" s="66"/>
      <c r="Q1104" s="213"/>
      <c r="R1104" s="193"/>
      <c r="S1104" s="193"/>
      <c r="T1104" s="193"/>
      <c r="U1104" s="193"/>
      <c r="V1104" s="193"/>
      <c r="W1104" s="193"/>
      <c r="X1104" s="193"/>
      <c r="Y1104" s="193"/>
      <c r="Z1104" s="193">
        <v>549099.59007674933</v>
      </c>
      <c r="AA1104" s="193"/>
      <c r="AB1104" s="193">
        <v>9532945.8938814327</v>
      </c>
      <c r="AC1104" s="193"/>
      <c r="AD1104" s="197"/>
      <c r="AE1104" s="198"/>
    </row>
    <row r="1105" spans="1:31" ht="14.25" hidden="1" outlineLevel="1">
      <c r="A1105" s="309"/>
      <c r="B1105" s="208" t="s">
        <v>1267</v>
      </c>
      <c r="C1105" s="172"/>
      <c r="D1105" s="66"/>
      <c r="E1105" s="66">
        <v>23.103400000000001</v>
      </c>
      <c r="F1105" s="193"/>
      <c r="G1105" s="193"/>
      <c r="H1105" s="193"/>
      <c r="I1105" s="193"/>
      <c r="J1105" s="193"/>
      <c r="K1105" s="193"/>
      <c r="L1105" s="194"/>
      <c r="M1105" s="195"/>
      <c r="N1105" s="196"/>
      <c r="O1105" s="195"/>
      <c r="P1105" s="66"/>
      <c r="Q1105" s="213"/>
      <c r="R1105" s="193"/>
      <c r="S1105" s="193"/>
      <c r="T1105" s="193"/>
      <c r="U1105" s="193"/>
      <c r="V1105" s="193"/>
      <c r="W1105" s="193"/>
      <c r="X1105" s="193"/>
      <c r="Y1105" s="193"/>
      <c r="Z1105" s="193">
        <v>217307.93547113563</v>
      </c>
      <c r="AA1105" s="193"/>
      <c r="AB1105" s="193">
        <v>3772694.1134082107</v>
      </c>
      <c r="AC1105" s="193"/>
      <c r="AD1105" s="197"/>
      <c r="AE1105" s="198"/>
    </row>
    <row r="1106" spans="1:31" ht="14.25" hidden="1" outlineLevel="1">
      <c r="A1106" s="309"/>
      <c r="B1106" s="208" t="s">
        <v>1268</v>
      </c>
      <c r="C1106" s="172"/>
      <c r="D1106" s="66"/>
      <c r="E1106" s="66">
        <v>99.66</v>
      </c>
      <c r="F1106" s="193"/>
      <c r="G1106" s="193"/>
      <c r="H1106" s="193"/>
      <c r="I1106" s="193"/>
      <c r="J1106" s="193"/>
      <c r="K1106" s="193"/>
      <c r="L1106" s="194"/>
      <c r="M1106" s="195"/>
      <c r="N1106" s="196"/>
      <c r="O1106" s="195"/>
      <c r="P1106" s="66"/>
      <c r="Q1106" s="213"/>
      <c r="R1106" s="193"/>
      <c r="S1106" s="193"/>
      <c r="T1106" s="193"/>
      <c r="U1106" s="193"/>
      <c r="V1106" s="193"/>
      <c r="W1106" s="193"/>
      <c r="X1106" s="193"/>
      <c r="Y1106" s="193"/>
      <c r="Z1106" s="193">
        <v>636018.25592452881</v>
      </c>
      <c r="AA1106" s="193"/>
      <c r="AB1106" s="193">
        <v>11041945.269713106</v>
      </c>
      <c r="AC1106" s="193"/>
      <c r="AD1106" s="197"/>
      <c r="AE1106" s="198"/>
    </row>
    <row r="1107" spans="1:31" ht="14.25" collapsed="1">
      <c r="A1107" s="309"/>
      <c r="B1107" s="66" t="s">
        <v>1295</v>
      </c>
      <c r="C1107" s="172"/>
      <c r="D1107" s="66"/>
      <c r="E1107" s="66">
        <v>196.55359999999999</v>
      </c>
      <c r="F1107" s="193"/>
      <c r="G1107" s="193"/>
      <c r="H1107" s="193"/>
      <c r="I1107" s="193"/>
      <c r="J1107" s="193"/>
      <c r="K1107" s="193"/>
      <c r="L1107" s="194"/>
      <c r="M1107" s="195"/>
      <c r="N1107" s="196"/>
      <c r="O1107" s="195"/>
      <c r="P1107" s="66"/>
      <c r="Q1107" s="213"/>
      <c r="R1107" s="193"/>
      <c r="S1107" s="193"/>
      <c r="T1107" s="193"/>
      <c r="U1107" s="193"/>
      <c r="V1107" s="193"/>
      <c r="W1107" s="193"/>
      <c r="X1107" s="193"/>
      <c r="Y1107" s="193"/>
      <c r="Z1107" s="193">
        <v>1525123.8162072168</v>
      </c>
      <c r="AA1107" s="193"/>
      <c r="AB1107" s="193">
        <v>26477752.094736077</v>
      </c>
      <c r="AC1107" s="193"/>
      <c r="AD1107" s="197"/>
      <c r="AE1107" s="198"/>
    </row>
    <row r="1108" spans="1:31" ht="14.25" hidden="1" outlineLevel="1">
      <c r="A1108" s="309"/>
      <c r="B1108" s="208" t="s">
        <v>1269</v>
      </c>
      <c r="C1108" s="172"/>
      <c r="D1108" s="66"/>
      <c r="E1108" s="66">
        <v>72.62</v>
      </c>
      <c r="F1108" s="193"/>
      <c r="G1108" s="193"/>
      <c r="H1108" s="193"/>
      <c r="I1108" s="193"/>
      <c r="J1108" s="193"/>
      <c r="K1108" s="193"/>
      <c r="L1108" s="194"/>
      <c r="M1108" s="195"/>
      <c r="N1108" s="196"/>
      <c r="O1108" s="195"/>
      <c r="P1108" s="66"/>
      <c r="Q1108" s="213"/>
      <c r="R1108" s="193"/>
      <c r="S1108" s="193"/>
      <c r="T1108" s="193"/>
      <c r="U1108" s="193"/>
      <c r="V1108" s="193"/>
      <c r="W1108" s="193"/>
      <c r="X1108" s="193"/>
      <c r="Y1108" s="193"/>
      <c r="Z1108" s="193">
        <v>404817.68481284915</v>
      </c>
      <c r="AA1108" s="193"/>
      <c r="AB1108" s="193">
        <v>7028060.402791121</v>
      </c>
      <c r="AC1108" s="193"/>
      <c r="AD1108" s="197"/>
      <c r="AE1108" s="198"/>
    </row>
    <row r="1109" spans="1:31" ht="14.25" hidden="1" outlineLevel="1">
      <c r="A1109" s="309"/>
      <c r="B1109" s="208" t="s">
        <v>1270</v>
      </c>
      <c r="C1109" s="172"/>
      <c r="D1109" s="66"/>
      <c r="E1109" s="66">
        <v>1.4999999999999999E-2</v>
      </c>
      <c r="F1109" s="193"/>
      <c r="G1109" s="193"/>
      <c r="H1109" s="193"/>
      <c r="I1109" s="193"/>
      <c r="J1109" s="193"/>
      <c r="K1109" s="193"/>
      <c r="L1109" s="194"/>
      <c r="M1109" s="195"/>
      <c r="N1109" s="196"/>
      <c r="O1109" s="195"/>
      <c r="P1109" s="66"/>
      <c r="Q1109" s="213"/>
      <c r="R1109" s="193"/>
      <c r="S1109" s="193"/>
      <c r="T1109" s="193"/>
      <c r="U1109" s="193"/>
      <c r="V1109" s="193"/>
      <c r="W1109" s="193"/>
      <c r="X1109" s="193"/>
      <c r="Y1109" s="193"/>
      <c r="Z1109" s="193">
        <v>83.616982541899446</v>
      </c>
      <c r="AA1109" s="193"/>
      <c r="AB1109" s="193">
        <v>1451.6786841347678</v>
      </c>
      <c r="AC1109" s="193"/>
      <c r="AD1109" s="197"/>
      <c r="AE1109" s="198"/>
    </row>
    <row r="1110" spans="1:31" ht="14.25" hidden="1" outlineLevel="1">
      <c r="A1110" s="309"/>
      <c r="B1110" s="208" t="s">
        <v>1271</v>
      </c>
      <c r="C1110" s="172"/>
      <c r="D1110" s="66"/>
      <c r="E1110" s="66">
        <v>0.89510000000000001</v>
      </c>
      <c r="F1110" s="193"/>
      <c r="G1110" s="193"/>
      <c r="H1110" s="193"/>
      <c r="I1110" s="193"/>
      <c r="J1110" s="193"/>
      <c r="K1110" s="193"/>
      <c r="L1110" s="194"/>
      <c r="M1110" s="195"/>
      <c r="N1110" s="196"/>
      <c r="O1110" s="195"/>
      <c r="P1110" s="66"/>
      <c r="Q1110" s="213"/>
      <c r="R1110" s="193"/>
      <c r="S1110" s="193"/>
      <c r="T1110" s="193"/>
      <c r="U1110" s="193"/>
      <c r="V1110" s="193"/>
      <c r="W1110" s="193"/>
      <c r="X1110" s="193"/>
      <c r="Y1110" s="193"/>
      <c r="Z1110" s="193">
        <v>4989.704071550279</v>
      </c>
      <c r="AA1110" s="193"/>
      <c r="AB1110" s="193">
        <v>86626.506011268692</v>
      </c>
      <c r="AC1110" s="193"/>
      <c r="AD1110" s="197"/>
      <c r="AE1110" s="198"/>
    </row>
    <row r="1111" spans="1:31" ht="14.25" hidden="1" outlineLevel="1">
      <c r="A1111" s="309"/>
      <c r="B1111" s="208" t="s">
        <v>1272</v>
      </c>
      <c r="C1111" s="172"/>
      <c r="D1111" s="66"/>
      <c r="E1111" s="66">
        <v>2</v>
      </c>
      <c r="F1111" s="193"/>
      <c r="G1111" s="193"/>
      <c r="H1111" s="193"/>
      <c r="I1111" s="193"/>
      <c r="J1111" s="193"/>
      <c r="K1111" s="193"/>
      <c r="L1111" s="194"/>
      <c r="M1111" s="195"/>
      <c r="N1111" s="196"/>
      <c r="O1111" s="195"/>
      <c r="P1111" s="66"/>
      <c r="Q1111" s="213"/>
      <c r="R1111" s="193"/>
      <c r="S1111" s="193"/>
      <c r="T1111" s="193"/>
      <c r="U1111" s="193"/>
      <c r="V1111" s="193"/>
      <c r="W1111" s="193"/>
      <c r="X1111" s="193"/>
      <c r="Y1111" s="193"/>
      <c r="Z1111" s="193">
        <v>11148.931005586592</v>
      </c>
      <c r="AA1111" s="193"/>
      <c r="AB1111" s="193">
        <v>193557.15788463567</v>
      </c>
      <c r="AC1111" s="193"/>
      <c r="AD1111" s="197"/>
      <c r="AE1111" s="198"/>
    </row>
    <row r="1112" spans="1:31" ht="14.25" hidden="1" outlineLevel="1">
      <c r="A1112" s="309"/>
      <c r="B1112" s="208" t="s">
        <v>1273</v>
      </c>
      <c r="C1112" s="172"/>
      <c r="D1112" s="66"/>
      <c r="E1112" s="66">
        <v>73.125900000000001</v>
      </c>
      <c r="F1112" s="193"/>
      <c r="G1112" s="193"/>
      <c r="H1112" s="193"/>
      <c r="I1112" s="193"/>
      <c r="J1112" s="193"/>
      <c r="K1112" s="193"/>
      <c r="L1112" s="194"/>
      <c r="M1112" s="195"/>
      <c r="N1112" s="196"/>
      <c r="O1112" s="195"/>
      <c r="P1112" s="66"/>
      <c r="Q1112" s="213"/>
      <c r="R1112" s="193"/>
      <c r="S1112" s="193"/>
      <c r="T1112" s="193"/>
      <c r="U1112" s="193"/>
      <c r="V1112" s="193"/>
      <c r="W1112" s="193"/>
      <c r="X1112" s="193"/>
      <c r="Y1112" s="193"/>
      <c r="Z1112" s="193">
        <v>407637.80691071233</v>
      </c>
      <c r="AA1112" s="193"/>
      <c r="AB1112" s="193">
        <v>7077020.6858780412</v>
      </c>
      <c r="AC1112" s="193"/>
      <c r="AD1112" s="197"/>
      <c r="AE1112" s="198"/>
    </row>
    <row r="1113" spans="1:31" ht="14.25" hidden="1" outlineLevel="1">
      <c r="A1113" s="309"/>
      <c r="B1113" s="208" t="s">
        <v>1274</v>
      </c>
      <c r="C1113" s="172"/>
      <c r="D1113" s="66"/>
      <c r="E1113" s="66">
        <v>1.07</v>
      </c>
      <c r="F1113" s="193"/>
      <c r="G1113" s="193"/>
      <c r="H1113" s="193"/>
      <c r="I1113" s="193"/>
      <c r="J1113" s="193"/>
      <c r="K1113" s="193"/>
      <c r="L1113" s="194"/>
      <c r="M1113" s="195"/>
      <c r="N1113" s="196"/>
      <c r="O1113" s="195"/>
      <c r="P1113" s="66"/>
      <c r="Q1113" s="213"/>
      <c r="R1113" s="193"/>
      <c r="S1113" s="193"/>
      <c r="T1113" s="193"/>
      <c r="U1113" s="193"/>
      <c r="V1113" s="193"/>
      <c r="W1113" s="193"/>
      <c r="X1113" s="193"/>
      <c r="Y1113" s="193"/>
      <c r="Z1113" s="193">
        <v>19153.107177291771</v>
      </c>
      <c r="AA1113" s="193"/>
      <c r="AB1113" s="193">
        <v>332518.06725135975</v>
      </c>
      <c r="AC1113" s="193"/>
      <c r="AD1113" s="197"/>
      <c r="AE1113" s="198"/>
    </row>
    <row r="1114" spans="1:31" ht="14.25" hidden="1" outlineLevel="1">
      <c r="A1114" s="309"/>
      <c r="B1114" s="208" t="s">
        <v>1275</v>
      </c>
      <c r="C1114" s="172"/>
      <c r="D1114" s="66"/>
      <c r="E1114" s="66">
        <v>0.43880000000000002</v>
      </c>
      <c r="F1114" s="193"/>
      <c r="G1114" s="193"/>
      <c r="H1114" s="193"/>
      <c r="I1114" s="193"/>
      <c r="J1114" s="193"/>
      <c r="K1114" s="193"/>
      <c r="L1114" s="194"/>
      <c r="M1114" s="195"/>
      <c r="N1114" s="196"/>
      <c r="O1114" s="195"/>
      <c r="P1114" s="66"/>
      <c r="Q1114" s="213"/>
      <c r="R1114" s="193"/>
      <c r="S1114" s="193"/>
      <c r="T1114" s="193"/>
      <c r="U1114" s="193"/>
      <c r="V1114" s="193"/>
      <c r="W1114" s="193"/>
      <c r="X1114" s="193"/>
      <c r="Y1114" s="193"/>
      <c r="Z1114" s="193">
        <v>7854.5639527061958</v>
      </c>
      <c r="AA1114" s="193"/>
      <c r="AB1114" s="193">
        <v>136363.48402794081</v>
      </c>
      <c r="AC1114" s="193"/>
      <c r="AD1114" s="197"/>
      <c r="AE1114" s="198"/>
    </row>
    <row r="1115" spans="1:31" ht="14.25" hidden="1" outlineLevel="1">
      <c r="A1115" s="309"/>
      <c r="B1115" s="208" t="s">
        <v>1276</v>
      </c>
      <c r="C1115" s="172"/>
      <c r="D1115" s="66"/>
      <c r="E1115" s="66">
        <v>40.487099999999998</v>
      </c>
      <c r="F1115" s="193"/>
      <c r="G1115" s="193"/>
      <c r="H1115" s="193"/>
      <c r="I1115" s="193"/>
      <c r="J1115" s="193"/>
      <c r="K1115" s="193"/>
      <c r="L1115" s="194"/>
      <c r="M1115" s="195"/>
      <c r="N1115" s="196"/>
      <c r="O1115" s="195"/>
      <c r="P1115" s="66"/>
      <c r="Q1115" s="213"/>
      <c r="R1115" s="193"/>
      <c r="S1115" s="193"/>
      <c r="T1115" s="193"/>
      <c r="U1115" s="193"/>
      <c r="V1115" s="193"/>
      <c r="W1115" s="193"/>
      <c r="X1115" s="193"/>
      <c r="Y1115" s="193"/>
      <c r="Z1115" s="193">
        <v>650535.15902476246</v>
      </c>
      <c r="AA1115" s="193"/>
      <c r="AB1115" s="193">
        <v>11293973.962325869</v>
      </c>
      <c r="AC1115" s="193"/>
      <c r="AD1115" s="197"/>
      <c r="AE1115" s="198"/>
    </row>
    <row r="1116" spans="1:31" ht="14.25" hidden="1" outlineLevel="1">
      <c r="A1116" s="309"/>
      <c r="B1116" s="208" t="s">
        <v>1277</v>
      </c>
      <c r="C1116" s="172"/>
      <c r="D1116" s="66"/>
      <c r="E1116" s="66">
        <v>0.89200000000000002</v>
      </c>
      <c r="F1116" s="193"/>
      <c r="G1116" s="193"/>
      <c r="H1116" s="193"/>
      <c r="I1116" s="193"/>
      <c r="J1116" s="193"/>
      <c r="K1116" s="193"/>
      <c r="L1116" s="194"/>
      <c r="M1116" s="195"/>
      <c r="N1116" s="196"/>
      <c r="O1116" s="195"/>
      <c r="P1116" s="66"/>
      <c r="Q1116" s="213"/>
      <c r="R1116" s="193"/>
      <c r="S1116" s="193"/>
      <c r="T1116" s="193"/>
      <c r="U1116" s="193"/>
      <c r="V1116" s="193"/>
      <c r="W1116" s="193"/>
      <c r="X1116" s="193"/>
      <c r="Y1116" s="193"/>
      <c r="Z1116" s="193">
        <v>8491.13309705957</v>
      </c>
      <c r="AA1116" s="193"/>
      <c r="AB1116" s="193">
        <v>147414.99329966857</v>
      </c>
      <c r="AC1116" s="193"/>
      <c r="AD1116" s="197"/>
      <c r="AE1116" s="198"/>
    </row>
    <row r="1117" spans="1:31" ht="14.25" hidden="1" outlineLevel="1">
      <c r="A1117" s="309"/>
      <c r="B1117" s="208" t="s">
        <v>1278</v>
      </c>
      <c r="C1117" s="172"/>
      <c r="D1117" s="66"/>
      <c r="E1117" s="66">
        <v>1.0832999999999999</v>
      </c>
      <c r="F1117" s="193"/>
      <c r="G1117" s="193"/>
      <c r="H1117" s="193"/>
      <c r="I1117" s="193"/>
      <c r="J1117" s="193"/>
      <c r="K1117" s="193"/>
      <c r="L1117" s="194"/>
      <c r="M1117" s="195"/>
      <c r="N1117" s="196"/>
      <c r="O1117" s="195"/>
      <c r="P1117" s="66"/>
      <c r="Q1117" s="213"/>
      <c r="R1117" s="193"/>
      <c r="S1117" s="193"/>
      <c r="T1117" s="193"/>
      <c r="U1117" s="193"/>
      <c r="V1117" s="193"/>
      <c r="W1117" s="193"/>
      <c r="X1117" s="193"/>
      <c r="Y1117" s="193"/>
      <c r="Z1117" s="193">
        <v>10312.157493323579</v>
      </c>
      <c r="AA1117" s="193"/>
      <c r="AB1117" s="193">
        <v>179029.89040530377</v>
      </c>
      <c r="AC1117" s="193"/>
      <c r="AD1117" s="197"/>
      <c r="AE1117" s="198"/>
    </row>
    <row r="1118" spans="1:31" ht="14.25" hidden="1" outlineLevel="1">
      <c r="A1118" s="309"/>
      <c r="B1118" s="208" t="s">
        <v>1279</v>
      </c>
      <c r="C1118" s="172"/>
      <c r="D1118" s="66"/>
      <c r="E1118" s="66">
        <v>1.0500000000000001E-2</v>
      </c>
      <c r="F1118" s="193"/>
      <c r="G1118" s="193"/>
      <c r="H1118" s="193"/>
      <c r="I1118" s="193"/>
      <c r="J1118" s="193"/>
      <c r="K1118" s="193"/>
      <c r="L1118" s="194"/>
      <c r="M1118" s="195"/>
      <c r="N1118" s="196"/>
      <c r="O1118" s="195"/>
      <c r="P1118" s="66"/>
      <c r="Q1118" s="213"/>
      <c r="R1118" s="193"/>
      <c r="S1118" s="193"/>
      <c r="T1118" s="193"/>
      <c r="U1118" s="193"/>
      <c r="V1118" s="193"/>
      <c r="W1118" s="193"/>
      <c r="X1118" s="193"/>
      <c r="Y1118" s="193"/>
      <c r="Z1118" s="193">
        <v>99.951678833100317</v>
      </c>
      <c r="AA1118" s="193"/>
      <c r="AB1118" s="193">
        <v>1735.2661767337668</v>
      </c>
      <c r="AC1118" s="193"/>
      <c r="AD1118" s="197"/>
      <c r="AE1118" s="198"/>
    </row>
    <row r="1119" spans="1:31" ht="14.25" hidden="1" outlineLevel="1">
      <c r="A1119" s="309"/>
      <c r="B1119" s="208" t="s">
        <v>1280</v>
      </c>
      <c r="C1119" s="172"/>
      <c r="D1119" s="66"/>
      <c r="E1119" s="66">
        <v>3.9159000000000002</v>
      </c>
      <c r="F1119" s="193"/>
      <c r="G1119" s="193"/>
      <c r="H1119" s="193"/>
      <c r="I1119" s="193"/>
      <c r="J1119" s="193"/>
      <c r="K1119" s="193"/>
      <c r="L1119" s="194"/>
      <c r="M1119" s="195"/>
      <c r="N1119" s="196"/>
      <c r="O1119" s="195"/>
      <c r="P1119" s="66"/>
      <c r="Q1119" s="213"/>
      <c r="R1119" s="193"/>
      <c r="S1119" s="193"/>
      <c r="T1119" s="193"/>
      <c r="U1119" s="193"/>
      <c r="V1119" s="193"/>
      <c r="W1119" s="193"/>
      <c r="X1119" s="193"/>
      <c r="Y1119" s="193"/>
      <c r="Z1119" s="193">
        <v>0</v>
      </c>
      <c r="AA1119" s="193"/>
      <c r="AB1119" s="193">
        <v>0</v>
      </c>
      <c r="AC1119" s="193"/>
      <c r="AD1119" s="197"/>
      <c r="AE1119" s="198"/>
    </row>
    <row r="1120" spans="1:31" ht="14.25" collapsed="1">
      <c r="A1120" s="309"/>
      <c r="B1120" s="66" t="s">
        <v>1296</v>
      </c>
      <c r="C1120" s="172"/>
      <c r="D1120" s="66"/>
      <c r="E1120" s="66">
        <v>93.2</v>
      </c>
      <c r="F1120" s="193"/>
      <c r="G1120" s="193"/>
      <c r="H1120" s="193"/>
      <c r="I1120" s="193"/>
      <c r="J1120" s="193"/>
      <c r="K1120" s="193"/>
      <c r="L1120" s="194"/>
      <c r="M1120" s="195"/>
      <c r="N1120" s="196"/>
      <c r="O1120" s="195"/>
      <c r="P1120" s="66"/>
      <c r="Q1120" s="213"/>
      <c r="R1120" s="193"/>
      <c r="S1120" s="193"/>
      <c r="T1120" s="193"/>
      <c r="U1120" s="193"/>
      <c r="V1120" s="193"/>
      <c r="W1120" s="193"/>
      <c r="X1120" s="193"/>
      <c r="Y1120" s="193"/>
      <c r="Z1120" s="193">
        <v>854870.52026470343</v>
      </c>
      <c r="AA1120" s="193"/>
      <c r="AB1120" s="193">
        <v>14841450.555114452</v>
      </c>
      <c r="AC1120" s="193"/>
      <c r="AD1120" s="197"/>
      <c r="AE1120" s="198"/>
    </row>
    <row r="1121" spans="1:31" ht="14.25" hidden="1" outlineLevel="1">
      <c r="A1121" s="309"/>
      <c r="B1121" s="208" t="s">
        <v>1281</v>
      </c>
      <c r="C1121" s="172"/>
      <c r="D1121" s="66"/>
      <c r="E1121" s="66">
        <v>4.5999999999999996</v>
      </c>
      <c r="F1121" s="193"/>
      <c r="G1121" s="193"/>
      <c r="H1121" s="193"/>
      <c r="I1121" s="193"/>
      <c r="J1121" s="193"/>
      <c r="K1121" s="193"/>
      <c r="L1121" s="194"/>
      <c r="M1121" s="195"/>
      <c r="N1121" s="196"/>
      <c r="O1121" s="195"/>
      <c r="P1121" s="66"/>
      <c r="Q1121" s="213"/>
      <c r="R1121" s="193"/>
      <c r="S1121" s="193"/>
      <c r="T1121" s="193"/>
      <c r="U1121" s="193"/>
      <c r="V1121" s="193"/>
      <c r="W1121" s="193"/>
      <c r="X1121" s="193"/>
      <c r="Y1121" s="193"/>
      <c r="Z1121" s="193">
        <v>30143.953502513967</v>
      </c>
      <c r="AA1121" s="193"/>
      <c r="AB1121" s="193">
        <v>523330.70896479464</v>
      </c>
      <c r="AC1121" s="193"/>
      <c r="AD1121" s="197"/>
      <c r="AE1121" s="198"/>
    </row>
    <row r="1122" spans="1:31" ht="14.25" hidden="1" outlineLevel="1">
      <c r="A1122" s="309"/>
      <c r="B1122" s="208" t="s">
        <v>1282</v>
      </c>
      <c r="C1122" s="172"/>
      <c r="D1122" s="66"/>
      <c r="E1122" s="66">
        <v>46.2</v>
      </c>
      <c r="F1122" s="193"/>
      <c r="G1122" s="193"/>
      <c r="H1122" s="193"/>
      <c r="I1122" s="193"/>
      <c r="J1122" s="193"/>
      <c r="K1122" s="193"/>
      <c r="L1122" s="194"/>
      <c r="M1122" s="195"/>
      <c r="N1122" s="196"/>
      <c r="O1122" s="195"/>
      <c r="P1122" s="66"/>
      <c r="Q1122" s="213"/>
      <c r="R1122" s="193"/>
      <c r="S1122" s="193"/>
      <c r="T1122" s="193"/>
      <c r="U1122" s="193"/>
      <c r="V1122" s="193"/>
      <c r="W1122" s="193"/>
      <c r="X1122" s="193"/>
      <c r="Y1122" s="193"/>
      <c r="Z1122" s="193">
        <v>491042.37592065445</v>
      </c>
      <c r="AA1122" s="193"/>
      <c r="AB1122" s="193">
        <v>8525011.6478875838</v>
      </c>
      <c r="AC1122" s="193"/>
      <c r="AD1122" s="197"/>
      <c r="AE1122" s="198"/>
    </row>
    <row r="1123" spans="1:31" ht="14.25" hidden="1" outlineLevel="1">
      <c r="A1123" s="309"/>
      <c r="B1123" s="208" t="s">
        <v>1283</v>
      </c>
      <c r="C1123" s="172"/>
      <c r="D1123" s="66"/>
      <c r="E1123" s="66">
        <v>11.976699999999999</v>
      </c>
      <c r="F1123" s="193"/>
      <c r="G1123" s="193"/>
      <c r="H1123" s="193"/>
      <c r="I1123" s="193"/>
      <c r="J1123" s="193"/>
      <c r="K1123" s="193"/>
      <c r="L1123" s="194"/>
      <c r="M1123" s="195"/>
      <c r="N1123" s="196"/>
      <c r="O1123" s="195"/>
      <c r="P1123" s="66"/>
      <c r="Q1123" s="213"/>
      <c r="R1123" s="193"/>
      <c r="S1123" s="193"/>
      <c r="T1123" s="193"/>
      <c r="U1123" s="193"/>
      <c r="V1123" s="193"/>
      <c r="W1123" s="193"/>
      <c r="X1123" s="193"/>
      <c r="Y1123" s="193"/>
      <c r="Z1123" s="193">
        <v>127295.82735257364</v>
      </c>
      <c r="AA1123" s="193"/>
      <c r="AB1123" s="193">
        <v>2209989.3290747888</v>
      </c>
      <c r="AC1123" s="193"/>
      <c r="AD1123" s="197"/>
      <c r="AE1123" s="198"/>
    </row>
    <row r="1124" spans="1:31" ht="14.25" hidden="1" outlineLevel="1">
      <c r="A1124" s="309"/>
      <c r="B1124" s="208" t="s">
        <v>1284</v>
      </c>
      <c r="C1124" s="172"/>
      <c r="D1124" s="66"/>
      <c r="E1124" s="66">
        <v>1.7233000000000001</v>
      </c>
      <c r="F1124" s="193"/>
      <c r="G1124" s="193"/>
      <c r="H1124" s="193"/>
      <c r="I1124" s="193"/>
      <c r="J1124" s="193"/>
      <c r="K1124" s="193"/>
      <c r="L1124" s="194"/>
      <c r="M1124" s="195"/>
      <c r="N1124" s="196"/>
      <c r="O1124" s="195"/>
      <c r="P1124" s="66"/>
      <c r="Q1124" s="213"/>
      <c r="R1124" s="193"/>
      <c r="S1124" s="193"/>
      <c r="T1124" s="193"/>
      <c r="U1124" s="193"/>
      <c r="V1124" s="193"/>
      <c r="W1124" s="193"/>
      <c r="X1124" s="193"/>
      <c r="Y1124" s="193"/>
      <c r="Z1124" s="193">
        <v>18316.305766754631</v>
      </c>
      <c r="AA1124" s="193"/>
      <c r="AB1124" s="193">
        <v>317990.31542867265</v>
      </c>
      <c r="AC1124" s="193"/>
      <c r="AD1124" s="197"/>
      <c r="AE1124" s="198"/>
    </row>
    <row r="1125" spans="1:31" ht="14.25" hidden="1" outlineLevel="1">
      <c r="A1125" s="309"/>
      <c r="B1125" s="208" t="s">
        <v>1285</v>
      </c>
      <c r="C1125" s="172"/>
      <c r="D1125" s="66"/>
      <c r="E1125" s="66">
        <v>28.7</v>
      </c>
      <c r="F1125" s="193"/>
      <c r="G1125" s="193"/>
      <c r="H1125" s="193"/>
      <c r="I1125" s="193"/>
      <c r="J1125" s="193"/>
      <c r="K1125" s="193"/>
      <c r="L1125" s="194"/>
      <c r="M1125" s="195"/>
      <c r="N1125" s="196"/>
      <c r="O1125" s="195"/>
      <c r="P1125" s="66"/>
      <c r="Q1125" s="213"/>
      <c r="R1125" s="193"/>
      <c r="S1125" s="193"/>
      <c r="T1125" s="193"/>
      <c r="U1125" s="193"/>
      <c r="V1125" s="193"/>
      <c r="W1125" s="193"/>
      <c r="X1125" s="193"/>
      <c r="Y1125" s="193"/>
      <c r="Z1125" s="193">
        <v>188072.05772220672</v>
      </c>
      <c r="AA1125" s="193"/>
      <c r="AB1125" s="193">
        <v>3265128.5537586105</v>
      </c>
      <c r="AC1125" s="193"/>
      <c r="AD1125" s="197"/>
      <c r="AE1125" s="198"/>
    </row>
    <row r="1126" spans="1:31" ht="14.25">
      <c r="A1126" s="309"/>
      <c r="B1126" s="66" t="s">
        <v>1297</v>
      </c>
      <c r="C1126" s="172"/>
      <c r="D1126" s="66"/>
      <c r="E1126" s="66">
        <v>12.53</v>
      </c>
      <c r="F1126" s="193"/>
      <c r="G1126" s="193"/>
      <c r="H1126" s="193"/>
      <c r="I1126" s="193"/>
      <c r="J1126" s="193"/>
      <c r="K1126" s="193"/>
      <c r="L1126" s="194"/>
      <c r="M1126" s="195"/>
      <c r="N1126" s="196"/>
      <c r="O1126" s="195"/>
      <c r="P1126" s="66"/>
      <c r="Q1126" s="213"/>
      <c r="R1126" s="193"/>
      <c r="S1126" s="193"/>
      <c r="T1126" s="193"/>
      <c r="U1126" s="193"/>
      <c r="V1126" s="193"/>
      <c r="W1126" s="193"/>
      <c r="X1126" s="193"/>
      <c r="Y1126" s="193"/>
      <c r="Z1126" s="193">
        <v>82457.173859375005</v>
      </c>
      <c r="AA1126" s="193"/>
      <c r="AB1126" s="193">
        <v>1431543.1866447513</v>
      </c>
      <c r="AC1126" s="193"/>
      <c r="AD1126" s="197"/>
      <c r="AE1126" s="198"/>
    </row>
    <row r="1127" spans="1:31" ht="14.25">
      <c r="A1127" s="309"/>
      <c r="B1127" s="66" t="s">
        <v>1298</v>
      </c>
      <c r="C1127" s="172"/>
      <c r="D1127" s="66"/>
      <c r="E1127" s="66">
        <v>1337.5762</v>
      </c>
      <c r="F1127" s="193"/>
      <c r="G1127" s="193"/>
      <c r="H1127" s="193"/>
      <c r="I1127" s="193"/>
      <c r="J1127" s="193"/>
      <c r="K1127" s="193"/>
      <c r="L1127" s="194"/>
      <c r="M1127" s="195"/>
      <c r="N1127" s="196"/>
      <c r="O1127" s="195"/>
      <c r="P1127" s="66"/>
      <c r="Q1127" s="213"/>
      <c r="R1127" s="193"/>
      <c r="S1127" s="193"/>
      <c r="T1127" s="193"/>
      <c r="U1127" s="193"/>
      <c r="V1127" s="193"/>
      <c r="W1127" s="193"/>
      <c r="X1127" s="193"/>
      <c r="Y1127" s="193"/>
      <c r="Z1127" s="193">
        <v>291727.73293655593</v>
      </c>
      <c r="AA1127" s="193"/>
      <c r="AB1127" s="193">
        <v>5064699.9999402072</v>
      </c>
      <c r="AC1127" s="193"/>
      <c r="AD1127" s="197"/>
      <c r="AE1127" s="198"/>
    </row>
    <row r="1128" spans="1:31" ht="14.25" collapsed="1">
      <c r="A1128" s="309"/>
      <c r="B1128" s="66" t="s">
        <v>1299</v>
      </c>
      <c r="C1128" s="172"/>
      <c r="D1128" s="66"/>
      <c r="E1128" s="66">
        <v>1.2035499999999999</v>
      </c>
      <c r="F1128" s="193"/>
      <c r="G1128" s="193"/>
      <c r="H1128" s="193"/>
      <c r="I1128" s="193"/>
      <c r="J1128" s="193"/>
      <c r="K1128" s="193"/>
      <c r="L1128" s="194"/>
      <c r="M1128" s="195"/>
      <c r="N1128" s="196"/>
      <c r="O1128" s="195"/>
      <c r="P1128" s="66"/>
      <c r="Q1128" s="213"/>
      <c r="R1128" s="193"/>
      <c r="S1128" s="193"/>
      <c r="T1128" s="193"/>
      <c r="U1128" s="193"/>
      <c r="V1128" s="193"/>
      <c r="W1128" s="193"/>
      <c r="X1128" s="193"/>
      <c r="Y1128" s="193"/>
      <c r="Z1128" s="193">
        <v>822.63725123137169</v>
      </c>
      <c r="AA1128" s="193"/>
      <c r="AB1128" s="193">
        <v>14281.847133019881</v>
      </c>
      <c r="AC1128" s="193"/>
      <c r="AD1128" s="197"/>
      <c r="AE1128" s="198"/>
    </row>
    <row r="1129" spans="1:31" ht="14.25" hidden="1" outlineLevel="2">
      <c r="A1129" s="309"/>
      <c r="B1129" s="208" t="s">
        <v>1286</v>
      </c>
      <c r="C1129" s="172"/>
      <c r="D1129" s="66"/>
      <c r="E1129" s="66">
        <v>0.46775</v>
      </c>
      <c r="F1129" s="193"/>
      <c r="G1129" s="193"/>
      <c r="H1129" s="193"/>
      <c r="I1129" s="193"/>
      <c r="J1129" s="193"/>
      <c r="K1129" s="193"/>
      <c r="L1129" s="194"/>
      <c r="M1129" s="195"/>
      <c r="N1129" s="196"/>
      <c r="O1129" s="195"/>
      <c r="P1129" s="66"/>
      <c r="Q1129" s="213"/>
      <c r="R1129" s="193"/>
      <c r="S1129" s="193"/>
      <c r="T1129" s="193"/>
      <c r="U1129" s="193"/>
      <c r="V1129" s="193"/>
      <c r="W1129" s="193"/>
      <c r="X1129" s="193"/>
      <c r="Y1129" s="193"/>
      <c r="Z1129" s="193">
        <v>319.71133252750121</v>
      </c>
      <c r="AA1129" s="193"/>
      <c r="AB1129" s="193">
        <v>5550.52469483615</v>
      </c>
      <c r="AC1129" s="193"/>
      <c r="AD1129" s="197"/>
      <c r="AE1129" s="198"/>
    </row>
    <row r="1130" spans="1:31" ht="14.25" hidden="1" outlineLevel="2">
      <c r="A1130" s="309"/>
      <c r="B1130" s="208" t="s">
        <v>1287</v>
      </c>
      <c r="C1130" s="172"/>
      <c r="D1130" s="66"/>
      <c r="E1130" s="66">
        <v>0.73580000000000001</v>
      </c>
      <c r="F1130" s="193"/>
      <c r="G1130" s="193"/>
      <c r="H1130" s="193"/>
      <c r="I1130" s="193"/>
      <c r="J1130" s="193"/>
      <c r="K1130" s="193"/>
      <c r="L1130" s="194"/>
      <c r="M1130" s="195"/>
      <c r="N1130" s="196"/>
      <c r="O1130" s="195"/>
      <c r="P1130" s="66"/>
      <c r="Q1130" s="213"/>
      <c r="R1130" s="193"/>
      <c r="S1130" s="193"/>
      <c r="T1130" s="193"/>
      <c r="U1130" s="193"/>
      <c r="V1130" s="193"/>
      <c r="W1130" s="193"/>
      <c r="X1130" s="193"/>
      <c r="Y1130" s="193"/>
      <c r="Z1130" s="193">
        <v>502.92591870387037</v>
      </c>
      <c r="AA1130" s="193"/>
      <c r="AB1130" s="193">
        <v>8731.3224381837281</v>
      </c>
      <c r="AC1130" s="193"/>
      <c r="AD1130" s="197"/>
      <c r="AE1130" s="198"/>
    </row>
    <row r="1131" spans="1:31" ht="14.25" collapsed="1">
      <c r="A1131" s="309"/>
      <c r="B1131" s="66" t="s">
        <v>1300</v>
      </c>
      <c r="C1131" s="172"/>
      <c r="D1131" s="66"/>
      <c r="E1131" s="66">
        <v>24</v>
      </c>
      <c r="F1131" s="193"/>
      <c r="G1131" s="193"/>
      <c r="H1131" s="193"/>
      <c r="I1131" s="193"/>
      <c r="J1131" s="193"/>
      <c r="K1131" s="193"/>
      <c r="L1131" s="194"/>
      <c r="M1131" s="195"/>
      <c r="N1131" s="196"/>
      <c r="O1131" s="195"/>
      <c r="P1131" s="66"/>
      <c r="Q1131" s="213"/>
      <c r="R1131" s="193"/>
      <c r="S1131" s="193"/>
      <c r="T1131" s="193"/>
      <c r="U1131" s="193"/>
      <c r="V1131" s="193"/>
      <c r="W1131" s="193"/>
      <c r="X1131" s="193"/>
      <c r="Y1131" s="193"/>
      <c r="Z1131" s="193">
        <v>88995.602850678726</v>
      </c>
      <c r="AA1131" s="193"/>
      <c r="AB1131" s="193">
        <v>1545057.1847090586</v>
      </c>
      <c r="AC1131" s="193"/>
      <c r="AD1131" s="197"/>
      <c r="AE1131" s="198"/>
    </row>
    <row r="1132" spans="1:31" ht="14.25" hidden="1" outlineLevel="1">
      <c r="A1132" s="309" t="e">
        <f>MATCH(B1132,'проекты по стадиям ПИК'!$C$4:$C$128,0)</f>
        <v>#N/A</v>
      </c>
      <c r="B1132" s="208" t="s">
        <v>1288</v>
      </c>
      <c r="C1132" s="172"/>
      <c r="D1132" s="66"/>
      <c r="E1132" s="66">
        <v>2</v>
      </c>
      <c r="F1132" s="193"/>
      <c r="G1132" s="193"/>
      <c r="H1132" s="193"/>
      <c r="I1132" s="193"/>
      <c r="J1132" s="193"/>
      <c r="K1132" s="193"/>
      <c r="L1132" s="194"/>
      <c r="M1132" s="195"/>
      <c r="N1132" s="196"/>
      <c r="O1132" s="195"/>
      <c r="P1132" s="66"/>
      <c r="Q1132" s="213"/>
      <c r="R1132" s="193"/>
      <c r="S1132" s="193"/>
      <c r="T1132" s="193"/>
      <c r="U1132" s="193"/>
      <c r="V1132" s="193"/>
      <c r="W1132" s="193"/>
      <c r="X1132" s="193"/>
      <c r="Y1132" s="193"/>
      <c r="Z1132" s="193">
        <v>7416.3002375565611</v>
      </c>
      <c r="AA1132" s="193"/>
      <c r="AB1132" s="193">
        <v>128754.76539242157</v>
      </c>
      <c r="AC1132" s="193"/>
      <c r="AD1132" s="197"/>
      <c r="AE1132" s="198"/>
    </row>
    <row r="1133" spans="1:31" ht="14.25" hidden="1" outlineLevel="1">
      <c r="A1133" s="309" t="e">
        <f>MATCH(B1133,'проекты по стадиям ПИК'!$C$4:$C$128,0)</f>
        <v>#N/A</v>
      </c>
      <c r="B1133" s="208" t="s">
        <v>1289</v>
      </c>
      <c r="C1133" s="172"/>
      <c r="D1133" s="66"/>
      <c r="E1133" s="66">
        <v>22</v>
      </c>
      <c r="F1133" s="193"/>
      <c r="G1133" s="193"/>
      <c r="H1133" s="193"/>
      <c r="I1133" s="193"/>
      <c r="J1133" s="193"/>
      <c r="K1133" s="193"/>
      <c r="L1133" s="194"/>
      <c r="M1133" s="195"/>
      <c r="N1133" s="196"/>
      <c r="O1133" s="195"/>
      <c r="P1133" s="66"/>
      <c r="Q1133" s="213"/>
      <c r="R1133" s="193"/>
      <c r="S1133" s="193"/>
      <c r="T1133" s="193"/>
      <c r="U1133" s="193"/>
      <c r="V1133" s="193"/>
      <c r="W1133" s="193"/>
      <c r="X1133" s="193"/>
      <c r="Y1133" s="193"/>
      <c r="Z1133" s="193">
        <v>81579.30261312217</v>
      </c>
      <c r="AA1133" s="193"/>
      <c r="AB1133" s="193">
        <v>1416302.4193166373</v>
      </c>
      <c r="AC1133" s="193"/>
      <c r="AD1133" s="197"/>
      <c r="AE1133" s="198"/>
    </row>
    <row r="1134" spans="1:31" ht="14.25" collapsed="1">
      <c r="A1134" s="309"/>
      <c r="B1134" s="66" t="s">
        <v>1301</v>
      </c>
      <c r="C1134" s="172"/>
      <c r="D1134" s="66"/>
      <c r="E1134" s="66">
        <v>38.35</v>
      </c>
      <c r="F1134" s="193"/>
      <c r="G1134" s="193"/>
      <c r="H1134" s="193"/>
      <c r="I1134" s="193"/>
      <c r="J1134" s="193"/>
      <c r="K1134" s="193"/>
      <c r="L1134" s="194"/>
      <c r="M1134" s="195"/>
      <c r="N1134" s="196"/>
      <c r="O1134" s="195"/>
      <c r="P1134" s="66"/>
      <c r="Q1134" s="213"/>
      <c r="R1134" s="193"/>
      <c r="S1134" s="193"/>
      <c r="T1134" s="193"/>
      <c r="U1134" s="193"/>
      <c r="V1134" s="193"/>
      <c r="W1134" s="193"/>
      <c r="X1134" s="193"/>
      <c r="Y1134" s="193"/>
      <c r="Z1134" s="193">
        <v>204819.29360659051</v>
      </c>
      <c r="AA1134" s="193"/>
      <c r="AB1134" s="193">
        <v>3555878.167204116</v>
      </c>
      <c r="AC1134" s="193"/>
      <c r="AD1134" s="197"/>
      <c r="AE1134" s="198"/>
    </row>
    <row r="1135" spans="1:31" ht="14.25" hidden="1" outlineLevel="1">
      <c r="A1135" s="66"/>
      <c r="B1135" s="208" t="s">
        <v>1290</v>
      </c>
      <c r="C1135" s="172"/>
      <c r="D1135" s="66"/>
      <c r="E1135" s="66">
        <v>36.35</v>
      </c>
      <c r="F1135" s="193"/>
      <c r="G1135" s="193"/>
      <c r="H1135" s="193"/>
      <c r="I1135" s="193"/>
      <c r="J1135" s="193"/>
      <c r="K1135" s="193"/>
      <c r="L1135" s="194"/>
      <c r="M1135" s="195"/>
      <c r="N1135" s="196"/>
      <c r="O1135" s="195"/>
      <c r="P1135" s="66"/>
      <c r="Q1135" s="213"/>
      <c r="R1135" s="193"/>
      <c r="S1135" s="193"/>
      <c r="T1135" s="193"/>
      <c r="U1135" s="193"/>
      <c r="V1135" s="193"/>
      <c r="W1135" s="193"/>
      <c r="X1135" s="193"/>
      <c r="Y1135" s="193"/>
      <c r="Z1135" s="193">
        <v>194137.71375748538</v>
      </c>
      <c r="AA1135" s="193"/>
      <c r="AB1135" s="193">
        <v>3370434.7165024662</v>
      </c>
      <c r="AC1135" s="193"/>
      <c r="AD1135" s="197"/>
      <c r="AE1135" s="198"/>
    </row>
    <row r="1136" spans="1:31" ht="14.25" hidden="1" outlineLevel="1">
      <c r="A1136" s="66"/>
      <c r="B1136" s="208" t="s">
        <v>1291</v>
      </c>
      <c r="C1136" s="172"/>
      <c r="D1136" s="66"/>
      <c r="E1136" s="66">
        <v>2</v>
      </c>
      <c r="F1136" s="193"/>
      <c r="G1136" s="193"/>
      <c r="H1136" s="193"/>
      <c r="I1136" s="193"/>
      <c r="J1136" s="193"/>
      <c r="K1136" s="193"/>
      <c r="L1136" s="194"/>
      <c r="M1136" s="195"/>
      <c r="N1136" s="196"/>
      <c r="O1136" s="195"/>
      <c r="P1136" s="66"/>
      <c r="Q1136" s="213"/>
      <c r="R1136" s="193"/>
      <c r="S1136" s="193"/>
      <c r="T1136" s="193"/>
      <c r="U1136" s="193"/>
      <c r="V1136" s="193"/>
      <c r="W1136" s="193"/>
      <c r="X1136" s="193"/>
      <c r="Y1136" s="193"/>
      <c r="Z1136" s="193">
        <v>10681.57984910511</v>
      </c>
      <c r="AA1136" s="193"/>
      <c r="AB1136" s="193">
        <v>185443.45070164878</v>
      </c>
      <c r="AC1136" s="193"/>
      <c r="AD1136" s="197"/>
      <c r="AE1136" s="198"/>
    </row>
    <row r="1137" spans="1:31" ht="14.25" hidden="1">
      <c r="A1137" s="66"/>
      <c r="B1137" s="208"/>
      <c r="C1137" s="172"/>
      <c r="D1137" s="66"/>
      <c r="E1137" s="66"/>
      <c r="F1137" s="193"/>
      <c r="G1137" s="193"/>
      <c r="H1137" s="193"/>
      <c r="I1137" s="193"/>
      <c r="J1137" s="193"/>
      <c r="K1137" s="193"/>
      <c r="L1137" s="194"/>
      <c r="M1137" s="195"/>
      <c r="N1137" s="196"/>
      <c r="O1137" s="195"/>
      <c r="P1137" s="66"/>
      <c r="Q1137" s="213"/>
      <c r="R1137" s="193"/>
      <c r="S1137" s="193"/>
      <c r="T1137" s="193"/>
      <c r="U1137" s="193"/>
      <c r="V1137" s="193"/>
      <c r="W1137" s="193"/>
      <c r="X1137" s="193"/>
      <c r="Y1137" s="193"/>
      <c r="Z1137" s="193"/>
      <c r="AA1137" s="193"/>
      <c r="AB1137" s="193"/>
      <c r="AC1137" s="193"/>
      <c r="AD1137" s="197"/>
      <c r="AE1137" s="198"/>
    </row>
    <row r="1138" spans="1:31" ht="14.25" hidden="1">
      <c r="A1138" s="66"/>
      <c r="B1138" s="208"/>
      <c r="C1138" s="172"/>
      <c r="D1138" s="66"/>
      <c r="E1138" s="66"/>
      <c r="F1138" s="193"/>
      <c r="G1138" s="193"/>
      <c r="H1138" s="193"/>
      <c r="I1138" s="193"/>
      <c r="J1138" s="193"/>
      <c r="K1138" s="193"/>
      <c r="L1138" s="194"/>
      <c r="M1138" s="195"/>
      <c r="N1138" s="196"/>
      <c r="O1138" s="195"/>
      <c r="P1138" s="66"/>
      <c r="Q1138" s="213"/>
      <c r="R1138" s="193"/>
      <c r="S1138" s="193"/>
      <c r="T1138" s="193"/>
      <c r="U1138" s="193"/>
      <c r="V1138" s="193"/>
      <c r="W1138" s="193"/>
      <c r="X1138" s="193"/>
      <c r="Y1138" s="193"/>
      <c r="Z1138" s="193"/>
      <c r="AA1138" s="193"/>
      <c r="AB1138" s="193"/>
      <c r="AC1138" s="193"/>
      <c r="AD1138" s="197"/>
      <c r="AE1138" s="198"/>
    </row>
    <row r="1139" spans="1:31" ht="14.25" hidden="1">
      <c r="A1139" s="66"/>
      <c r="B1139" s="208"/>
      <c r="C1139" s="172"/>
      <c r="D1139" s="66"/>
      <c r="E1139" s="66"/>
      <c r="F1139" s="193"/>
      <c r="G1139" s="193"/>
      <c r="H1139" s="193"/>
      <c r="I1139" s="193"/>
      <c r="J1139" s="193"/>
      <c r="K1139" s="193"/>
      <c r="L1139" s="194"/>
      <c r="M1139" s="195"/>
      <c r="N1139" s="196"/>
      <c r="O1139" s="195"/>
      <c r="P1139" s="66"/>
      <c r="Q1139" s="213"/>
      <c r="R1139" s="193"/>
      <c r="S1139" s="193"/>
      <c r="T1139" s="193"/>
      <c r="U1139" s="193"/>
      <c r="V1139" s="193"/>
      <c r="W1139" s="193"/>
      <c r="X1139" s="193"/>
      <c r="Y1139" s="193"/>
      <c r="Z1139" s="193"/>
      <c r="AA1139" s="193"/>
      <c r="AB1139" s="193"/>
      <c r="AC1139" s="193"/>
      <c r="AD1139" s="197"/>
      <c r="AE1139" s="198"/>
    </row>
    <row r="1140" spans="1:31" ht="14.25" hidden="1">
      <c r="A1140" s="66"/>
      <c r="B1140" s="208"/>
      <c r="C1140" s="172"/>
      <c r="D1140" s="66"/>
      <c r="E1140" s="66"/>
      <c r="F1140" s="193"/>
      <c r="G1140" s="193"/>
      <c r="H1140" s="193"/>
      <c r="I1140" s="193"/>
      <c r="J1140" s="193"/>
      <c r="K1140" s="193"/>
      <c r="L1140" s="194"/>
      <c r="M1140" s="195"/>
      <c r="N1140" s="196"/>
      <c r="O1140" s="195"/>
      <c r="P1140" s="66"/>
      <c r="Q1140" s="213"/>
      <c r="R1140" s="193"/>
      <c r="S1140" s="193"/>
      <c r="T1140" s="193"/>
      <c r="U1140" s="193"/>
      <c r="V1140" s="193"/>
      <c r="W1140" s="193"/>
      <c r="X1140" s="193"/>
      <c r="Y1140" s="193"/>
      <c r="Z1140" s="193"/>
      <c r="AA1140" s="193"/>
      <c r="AB1140" s="193"/>
      <c r="AC1140" s="193"/>
      <c r="AD1140" s="197"/>
      <c r="AE1140" s="198"/>
    </row>
    <row r="1141" spans="1:31" ht="14.25" hidden="1">
      <c r="A1141" s="66"/>
      <c r="B1141" s="208"/>
      <c r="C1141" s="172"/>
      <c r="D1141" s="66"/>
      <c r="E1141" s="66"/>
      <c r="F1141" s="193"/>
      <c r="G1141" s="193"/>
      <c r="H1141" s="193"/>
      <c r="I1141" s="193"/>
      <c r="J1141" s="193"/>
      <c r="K1141" s="193"/>
      <c r="L1141" s="194"/>
      <c r="M1141" s="195"/>
      <c r="N1141" s="196"/>
      <c r="O1141" s="195"/>
      <c r="P1141" s="66"/>
      <c r="Q1141" s="213"/>
      <c r="R1141" s="193"/>
      <c r="S1141" s="193"/>
      <c r="T1141" s="193"/>
      <c r="U1141" s="193"/>
      <c r="V1141" s="193"/>
      <c r="W1141" s="193"/>
      <c r="X1141" s="193"/>
      <c r="Y1141" s="193"/>
      <c r="Z1141" s="193"/>
      <c r="AA1141" s="193"/>
      <c r="AB1141" s="193"/>
      <c r="AC1141" s="193"/>
      <c r="AD1141" s="197"/>
      <c r="AE1141" s="198"/>
    </row>
    <row r="1142" spans="1:31" ht="14.25" hidden="1">
      <c r="A1142" s="66"/>
      <c r="B1142" s="208"/>
      <c r="C1142" s="172"/>
      <c r="D1142" s="66"/>
      <c r="E1142" s="66"/>
      <c r="F1142" s="193"/>
      <c r="G1142" s="193"/>
      <c r="H1142" s="193"/>
      <c r="I1142" s="193"/>
      <c r="J1142" s="193"/>
      <c r="K1142" s="193"/>
      <c r="L1142" s="194"/>
      <c r="M1142" s="195"/>
      <c r="N1142" s="196"/>
      <c r="O1142" s="195"/>
      <c r="P1142" s="66"/>
      <c r="Q1142" s="213"/>
      <c r="R1142" s="193"/>
      <c r="S1142" s="193"/>
      <c r="T1142" s="193"/>
      <c r="U1142" s="193"/>
      <c r="V1142" s="193"/>
      <c r="W1142" s="193"/>
      <c r="X1142" s="193"/>
      <c r="Y1142" s="193"/>
      <c r="Z1142" s="193"/>
      <c r="AA1142" s="193"/>
      <c r="AB1142" s="193"/>
      <c r="AC1142" s="193"/>
      <c r="AD1142" s="197"/>
      <c r="AE1142" s="198"/>
    </row>
    <row r="1143" spans="1:31" ht="14.25" hidden="1">
      <c r="A1143" s="66"/>
      <c r="B1143" s="208"/>
      <c r="C1143" s="172"/>
      <c r="D1143" s="66"/>
      <c r="E1143" s="66"/>
      <c r="F1143" s="193"/>
      <c r="G1143" s="193"/>
      <c r="H1143" s="193"/>
      <c r="I1143" s="193"/>
      <c r="J1143" s="193"/>
      <c r="K1143" s="193"/>
      <c r="L1143" s="194"/>
      <c r="M1143" s="195"/>
      <c r="N1143" s="196"/>
      <c r="O1143" s="195"/>
      <c r="P1143" s="66"/>
      <c r="Q1143" s="213"/>
      <c r="R1143" s="193"/>
      <c r="S1143" s="193"/>
      <c r="T1143" s="193"/>
      <c r="U1143" s="193"/>
      <c r="V1143" s="193"/>
      <c r="W1143" s="193"/>
      <c r="X1143" s="193"/>
      <c r="Y1143" s="193"/>
      <c r="Z1143" s="193"/>
      <c r="AA1143" s="193"/>
      <c r="AB1143" s="193"/>
      <c r="AC1143" s="193"/>
      <c r="AD1143" s="197"/>
      <c r="AE1143" s="198"/>
    </row>
    <row r="1144" spans="1:31" ht="14.25" hidden="1">
      <c r="A1144" s="66"/>
      <c r="B1144" s="208"/>
      <c r="C1144" s="172"/>
      <c r="D1144" s="66"/>
      <c r="E1144" s="66"/>
      <c r="F1144" s="193"/>
      <c r="G1144" s="193"/>
      <c r="H1144" s="193"/>
      <c r="I1144" s="193"/>
      <c r="J1144" s="193"/>
      <c r="K1144" s="193"/>
      <c r="L1144" s="194"/>
      <c r="M1144" s="195"/>
      <c r="N1144" s="196"/>
      <c r="O1144" s="195"/>
      <c r="P1144" s="66"/>
      <c r="Q1144" s="213"/>
      <c r="R1144" s="193"/>
      <c r="S1144" s="193"/>
      <c r="T1144" s="193"/>
      <c r="U1144" s="193"/>
      <c r="V1144" s="193"/>
      <c r="W1144" s="193"/>
      <c r="X1144" s="193"/>
      <c r="Y1144" s="193"/>
      <c r="Z1144" s="193"/>
      <c r="AA1144" s="193"/>
      <c r="AB1144" s="193"/>
      <c r="AC1144" s="193"/>
      <c r="AD1144" s="197"/>
      <c r="AE1144" s="198"/>
    </row>
    <row r="1145" spans="1:31" ht="14.25" hidden="1">
      <c r="A1145" s="66"/>
      <c r="B1145" s="208"/>
      <c r="C1145" s="172"/>
      <c r="D1145" s="66"/>
      <c r="E1145" s="66"/>
      <c r="F1145" s="193"/>
      <c r="G1145" s="193"/>
      <c r="H1145" s="193"/>
      <c r="I1145" s="193"/>
      <c r="J1145" s="193"/>
      <c r="K1145" s="193"/>
      <c r="L1145" s="194"/>
      <c r="M1145" s="195"/>
      <c r="N1145" s="196"/>
      <c r="O1145" s="195"/>
      <c r="P1145" s="66"/>
      <c r="Q1145" s="213"/>
      <c r="R1145" s="193"/>
      <c r="S1145" s="193"/>
      <c r="T1145" s="193"/>
      <c r="U1145" s="193"/>
      <c r="V1145" s="193"/>
      <c r="W1145" s="193"/>
      <c r="X1145" s="193"/>
      <c r="Y1145" s="193"/>
      <c r="Z1145" s="193"/>
      <c r="AA1145" s="193"/>
      <c r="AB1145" s="193"/>
      <c r="AC1145" s="193"/>
      <c r="AD1145" s="197"/>
      <c r="AE1145" s="198"/>
    </row>
    <row r="1146" spans="1:31" ht="14.25" hidden="1">
      <c r="A1146" s="66"/>
      <c r="B1146" s="208"/>
      <c r="C1146" s="172"/>
      <c r="D1146" s="66"/>
      <c r="E1146" s="66"/>
      <c r="F1146" s="193"/>
      <c r="G1146" s="193"/>
      <c r="H1146" s="193"/>
      <c r="I1146" s="193"/>
      <c r="J1146" s="193"/>
      <c r="K1146" s="193"/>
      <c r="L1146" s="194"/>
      <c r="M1146" s="195"/>
      <c r="N1146" s="196"/>
      <c r="O1146" s="195"/>
      <c r="P1146" s="66"/>
      <c r="Q1146" s="213"/>
      <c r="R1146" s="193"/>
      <c r="S1146" s="193"/>
      <c r="T1146" s="193"/>
      <c r="U1146" s="193"/>
      <c r="V1146" s="193"/>
      <c r="W1146" s="193"/>
      <c r="X1146" s="193"/>
      <c r="Y1146" s="193"/>
      <c r="Z1146" s="193"/>
      <c r="AA1146" s="193"/>
      <c r="AB1146" s="193"/>
      <c r="AC1146" s="193"/>
      <c r="AD1146" s="197"/>
      <c r="AE1146" s="198"/>
    </row>
    <row r="1147" spans="1:31" ht="14.25" hidden="1">
      <c r="A1147" s="66"/>
      <c r="B1147" s="208"/>
      <c r="C1147" s="172"/>
      <c r="D1147" s="66"/>
      <c r="E1147" s="66"/>
      <c r="F1147" s="193"/>
      <c r="G1147" s="193"/>
      <c r="H1147" s="193"/>
      <c r="I1147" s="193"/>
      <c r="J1147" s="193"/>
      <c r="K1147" s="193"/>
      <c r="L1147" s="194"/>
      <c r="M1147" s="195"/>
      <c r="N1147" s="196"/>
      <c r="O1147" s="195"/>
      <c r="P1147" s="66"/>
      <c r="Q1147" s="213"/>
      <c r="R1147" s="193"/>
      <c r="S1147" s="193"/>
      <c r="T1147" s="193"/>
      <c r="U1147" s="193"/>
      <c r="V1147" s="193"/>
      <c r="W1147" s="193"/>
      <c r="X1147" s="193"/>
      <c r="Y1147" s="193"/>
      <c r="Z1147" s="193"/>
      <c r="AA1147" s="193"/>
      <c r="AB1147" s="193"/>
      <c r="AC1147" s="193"/>
      <c r="AD1147" s="197"/>
      <c r="AE1147" s="198"/>
    </row>
    <row r="1148" spans="1:31" ht="14.25" hidden="1">
      <c r="A1148" s="66"/>
      <c r="B1148" s="208"/>
      <c r="C1148" s="172"/>
      <c r="D1148" s="66"/>
      <c r="E1148" s="66"/>
      <c r="F1148" s="193"/>
      <c r="G1148" s="193"/>
      <c r="H1148" s="193"/>
      <c r="I1148" s="193"/>
      <c r="J1148" s="193"/>
      <c r="K1148" s="193"/>
      <c r="L1148" s="194"/>
      <c r="M1148" s="195"/>
      <c r="N1148" s="196"/>
      <c r="O1148" s="195"/>
      <c r="P1148" s="66"/>
      <c r="Q1148" s="213"/>
      <c r="R1148" s="193"/>
      <c r="S1148" s="193"/>
      <c r="T1148" s="193"/>
      <c r="U1148" s="193"/>
      <c r="V1148" s="193"/>
      <c r="W1148" s="193"/>
      <c r="X1148" s="193"/>
      <c r="Y1148" s="193"/>
      <c r="Z1148" s="193"/>
      <c r="AA1148" s="193"/>
      <c r="AB1148" s="193"/>
      <c r="AC1148" s="193"/>
      <c r="AD1148" s="197"/>
      <c r="AE1148" s="198"/>
    </row>
    <row r="1149" spans="1:31" ht="14.25" hidden="1">
      <c r="A1149" s="66"/>
      <c r="B1149" s="208"/>
      <c r="C1149" s="172"/>
      <c r="D1149" s="66"/>
      <c r="E1149" s="66"/>
      <c r="F1149" s="193"/>
      <c r="G1149" s="193"/>
      <c r="H1149" s="193"/>
      <c r="I1149" s="193"/>
      <c r="J1149" s="193"/>
      <c r="K1149" s="193"/>
      <c r="L1149" s="194"/>
      <c r="M1149" s="195"/>
      <c r="N1149" s="196"/>
      <c r="O1149" s="195"/>
      <c r="P1149" s="66"/>
      <c r="Q1149" s="213"/>
      <c r="R1149" s="193"/>
      <c r="S1149" s="193"/>
      <c r="T1149" s="193"/>
      <c r="U1149" s="193"/>
      <c r="V1149" s="193"/>
      <c r="W1149" s="193"/>
      <c r="X1149" s="193"/>
      <c r="Y1149" s="193"/>
      <c r="Z1149" s="193"/>
      <c r="AA1149" s="193"/>
      <c r="AB1149" s="193"/>
      <c r="AC1149" s="193"/>
      <c r="AD1149" s="197"/>
      <c r="AE1149" s="198"/>
    </row>
    <row r="1150" spans="1:31" ht="14.25" hidden="1">
      <c r="A1150" s="66"/>
      <c r="B1150" s="208"/>
      <c r="C1150" s="172"/>
      <c r="D1150" s="66"/>
      <c r="E1150" s="66"/>
      <c r="F1150" s="193"/>
      <c r="G1150" s="193"/>
      <c r="H1150" s="193"/>
      <c r="I1150" s="193"/>
      <c r="J1150" s="193"/>
      <c r="K1150" s="193"/>
      <c r="L1150" s="194"/>
      <c r="M1150" s="195"/>
      <c r="N1150" s="196"/>
      <c r="O1150" s="195"/>
      <c r="P1150" s="66"/>
      <c r="Q1150" s="213"/>
      <c r="R1150" s="193"/>
      <c r="S1150" s="193"/>
      <c r="T1150" s="193"/>
      <c r="U1150" s="193"/>
      <c r="V1150" s="193"/>
      <c r="W1150" s="193"/>
      <c r="X1150" s="193"/>
      <c r="Y1150" s="193"/>
      <c r="Z1150" s="193"/>
      <c r="AA1150" s="193"/>
      <c r="AB1150" s="193"/>
      <c r="AC1150" s="193"/>
      <c r="AD1150" s="197"/>
      <c r="AE1150" s="198"/>
    </row>
    <row r="1151" spans="1:31" ht="14.25" hidden="1">
      <c r="A1151" s="66"/>
      <c r="B1151" s="208"/>
      <c r="C1151" s="172"/>
      <c r="D1151" s="66"/>
      <c r="E1151" s="66"/>
      <c r="F1151" s="193"/>
      <c r="G1151" s="193"/>
      <c r="H1151" s="193"/>
      <c r="I1151" s="193"/>
      <c r="J1151" s="193"/>
      <c r="K1151" s="193"/>
      <c r="L1151" s="194"/>
      <c r="M1151" s="195"/>
      <c r="N1151" s="196"/>
      <c r="O1151" s="195"/>
      <c r="P1151" s="66"/>
      <c r="Q1151" s="213"/>
      <c r="R1151" s="193"/>
      <c r="S1151" s="193"/>
      <c r="T1151" s="193"/>
      <c r="U1151" s="193"/>
      <c r="V1151" s="193"/>
      <c r="W1151" s="193"/>
      <c r="X1151" s="193"/>
      <c r="Y1151" s="193"/>
      <c r="Z1151" s="193"/>
      <c r="AA1151" s="193"/>
      <c r="AB1151" s="193"/>
      <c r="AC1151" s="193"/>
      <c r="AD1151" s="197"/>
      <c r="AE1151" s="198"/>
    </row>
    <row r="1152" spans="1:31" ht="14.25" hidden="1">
      <c r="A1152" s="66"/>
      <c r="B1152" s="208"/>
      <c r="C1152" s="172"/>
      <c r="D1152" s="66"/>
      <c r="E1152" s="66"/>
      <c r="F1152" s="193"/>
      <c r="G1152" s="193"/>
      <c r="H1152" s="193"/>
      <c r="I1152" s="193"/>
      <c r="J1152" s="193"/>
      <c r="K1152" s="193"/>
      <c r="L1152" s="194"/>
      <c r="M1152" s="195"/>
      <c r="N1152" s="196"/>
      <c r="O1152" s="195"/>
      <c r="P1152" s="66"/>
      <c r="Q1152" s="213"/>
      <c r="R1152" s="193"/>
      <c r="S1152" s="193"/>
      <c r="T1152" s="193"/>
      <c r="U1152" s="193"/>
      <c r="V1152" s="193"/>
      <c r="W1152" s="193"/>
      <c r="X1152" s="193"/>
      <c r="Y1152" s="193"/>
      <c r="Z1152" s="193"/>
      <c r="AA1152" s="193"/>
      <c r="AB1152" s="193"/>
      <c r="AC1152" s="193"/>
      <c r="AD1152" s="197"/>
      <c r="AE1152" s="198"/>
    </row>
    <row r="1153" spans="1:31" ht="14.25" hidden="1">
      <c r="A1153" s="66"/>
      <c r="B1153" s="208"/>
      <c r="C1153" s="172"/>
      <c r="D1153" s="66"/>
      <c r="E1153" s="66"/>
      <c r="F1153" s="193"/>
      <c r="G1153" s="193"/>
      <c r="H1153" s="193"/>
      <c r="I1153" s="193"/>
      <c r="J1153" s="193"/>
      <c r="K1153" s="193"/>
      <c r="L1153" s="194"/>
      <c r="M1153" s="195"/>
      <c r="N1153" s="196"/>
      <c r="O1153" s="195"/>
      <c r="P1153" s="66"/>
      <c r="Q1153" s="213"/>
      <c r="R1153" s="193"/>
      <c r="S1153" s="193"/>
      <c r="T1153" s="193"/>
      <c r="U1153" s="193"/>
      <c r="V1153" s="193"/>
      <c r="W1153" s="193"/>
      <c r="X1153" s="193"/>
      <c r="Y1153" s="193"/>
      <c r="Z1153" s="193"/>
      <c r="AA1153" s="193"/>
      <c r="AB1153" s="193"/>
      <c r="AC1153" s="193"/>
      <c r="AD1153" s="197"/>
      <c r="AE1153" s="198"/>
    </row>
    <row r="1154" spans="1:31" ht="14.25" hidden="1">
      <c r="A1154" s="66"/>
      <c r="B1154" s="208"/>
      <c r="C1154" s="172"/>
      <c r="D1154" s="66"/>
      <c r="E1154" s="66"/>
      <c r="F1154" s="193"/>
      <c r="G1154" s="193"/>
      <c r="H1154" s="193"/>
      <c r="I1154" s="193"/>
      <c r="J1154" s="193"/>
      <c r="K1154" s="193"/>
      <c r="L1154" s="194"/>
      <c r="M1154" s="195"/>
      <c r="N1154" s="196"/>
      <c r="O1154" s="195"/>
      <c r="P1154" s="66"/>
      <c r="Q1154" s="213"/>
      <c r="R1154" s="193"/>
      <c r="S1154" s="193"/>
      <c r="T1154" s="193"/>
      <c r="U1154" s="193"/>
      <c r="V1154" s="193"/>
      <c r="W1154" s="193"/>
      <c r="X1154" s="193"/>
      <c r="Y1154" s="193"/>
      <c r="Z1154" s="193"/>
      <c r="AA1154" s="193"/>
      <c r="AB1154" s="193"/>
      <c r="AC1154" s="193"/>
      <c r="AD1154" s="197"/>
      <c r="AE1154" s="198"/>
    </row>
    <row r="1155" spans="1:31" ht="14.25" hidden="1">
      <c r="A1155" s="66"/>
      <c r="B1155" s="208"/>
      <c r="C1155" s="172"/>
      <c r="D1155" s="66"/>
      <c r="E1155" s="66"/>
      <c r="F1155" s="193"/>
      <c r="G1155" s="193"/>
      <c r="H1155" s="193"/>
      <c r="I1155" s="193"/>
      <c r="J1155" s="193"/>
      <c r="K1155" s="193"/>
      <c r="L1155" s="194"/>
      <c r="M1155" s="195"/>
      <c r="N1155" s="196"/>
      <c r="O1155" s="195"/>
      <c r="P1155" s="66"/>
      <c r="Q1155" s="213"/>
      <c r="R1155" s="193"/>
      <c r="S1155" s="193"/>
      <c r="T1155" s="193"/>
      <c r="U1155" s="193"/>
      <c r="V1155" s="193"/>
      <c r="W1155" s="193"/>
      <c r="X1155" s="193"/>
      <c r="Y1155" s="193"/>
      <c r="Z1155" s="193"/>
      <c r="AA1155" s="193"/>
      <c r="AB1155" s="193"/>
      <c r="AC1155" s="193"/>
      <c r="AD1155" s="197"/>
      <c r="AE1155" s="198"/>
    </row>
    <row r="1156" spans="1:31" ht="14.25" hidden="1">
      <c r="A1156" s="66"/>
      <c r="B1156" s="208"/>
      <c r="C1156" s="172"/>
      <c r="D1156" s="66"/>
      <c r="E1156" s="66"/>
      <c r="F1156" s="193"/>
      <c r="G1156" s="193"/>
      <c r="H1156" s="193"/>
      <c r="I1156" s="193"/>
      <c r="J1156" s="193"/>
      <c r="K1156" s="193"/>
      <c r="L1156" s="194"/>
      <c r="M1156" s="195"/>
      <c r="N1156" s="196"/>
      <c r="O1156" s="195"/>
      <c r="P1156" s="66"/>
      <c r="Q1156" s="213"/>
      <c r="R1156" s="193"/>
      <c r="S1156" s="193"/>
      <c r="T1156" s="193"/>
      <c r="U1156" s="193"/>
      <c r="V1156" s="193"/>
      <c r="W1156" s="193"/>
      <c r="X1156" s="193"/>
      <c r="Y1156" s="193"/>
      <c r="Z1156" s="193"/>
      <c r="AA1156" s="193"/>
      <c r="AB1156" s="193"/>
      <c r="AC1156" s="193"/>
      <c r="AD1156" s="197"/>
      <c r="AE1156" s="198"/>
    </row>
    <row r="1157" spans="1:31" ht="14.25" hidden="1">
      <c r="A1157" s="66"/>
      <c r="B1157" s="208"/>
      <c r="C1157" s="172"/>
      <c r="D1157" s="66"/>
      <c r="E1157" s="66"/>
      <c r="F1157" s="193"/>
      <c r="G1157" s="193"/>
      <c r="H1157" s="193"/>
      <c r="I1157" s="193"/>
      <c r="J1157" s="193"/>
      <c r="K1157" s="193"/>
      <c r="L1157" s="194"/>
      <c r="M1157" s="195"/>
      <c r="N1157" s="196"/>
      <c r="O1157" s="195"/>
      <c r="P1157" s="66"/>
      <c r="Q1157" s="213"/>
      <c r="R1157" s="193"/>
      <c r="S1157" s="193"/>
      <c r="T1157" s="193"/>
      <c r="U1157" s="193"/>
      <c r="V1157" s="193"/>
      <c r="W1157" s="193"/>
      <c r="X1157" s="193"/>
      <c r="Y1157" s="193"/>
      <c r="Z1157" s="193"/>
      <c r="AA1157" s="193"/>
      <c r="AB1157" s="193"/>
      <c r="AC1157" s="193"/>
      <c r="AD1157" s="197"/>
      <c r="AE1157" s="198"/>
    </row>
    <row r="1158" spans="1:31" ht="14.25" hidden="1">
      <c r="A1158" s="66"/>
      <c r="B1158" s="208"/>
      <c r="C1158" s="172"/>
      <c r="D1158" s="66"/>
      <c r="E1158" s="66"/>
      <c r="F1158" s="193"/>
      <c r="G1158" s="193"/>
      <c r="H1158" s="193"/>
      <c r="I1158" s="193"/>
      <c r="J1158" s="193"/>
      <c r="K1158" s="193"/>
      <c r="L1158" s="195"/>
      <c r="M1158" s="195"/>
      <c r="N1158" s="196"/>
      <c r="O1158" s="195"/>
      <c r="P1158" s="66"/>
      <c r="Q1158" s="213"/>
      <c r="R1158" s="193"/>
      <c r="S1158" s="193"/>
      <c r="T1158" s="193"/>
      <c r="U1158" s="193"/>
      <c r="V1158" s="193"/>
      <c r="W1158" s="193"/>
      <c r="X1158" s="193"/>
      <c r="Y1158" s="193"/>
      <c r="Z1158" s="193"/>
      <c r="AA1158" s="193"/>
      <c r="AB1158" s="193"/>
      <c r="AC1158" s="193"/>
      <c r="AD1158" s="197"/>
      <c r="AE1158" s="198"/>
    </row>
    <row r="1159" spans="1:31" ht="14.25" hidden="1">
      <c r="A1159" s="66"/>
      <c r="B1159" s="208"/>
      <c r="C1159" s="172"/>
      <c r="D1159" s="66"/>
      <c r="E1159" s="66"/>
      <c r="F1159" s="193"/>
      <c r="G1159" s="193"/>
      <c r="H1159" s="193"/>
      <c r="I1159" s="193"/>
      <c r="J1159" s="193"/>
      <c r="K1159" s="193"/>
      <c r="L1159" s="194"/>
      <c r="M1159" s="195"/>
      <c r="N1159" s="196"/>
      <c r="O1159" s="195"/>
      <c r="P1159" s="66"/>
      <c r="Q1159" s="213"/>
      <c r="R1159" s="193"/>
      <c r="S1159" s="193"/>
      <c r="T1159" s="193"/>
      <c r="U1159" s="193"/>
      <c r="V1159" s="193"/>
      <c r="W1159" s="193"/>
      <c r="X1159" s="193"/>
      <c r="Y1159" s="193"/>
      <c r="Z1159" s="193"/>
      <c r="AA1159" s="193"/>
      <c r="AB1159" s="193"/>
      <c r="AC1159" s="193"/>
      <c r="AD1159" s="197"/>
      <c r="AE1159" s="198"/>
    </row>
    <row r="1160" spans="1:31" ht="14.25" hidden="1">
      <c r="A1160" s="66"/>
      <c r="B1160" s="208"/>
      <c r="C1160" s="172"/>
      <c r="D1160" s="66"/>
      <c r="E1160" s="66"/>
      <c r="F1160" s="193"/>
      <c r="G1160" s="193"/>
      <c r="H1160" s="193"/>
      <c r="I1160" s="193"/>
      <c r="J1160" s="193"/>
      <c r="K1160" s="193"/>
      <c r="L1160" s="194"/>
      <c r="M1160" s="195"/>
      <c r="N1160" s="196"/>
      <c r="O1160" s="195"/>
      <c r="P1160" s="66"/>
      <c r="Q1160" s="213"/>
      <c r="R1160" s="193"/>
      <c r="S1160" s="193"/>
      <c r="T1160" s="193"/>
      <c r="U1160" s="193"/>
      <c r="V1160" s="193"/>
      <c r="W1160" s="193"/>
      <c r="X1160" s="193"/>
      <c r="Y1160" s="193"/>
      <c r="Z1160" s="193"/>
      <c r="AA1160" s="193"/>
      <c r="AB1160" s="193"/>
      <c r="AC1160" s="193"/>
      <c r="AD1160" s="197"/>
      <c r="AE1160" s="198"/>
    </row>
    <row r="1161" spans="1:31" ht="14.25" hidden="1">
      <c r="A1161" s="66"/>
      <c r="B1161" s="208"/>
      <c r="C1161" s="172"/>
      <c r="D1161" s="66"/>
      <c r="E1161" s="66"/>
      <c r="F1161" s="193"/>
      <c r="G1161" s="193"/>
      <c r="H1161" s="193"/>
      <c r="I1161" s="193"/>
      <c r="J1161" s="193"/>
      <c r="K1161" s="193"/>
      <c r="L1161" s="194"/>
      <c r="M1161" s="195"/>
      <c r="N1161" s="196"/>
      <c r="O1161" s="195"/>
      <c r="P1161" s="66"/>
      <c r="Q1161" s="213"/>
      <c r="R1161" s="193"/>
      <c r="S1161" s="193"/>
      <c r="T1161" s="193"/>
      <c r="U1161" s="193"/>
      <c r="V1161" s="193"/>
      <c r="W1161" s="193"/>
      <c r="X1161" s="193"/>
      <c r="Y1161" s="193"/>
      <c r="Z1161" s="193"/>
      <c r="AA1161" s="193"/>
      <c r="AB1161" s="193"/>
      <c r="AC1161" s="193"/>
      <c r="AD1161" s="197"/>
      <c r="AE1161" s="198"/>
    </row>
    <row r="1162" spans="1:31" ht="14.25" hidden="1">
      <c r="A1162" s="66"/>
      <c r="B1162" s="208"/>
      <c r="C1162" s="172"/>
      <c r="D1162" s="66"/>
      <c r="E1162" s="66"/>
      <c r="F1162" s="193"/>
      <c r="G1162" s="193"/>
      <c r="H1162" s="193"/>
      <c r="I1162" s="193"/>
      <c r="J1162" s="193"/>
      <c r="K1162" s="193"/>
      <c r="L1162" s="194"/>
      <c r="M1162" s="195"/>
      <c r="N1162" s="196"/>
      <c r="O1162" s="195"/>
      <c r="P1162" s="66"/>
      <c r="Q1162" s="213"/>
      <c r="R1162" s="193"/>
      <c r="S1162" s="193"/>
      <c r="T1162" s="193"/>
      <c r="U1162" s="193"/>
      <c r="V1162" s="193"/>
      <c r="W1162" s="193"/>
      <c r="X1162" s="193"/>
      <c r="Y1162" s="193"/>
      <c r="Z1162" s="193"/>
      <c r="AA1162" s="193"/>
      <c r="AB1162" s="193"/>
      <c r="AC1162" s="193"/>
      <c r="AD1162" s="197"/>
      <c r="AE1162" s="198"/>
    </row>
    <row r="1163" spans="1:31" ht="14.25" hidden="1">
      <c r="A1163" s="66"/>
      <c r="B1163" s="208"/>
      <c r="C1163" s="172"/>
      <c r="D1163" s="66"/>
      <c r="E1163" s="66"/>
      <c r="F1163" s="193"/>
      <c r="G1163" s="193"/>
      <c r="H1163" s="193"/>
      <c r="I1163" s="193"/>
      <c r="J1163" s="193"/>
      <c r="K1163" s="193"/>
      <c r="L1163" s="194"/>
      <c r="M1163" s="195"/>
      <c r="N1163" s="196"/>
      <c r="O1163" s="195"/>
      <c r="P1163" s="66"/>
      <c r="Q1163" s="213"/>
      <c r="R1163" s="193"/>
      <c r="S1163" s="193"/>
      <c r="T1163" s="193"/>
      <c r="U1163" s="193"/>
      <c r="V1163" s="193"/>
      <c r="W1163" s="193"/>
      <c r="X1163" s="193"/>
      <c r="Y1163" s="193"/>
      <c r="Z1163" s="193"/>
      <c r="AA1163" s="193"/>
      <c r="AB1163" s="193"/>
      <c r="AC1163" s="193"/>
      <c r="AD1163" s="197"/>
      <c r="AE1163" s="198"/>
    </row>
    <row r="1164" spans="1:31" ht="14.25" hidden="1">
      <c r="A1164" s="66"/>
      <c r="B1164" s="208"/>
      <c r="C1164" s="172"/>
      <c r="D1164" s="66"/>
      <c r="E1164" s="66"/>
      <c r="F1164" s="193"/>
      <c r="G1164" s="193"/>
      <c r="H1164" s="193"/>
      <c r="I1164" s="193"/>
      <c r="J1164" s="193"/>
      <c r="K1164" s="193"/>
      <c r="L1164" s="194"/>
      <c r="M1164" s="195"/>
      <c r="N1164" s="196"/>
      <c r="O1164" s="195"/>
      <c r="P1164" s="66"/>
      <c r="Q1164" s="213"/>
      <c r="R1164" s="193"/>
      <c r="S1164" s="193"/>
      <c r="T1164" s="193"/>
      <c r="U1164" s="193"/>
      <c r="V1164" s="193"/>
      <c r="W1164" s="193"/>
      <c r="X1164" s="193"/>
      <c r="Y1164" s="193"/>
      <c r="Z1164" s="193"/>
      <c r="AA1164" s="193"/>
      <c r="AB1164" s="193"/>
      <c r="AC1164" s="193"/>
      <c r="AD1164" s="197"/>
      <c r="AE1164" s="198"/>
    </row>
    <row r="1165" spans="1:31" ht="14.25" hidden="1">
      <c r="A1165" s="66"/>
      <c r="B1165" s="208"/>
      <c r="C1165" s="172"/>
      <c r="D1165" s="66"/>
      <c r="E1165" s="66"/>
      <c r="F1165" s="193"/>
      <c r="G1165" s="193"/>
      <c r="H1165" s="193"/>
      <c r="I1165" s="193"/>
      <c r="J1165" s="193"/>
      <c r="K1165" s="193"/>
      <c r="L1165" s="194"/>
      <c r="M1165" s="195"/>
      <c r="N1165" s="196"/>
      <c r="O1165" s="195"/>
      <c r="P1165" s="66"/>
      <c r="Q1165" s="213"/>
      <c r="R1165" s="193"/>
      <c r="S1165" s="193"/>
      <c r="T1165" s="193"/>
      <c r="U1165" s="193"/>
      <c r="V1165" s="193"/>
      <c r="W1165" s="193"/>
      <c r="X1165" s="193"/>
      <c r="Y1165" s="193"/>
      <c r="Z1165" s="193"/>
      <c r="AA1165" s="193"/>
      <c r="AB1165" s="193"/>
      <c r="AC1165" s="193"/>
      <c r="AD1165" s="197"/>
      <c r="AE1165" s="198"/>
    </row>
    <row r="1166" spans="1:31" ht="14.25" hidden="1">
      <c r="A1166" s="66"/>
      <c r="B1166" s="208"/>
      <c r="C1166" s="172"/>
      <c r="D1166" s="66"/>
      <c r="E1166" s="66"/>
      <c r="F1166" s="193"/>
      <c r="G1166" s="193"/>
      <c r="H1166" s="193"/>
      <c r="I1166" s="193"/>
      <c r="J1166" s="193"/>
      <c r="K1166" s="193"/>
      <c r="L1166" s="195"/>
      <c r="M1166" s="195"/>
      <c r="N1166" s="196"/>
      <c r="O1166" s="195"/>
      <c r="P1166" s="66"/>
      <c r="Q1166" s="213"/>
      <c r="R1166" s="193"/>
      <c r="S1166" s="193"/>
      <c r="T1166" s="193"/>
      <c r="U1166" s="193"/>
      <c r="V1166" s="193"/>
      <c r="W1166" s="193"/>
      <c r="X1166" s="193"/>
      <c r="Y1166" s="193"/>
      <c r="Z1166" s="193"/>
      <c r="AA1166" s="193"/>
      <c r="AB1166" s="193"/>
      <c r="AC1166" s="193"/>
      <c r="AD1166" s="197"/>
      <c r="AE1166" s="198"/>
    </row>
    <row r="1167" spans="1:31" ht="14.25" hidden="1">
      <c r="A1167" s="66"/>
      <c r="B1167" s="208"/>
      <c r="C1167" s="172"/>
      <c r="D1167" s="66"/>
      <c r="E1167" s="66"/>
      <c r="F1167" s="193"/>
      <c r="G1167" s="193"/>
      <c r="H1167" s="193"/>
      <c r="I1167" s="193"/>
      <c r="J1167" s="193"/>
      <c r="K1167" s="193"/>
      <c r="L1167" s="195"/>
      <c r="M1167" s="195"/>
      <c r="N1167" s="196"/>
      <c r="O1167" s="195"/>
      <c r="P1167" s="66"/>
      <c r="Q1167" s="213"/>
      <c r="R1167" s="193"/>
      <c r="S1167" s="193"/>
      <c r="T1167" s="193"/>
      <c r="U1167" s="193"/>
      <c r="V1167" s="193"/>
      <c r="W1167" s="193"/>
      <c r="X1167" s="193"/>
      <c r="Y1167" s="193"/>
      <c r="Z1167" s="193"/>
      <c r="AA1167" s="193"/>
      <c r="AB1167" s="193"/>
      <c r="AC1167" s="193"/>
      <c r="AD1167" s="197"/>
      <c r="AE1167" s="198"/>
    </row>
    <row r="1168" spans="1:31" ht="14.25" hidden="1">
      <c r="A1168" s="66"/>
      <c r="B1168" s="208"/>
      <c r="C1168" s="172"/>
      <c r="D1168" s="66"/>
      <c r="E1168" s="66"/>
      <c r="F1168" s="193"/>
      <c r="G1168" s="193"/>
      <c r="H1168" s="193"/>
      <c r="I1168" s="193"/>
      <c r="J1168" s="193"/>
      <c r="K1168" s="193"/>
      <c r="L1168" s="194"/>
      <c r="M1168" s="195"/>
      <c r="N1168" s="196"/>
      <c r="O1168" s="195"/>
      <c r="P1168" s="66"/>
      <c r="Q1168" s="213"/>
      <c r="R1168" s="193"/>
      <c r="S1168" s="193"/>
      <c r="T1168" s="193"/>
      <c r="U1168" s="193"/>
      <c r="V1168" s="193"/>
      <c r="W1168" s="193"/>
      <c r="X1168" s="193"/>
      <c r="Y1168" s="193"/>
      <c r="Z1168" s="193"/>
      <c r="AA1168" s="193"/>
      <c r="AB1168" s="193"/>
      <c r="AC1168" s="193"/>
      <c r="AD1168" s="197"/>
      <c r="AE1168" s="198"/>
    </row>
    <row r="1169" spans="1:31" ht="14.25" hidden="1">
      <c r="A1169" s="66"/>
      <c r="B1169" s="208"/>
      <c r="C1169" s="172"/>
      <c r="D1169" s="66"/>
      <c r="E1169" s="66"/>
      <c r="F1169" s="193"/>
      <c r="G1169" s="193"/>
      <c r="H1169" s="193"/>
      <c r="I1169" s="193"/>
      <c r="J1169" s="193"/>
      <c r="K1169" s="193"/>
      <c r="L1169" s="194"/>
      <c r="M1169" s="195"/>
      <c r="N1169" s="196"/>
      <c r="O1169" s="195"/>
      <c r="P1169" s="66"/>
      <c r="Q1169" s="213"/>
      <c r="R1169" s="193"/>
      <c r="S1169" s="193"/>
      <c r="T1169" s="193"/>
      <c r="U1169" s="193"/>
      <c r="V1169" s="193"/>
      <c r="W1169" s="193"/>
      <c r="X1169" s="193"/>
      <c r="Y1169" s="193"/>
      <c r="Z1169" s="193"/>
      <c r="AA1169" s="193"/>
      <c r="AB1169" s="193"/>
      <c r="AC1169" s="193"/>
      <c r="AD1169" s="197"/>
      <c r="AE1169" s="198"/>
    </row>
    <row r="1170" spans="1:31" ht="14.25" hidden="1">
      <c r="A1170" s="66"/>
      <c r="B1170" s="208"/>
      <c r="C1170" s="172"/>
      <c r="D1170" s="66"/>
      <c r="E1170" s="66"/>
      <c r="F1170" s="193"/>
      <c r="G1170" s="193"/>
      <c r="H1170" s="193"/>
      <c r="I1170" s="193"/>
      <c r="J1170" s="193"/>
      <c r="K1170" s="193"/>
      <c r="L1170" s="195"/>
      <c r="M1170" s="195"/>
      <c r="N1170" s="196"/>
      <c r="O1170" s="195"/>
      <c r="P1170" s="66"/>
      <c r="Q1170" s="213"/>
      <c r="R1170" s="193"/>
      <c r="S1170" s="193"/>
      <c r="T1170" s="193"/>
      <c r="U1170" s="193"/>
      <c r="V1170" s="193"/>
      <c r="W1170" s="193"/>
      <c r="X1170" s="193"/>
      <c r="Y1170" s="193"/>
      <c r="Z1170" s="193"/>
      <c r="AA1170" s="193"/>
      <c r="AB1170" s="193"/>
      <c r="AC1170" s="193"/>
      <c r="AD1170" s="197"/>
      <c r="AE1170" s="198"/>
    </row>
    <row r="1171" spans="1:31" ht="14.25" hidden="1">
      <c r="A1171" s="66"/>
      <c r="B1171" s="208"/>
      <c r="C1171" s="172"/>
      <c r="D1171" s="66"/>
      <c r="E1171" s="66"/>
      <c r="F1171" s="193"/>
      <c r="G1171" s="193"/>
      <c r="H1171" s="193"/>
      <c r="I1171" s="193"/>
      <c r="J1171" s="193"/>
      <c r="K1171" s="193"/>
      <c r="L1171" s="194"/>
      <c r="M1171" s="195"/>
      <c r="N1171" s="196"/>
      <c r="O1171" s="195"/>
      <c r="P1171" s="66"/>
      <c r="Q1171" s="213"/>
      <c r="R1171" s="193"/>
      <c r="S1171" s="193"/>
      <c r="T1171" s="193"/>
      <c r="U1171" s="193"/>
      <c r="V1171" s="193"/>
      <c r="W1171" s="193"/>
      <c r="X1171" s="193"/>
      <c r="Y1171" s="193"/>
      <c r="Z1171" s="193"/>
      <c r="AA1171" s="193"/>
      <c r="AB1171" s="193"/>
      <c r="AC1171" s="193"/>
      <c r="AD1171" s="197"/>
      <c r="AE1171" s="198"/>
    </row>
    <row r="1172" spans="1:31" ht="14.25" hidden="1">
      <c r="A1172" s="66"/>
      <c r="B1172" s="208"/>
      <c r="C1172" s="172"/>
      <c r="D1172" s="66"/>
      <c r="E1172" s="66"/>
      <c r="F1172" s="193"/>
      <c r="G1172" s="193"/>
      <c r="H1172" s="193"/>
      <c r="I1172" s="193"/>
      <c r="J1172" s="193"/>
      <c r="K1172" s="193"/>
      <c r="L1172" s="194"/>
      <c r="M1172" s="195"/>
      <c r="N1172" s="196"/>
      <c r="O1172" s="195"/>
      <c r="P1172" s="66"/>
      <c r="Q1172" s="213"/>
      <c r="R1172" s="193"/>
      <c r="S1172" s="193"/>
      <c r="T1172" s="193"/>
      <c r="U1172" s="193"/>
      <c r="V1172" s="193"/>
      <c r="W1172" s="193"/>
      <c r="X1172" s="193"/>
      <c r="Y1172" s="193"/>
      <c r="Z1172" s="193"/>
      <c r="AA1172" s="193"/>
      <c r="AB1172" s="193"/>
      <c r="AC1172" s="193"/>
      <c r="AD1172" s="197"/>
      <c r="AE1172" s="198"/>
    </row>
    <row r="1173" spans="1:31" ht="14.25" hidden="1">
      <c r="A1173" s="66"/>
      <c r="B1173" s="208"/>
      <c r="C1173" s="172"/>
      <c r="D1173" s="66"/>
      <c r="E1173" s="66"/>
      <c r="F1173" s="193"/>
      <c r="G1173" s="193"/>
      <c r="H1173" s="193"/>
      <c r="I1173" s="193"/>
      <c r="J1173" s="193"/>
      <c r="K1173" s="193"/>
      <c r="L1173" s="194"/>
      <c r="M1173" s="195"/>
      <c r="N1173" s="196"/>
      <c r="O1173" s="195"/>
      <c r="P1173" s="66"/>
      <c r="Q1173" s="213"/>
      <c r="R1173" s="193"/>
      <c r="S1173" s="193"/>
      <c r="T1173" s="193"/>
      <c r="U1173" s="193"/>
      <c r="V1173" s="193"/>
      <c r="W1173" s="193"/>
      <c r="X1173" s="193"/>
      <c r="Y1173" s="193"/>
      <c r="Z1173" s="193"/>
      <c r="AA1173" s="193"/>
      <c r="AB1173" s="193"/>
      <c r="AC1173" s="193"/>
      <c r="AD1173" s="197"/>
      <c r="AE1173" s="198"/>
    </row>
    <row r="1174" spans="1:31" ht="14.25" hidden="1">
      <c r="A1174" s="66"/>
      <c r="B1174" s="208"/>
      <c r="C1174" s="172"/>
      <c r="D1174" s="66"/>
      <c r="E1174" s="66"/>
      <c r="F1174" s="193"/>
      <c r="G1174" s="193"/>
      <c r="H1174" s="193"/>
      <c r="I1174" s="193"/>
      <c r="J1174" s="193"/>
      <c r="K1174" s="193"/>
      <c r="L1174" s="194"/>
      <c r="M1174" s="195"/>
      <c r="N1174" s="196"/>
      <c r="O1174" s="195"/>
      <c r="P1174" s="66"/>
      <c r="Q1174" s="213"/>
      <c r="R1174" s="193"/>
      <c r="S1174" s="193"/>
      <c r="T1174" s="193"/>
      <c r="U1174" s="193"/>
      <c r="V1174" s="193"/>
      <c r="W1174" s="193"/>
      <c r="X1174" s="193"/>
      <c r="Y1174" s="193"/>
      <c r="Z1174" s="193"/>
      <c r="AA1174" s="193"/>
      <c r="AB1174" s="193"/>
      <c r="AC1174" s="193"/>
      <c r="AD1174" s="197"/>
      <c r="AE1174" s="198"/>
    </row>
    <row r="1175" spans="1:31" ht="14.25" hidden="1">
      <c r="A1175" s="66"/>
      <c r="B1175" s="208"/>
      <c r="C1175" s="172"/>
      <c r="D1175" s="66"/>
      <c r="E1175" s="66"/>
      <c r="F1175" s="193"/>
      <c r="G1175" s="193"/>
      <c r="H1175" s="193"/>
      <c r="I1175" s="193"/>
      <c r="J1175" s="193"/>
      <c r="K1175" s="193"/>
      <c r="L1175" s="194"/>
      <c r="M1175" s="195"/>
      <c r="N1175" s="196"/>
      <c r="O1175" s="195"/>
      <c r="P1175" s="66"/>
      <c r="Q1175" s="213"/>
      <c r="R1175" s="193"/>
      <c r="S1175" s="193"/>
      <c r="T1175" s="193"/>
      <c r="U1175" s="193"/>
      <c r="V1175" s="193"/>
      <c r="W1175" s="193"/>
      <c r="X1175" s="193"/>
      <c r="Y1175" s="193"/>
      <c r="Z1175" s="193"/>
      <c r="AA1175" s="193"/>
      <c r="AB1175" s="193"/>
      <c r="AC1175" s="193"/>
      <c r="AD1175" s="197"/>
      <c r="AE1175" s="198"/>
    </row>
    <row r="1176" spans="1:31" ht="14.25" hidden="1">
      <c r="A1176" s="66"/>
      <c r="B1176" s="208"/>
      <c r="C1176" s="172"/>
      <c r="D1176" s="66"/>
      <c r="E1176" s="66"/>
      <c r="F1176" s="193"/>
      <c r="G1176" s="193"/>
      <c r="H1176" s="193"/>
      <c r="I1176" s="193"/>
      <c r="J1176" s="193"/>
      <c r="K1176" s="193"/>
      <c r="L1176" s="194"/>
      <c r="M1176" s="195"/>
      <c r="N1176" s="196"/>
      <c r="O1176" s="195"/>
      <c r="P1176" s="66"/>
      <c r="Q1176" s="213"/>
      <c r="R1176" s="193"/>
      <c r="S1176" s="193"/>
      <c r="T1176" s="193"/>
      <c r="U1176" s="193"/>
      <c r="V1176" s="193"/>
      <c r="W1176" s="193"/>
      <c r="X1176" s="193"/>
      <c r="Y1176" s="193"/>
      <c r="Z1176" s="193"/>
      <c r="AA1176" s="193"/>
      <c r="AB1176" s="193"/>
      <c r="AC1176" s="193"/>
      <c r="AD1176" s="197"/>
      <c r="AE1176" s="198"/>
    </row>
    <row r="1177" spans="1:31" ht="14.25" hidden="1">
      <c r="A1177" s="66"/>
      <c r="B1177" s="208"/>
      <c r="C1177" s="172"/>
      <c r="D1177" s="66"/>
      <c r="E1177" s="66"/>
      <c r="F1177" s="193"/>
      <c r="G1177" s="193"/>
      <c r="H1177" s="193"/>
      <c r="I1177" s="193"/>
      <c r="J1177" s="193"/>
      <c r="K1177" s="193"/>
      <c r="L1177" s="194"/>
      <c r="M1177" s="195"/>
      <c r="N1177" s="196"/>
      <c r="O1177" s="195"/>
      <c r="P1177" s="66"/>
      <c r="Q1177" s="213"/>
      <c r="R1177" s="193"/>
      <c r="S1177" s="193"/>
      <c r="T1177" s="193"/>
      <c r="U1177" s="193"/>
      <c r="V1177" s="193"/>
      <c r="W1177" s="193"/>
      <c r="X1177" s="193"/>
      <c r="Y1177" s="193"/>
      <c r="Z1177" s="193"/>
      <c r="AA1177" s="193"/>
      <c r="AB1177" s="193"/>
      <c r="AC1177" s="193"/>
      <c r="AD1177" s="197"/>
      <c r="AE1177" s="198"/>
    </row>
    <row r="1178" spans="1:31" ht="14.25" hidden="1">
      <c r="A1178" s="66"/>
      <c r="B1178" s="208"/>
      <c r="C1178" s="172"/>
      <c r="D1178" s="66"/>
      <c r="E1178" s="66"/>
      <c r="F1178" s="193"/>
      <c r="G1178" s="193"/>
      <c r="H1178" s="193"/>
      <c r="I1178" s="193"/>
      <c r="J1178" s="193"/>
      <c r="K1178" s="193"/>
      <c r="L1178" s="194"/>
      <c r="M1178" s="195"/>
      <c r="N1178" s="196"/>
      <c r="O1178" s="195"/>
      <c r="P1178" s="66"/>
      <c r="Q1178" s="213"/>
      <c r="R1178" s="193"/>
      <c r="S1178" s="193"/>
      <c r="T1178" s="193"/>
      <c r="U1178" s="193"/>
      <c r="V1178" s="193"/>
      <c r="W1178" s="193"/>
      <c r="X1178" s="193"/>
      <c r="Y1178" s="193"/>
      <c r="Z1178" s="193"/>
      <c r="AA1178" s="193"/>
      <c r="AB1178" s="193"/>
      <c r="AC1178" s="193"/>
      <c r="AD1178" s="197"/>
      <c r="AE1178" s="198"/>
    </row>
    <row r="1179" spans="1:31" ht="14.25" hidden="1">
      <c r="A1179" s="66"/>
      <c r="B1179" s="208"/>
      <c r="C1179" s="172"/>
      <c r="D1179" s="66"/>
      <c r="E1179" s="66"/>
      <c r="F1179" s="193"/>
      <c r="G1179" s="193"/>
      <c r="H1179" s="193"/>
      <c r="I1179" s="193"/>
      <c r="J1179" s="193"/>
      <c r="K1179" s="193"/>
      <c r="L1179" s="194"/>
      <c r="M1179" s="195"/>
      <c r="N1179" s="196"/>
      <c r="O1179" s="195"/>
      <c r="P1179" s="66"/>
      <c r="Q1179" s="213"/>
      <c r="R1179" s="193"/>
      <c r="S1179" s="193"/>
      <c r="T1179" s="193"/>
      <c r="U1179" s="193"/>
      <c r="V1179" s="193"/>
      <c r="W1179" s="193"/>
      <c r="X1179" s="193"/>
      <c r="Y1179" s="193"/>
      <c r="Z1179" s="193"/>
      <c r="AA1179" s="193"/>
      <c r="AB1179" s="193"/>
      <c r="AC1179" s="193"/>
      <c r="AD1179" s="197"/>
      <c r="AE1179" s="198"/>
    </row>
    <row r="1180" spans="1:31" ht="14.25" hidden="1">
      <c r="A1180" s="66"/>
      <c r="B1180" s="208"/>
      <c r="C1180" s="172"/>
      <c r="D1180" s="66"/>
      <c r="E1180" s="66"/>
      <c r="F1180" s="193"/>
      <c r="G1180" s="193"/>
      <c r="H1180" s="193"/>
      <c r="I1180" s="193"/>
      <c r="J1180" s="193"/>
      <c r="K1180" s="193"/>
      <c r="L1180" s="194"/>
      <c r="M1180" s="195"/>
      <c r="N1180" s="196"/>
      <c r="O1180" s="195"/>
      <c r="P1180" s="66"/>
      <c r="Q1180" s="213"/>
      <c r="R1180" s="193"/>
      <c r="S1180" s="193"/>
      <c r="T1180" s="193"/>
      <c r="U1180" s="193"/>
      <c r="V1180" s="193"/>
      <c r="W1180" s="193"/>
      <c r="X1180" s="193"/>
      <c r="Y1180" s="193"/>
      <c r="Z1180" s="193"/>
      <c r="AA1180" s="193"/>
      <c r="AB1180" s="193"/>
      <c r="AC1180" s="193"/>
      <c r="AD1180" s="197"/>
      <c r="AE1180" s="198"/>
    </row>
    <row r="1181" spans="1:31" ht="14.25" hidden="1">
      <c r="A1181" s="66"/>
      <c r="B1181" s="208"/>
      <c r="C1181" s="172"/>
      <c r="D1181" s="66"/>
      <c r="E1181" s="66"/>
      <c r="F1181" s="193"/>
      <c r="G1181" s="193"/>
      <c r="H1181" s="193"/>
      <c r="I1181" s="193"/>
      <c r="J1181" s="193"/>
      <c r="K1181" s="193"/>
      <c r="L1181" s="194"/>
      <c r="M1181" s="195"/>
      <c r="N1181" s="196"/>
      <c r="O1181" s="195"/>
      <c r="P1181" s="66"/>
      <c r="Q1181" s="213"/>
      <c r="R1181" s="193"/>
      <c r="S1181" s="193"/>
      <c r="T1181" s="193"/>
      <c r="U1181" s="193"/>
      <c r="V1181" s="193"/>
      <c r="W1181" s="193"/>
      <c r="X1181" s="193"/>
      <c r="Y1181" s="193"/>
      <c r="Z1181" s="193"/>
      <c r="AA1181" s="193"/>
      <c r="AB1181" s="193"/>
      <c r="AC1181" s="193"/>
      <c r="AD1181" s="197"/>
      <c r="AE1181" s="198"/>
    </row>
    <row r="1182" spans="1:31" ht="14.25" hidden="1">
      <c r="A1182" s="66"/>
      <c r="B1182" s="208"/>
      <c r="C1182" s="172"/>
      <c r="D1182" s="66"/>
      <c r="E1182" s="66"/>
      <c r="F1182" s="193"/>
      <c r="G1182" s="193"/>
      <c r="H1182" s="193"/>
      <c r="I1182" s="193"/>
      <c r="J1182" s="193"/>
      <c r="K1182" s="193"/>
      <c r="L1182" s="194"/>
      <c r="M1182" s="195"/>
      <c r="N1182" s="196"/>
      <c r="O1182" s="195"/>
      <c r="P1182" s="66"/>
      <c r="Q1182" s="213"/>
      <c r="R1182" s="193"/>
      <c r="S1182" s="193"/>
      <c r="T1182" s="193"/>
      <c r="U1182" s="193"/>
      <c r="V1182" s="193"/>
      <c r="W1182" s="193"/>
      <c r="X1182" s="193"/>
      <c r="Y1182" s="193"/>
      <c r="Z1182" s="193"/>
      <c r="AA1182" s="193"/>
      <c r="AB1182" s="193"/>
      <c r="AC1182" s="193"/>
      <c r="AD1182" s="197"/>
      <c r="AE1182" s="198"/>
    </row>
    <row r="1183" spans="1:31" ht="14.25" hidden="1">
      <c r="A1183" s="66"/>
      <c r="B1183" s="208"/>
      <c r="C1183" s="172"/>
      <c r="D1183" s="66"/>
      <c r="E1183" s="66"/>
      <c r="F1183" s="193"/>
      <c r="G1183" s="193"/>
      <c r="H1183" s="193"/>
      <c r="I1183" s="193"/>
      <c r="J1183" s="193"/>
      <c r="K1183" s="193"/>
      <c r="L1183" s="194"/>
      <c r="M1183" s="195"/>
      <c r="N1183" s="196"/>
      <c r="O1183" s="195"/>
      <c r="P1183" s="66"/>
      <c r="Q1183" s="213"/>
      <c r="R1183" s="193"/>
      <c r="S1183" s="193"/>
      <c r="T1183" s="193"/>
      <c r="U1183" s="193"/>
      <c r="V1183" s="193"/>
      <c r="W1183" s="193"/>
      <c r="X1183" s="193"/>
      <c r="Y1183" s="193"/>
      <c r="Z1183" s="193"/>
      <c r="AA1183" s="193"/>
      <c r="AB1183" s="193"/>
      <c r="AC1183" s="193"/>
      <c r="AD1183" s="197"/>
      <c r="AE1183" s="198"/>
    </row>
    <row r="1184" spans="1:31" ht="14.25" hidden="1">
      <c r="A1184" s="66"/>
      <c r="B1184" s="208"/>
      <c r="C1184" s="172"/>
      <c r="D1184" s="66"/>
      <c r="E1184" s="66"/>
      <c r="F1184" s="193"/>
      <c r="G1184" s="193"/>
      <c r="H1184" s="193"/>
      <c r="I1184" s="193"/>
      <c r="J1184" s="193"/>
      <c r="K1184" s="193"/>
      <c r="L1184" s="195"/>
      <c r="M1184" s="195"/>
      <c r="N1184" s="196"/>
      <c r="O1184" s="195"/>
      <c r="P1184" s="66"/>
      <c r="Q1184" s="213"/>
      <c r="R1184" s="193"/>
      <c r="S1184" s="193"/>
      <c r="T1184" s="193"/>
      <c r="U1184" s="193"/>
      <c r="V1184" s="193"/>
      <c r="W1184" s="193"/>
      <c r="X1184" s="193"/>
      <c r="Y1184" s="193"/>
      <c r="Z1184" s="193"/>
      <c r="AA1184" s="193"/>
      <c r="AB1184" s="193"/>
      <c r="AC1184" s="193"/>
      <c r="AD1184" s="197"/>
      <c r="AE1184" s="198"/>
    </row>
    <row r="1185" spans="1:31" ht="14.25" hidden="1">
      <c r="A1185" s="66"/>
      <c r="B1185" s="208"/>
      <c r="C1185" s="172"/>
      <c r="D1185" s="66"/>
      <c r="E1185" s="66"/>
      <c r="F1185" s="193"/>
      <c r="G1185" s="193"/>
      <c r="H1185" s="193"/>
      <c r="I1185" s="193"/>
      <c r="J1185" s="193"/>
      <c r="K1185" s="193"/>
      <c r="L1185" s="195"/>
      <c r="M1185" s="195"/>
      <c r="N1185" s="196"/>
      <c r="O1185" s="195"/>
      <c r="P1185" s="66"/>
      <c r="Q1185" s="213"/>
      <c r="R1185" s="193"/>
      <c r="S1185" s="193"/>
      <c r="T1185" s="193"/>
      <c r="U1185" s="193"/>
      <c r="V1185" s="193"/>
      <c r="W1185" s="193"/>
      <c r="X1185" s="193"/>
      <c r="Y1185" s="193"/>
      <c r="Z1185" s="193"/>
      <c r="AA1185" s="193"/>
      <c r="AB1185" s="193"/>
      <c r="AC1185" s="193"/>
      <c r="AD1185" s="197"/>
      <c r="AE1185" s="198"/>
    </row>
    <row r="1186" spans="1:31">
      <c r="A1186" s="68"/>
      <c r="B1186" s="69" t="s">
        <v>23</v>
      </c>
      <c r="C1186" s="173"/>
      <c r="D1186" s="71"/>
      <c r="E1186" s="306">
        <f>SUBTOTAL(109,E593:E1185)</f>
        <v>3335.5996499999997</v>
      </c>
      <c r="F1186" s="305">
        <f t="shared" ref="F1186:J1186" si="2">SUBTOTAL(109,F593:F1185)</f>
        <v>10991591.910659999</v>
      </c>
      <c r="G1186" s="72">
        <f t="shared" si="2"/>
        <v>43843</v>
      </c>
      <c r="H1186" s="72">
        <f t="shared" si="2"/>
        <v>8680820.4787599985</v>
      </c>
      <c r="I1186" s="72">
        <f t="shared" si="2"/>
        <v>43395</v>
      </c>
      <c r="J1186" s="72">
        <f t="shared" si="2"/>
        <v>5697577.6870200001</v>
      </c>
      <c r="K1186" s="72">
        <f>SUBTOTAL(109,K678:K1185)</f>
        <v>37259</v>
      </c>
      <c r="L1186" s="73"/>
      <c r="M1186" s="157">
        <f t="shared" ref="M1186:T1186" si="3">SUBTOTAL(109,M678:M1173)</f>
        <v>643025</v>
      </c>
      <c r="N1186" s="157">
        <f t="shared" si="3"/>
        <v>43374</v>
      </c>
      <c r="O1186" s="74"/>
      <c r="P1186" s="306">
        <f>SUBTOTAL(109,P593:P1185)</f>
        <v>0</v>
      </c>
      <c r="Q1186" s="148"/>
      <c r="R1186" s="72">
        <f>SUBTOTAL(109,R593:R1185)</f>
        <v>562216009.63699865</v>
      </c>
      <c r="S1186" s="72">
        <f t="shared" si="3"/>
        <v>0</v>
      </c>
      <c r="T1186" s="72">
        <f t="shared" si="3"/>
        <v>0</v>
      </c>
      <c r="U1186" s="72">
        <f>SUBTOTAL(109,U593:U1185)</f>
        <v>404370419.28741878</v>
      </c>
      <c r="V1186" s="157"/>
      <c r="W1186" s="157"/>
      <c r="X1186" s="157"/>
      <c r="Y1186" s="72"/>
      <c r="Z1186" s="72">
        <f>SUBTOTAL(109,Z593:Z1185)</f>
        <v>58613928.164049491</v>
      </c>
      <c r="AA1186" s="162"/>
      <c r="AB1186" s="72">
        <f>SUBTOTAL(109,AB593:AB1185)</f>
        <v>1017605242.8919362</v>
      </c>
      <c r="AC1186" s="72"/>
      <c r="AD1186" s="163"/>
      <c r="AE1186" s="151" t="e">
        <f>AVERAGE(AE678:AE1042)</f>
        <v>#DIV/0!</v>
      </c>
    </row>
    <row r="1187" spans="1:31">
      <c r="A1187" s="60"/>
      <c r="B1187" s="61" t="s">
        <v>25</v>
      </c>
      <c r="C1187" s="171"/>
      <c r="D1187" s="62"/>
      <c r="E1187" s="62"/>
      <c r="F1187" s="63"/>
      <c r="G1187" s="63"/>
      <c r="H1187" s="63"/>
      <c r="I1187" s="63"/>
      <c r="J1187" s="63"/>
      <c r="K1187" s="63"/>
      <c r="L1187" s="78"/>
      <c r="M1187" s="78"/>
      <c r="N1187" s="303"/>
      <c r="O1187" s="78"/>
      <c r="P1187" s="62"/>
      <c r="Q1187" s="214"/>
      <c r="R1187" s="63"/>
      <c r="S1187" s="63"/>
      <c r="T1187" s="63"/>
      <c r="U1187" s="63"/>
      <c r="V1187" s="63"/>
      <c r="W1187" s="63"/>
      <c r="X1187" s="63"/>
      <c r="Y1187" s="63"/>
      <c r="Z1187" s="63"/>
      <c r="AA1187" s="63"/>
      <c r="AB1187" s="63"/>
      <c r="AC1187" s="63"/>
      <c r="AD1187" s="64"/>
      <c r="AE1187" s="149"/>
    </row>
    <row r="1188" spans="1:31" s="79" customFormat="1" ht="23.45" customHeight="1">
      <c r="A1188" s="81"/>
      <c r="B1188" s="82" t="s">
        <v>26</v>
      </c>
      <c r="C1188" s="174"/>
      <c r="D1188" s="83"/>
      <c r="E1188" s="83"/>
      <c r="F1188" s="84"/>
      <c r="G1188" s="84"/>
      <c r="H1188" s="84"/>
      <c r="I1188" s="84"/>
      <c r="J1188" s="84"/>
      <c r="K1188" s="84"/>
      <c r="L1188" s="86"/>
      <c r="M1188" s="86"/>
      <c r="N1188" s="304"/>
      <c r="O1188" s="86"/>
      <c r="P1188" s="83"/>
      <c r="Q1188" s="168"/>
      <c r="R1188" s="84"/>
      <c r="S1188" s="84"/>
      <c r="T1188" s="84"/>
      <c r="U1188" s="84"/>
      <c r="V1188" s="84"/>
      <c r="W1188" s="84"/>
      <c r="X1188" s="84"/>
      <c r="Y1188" s="84"/>
      <c r="Z1188" s="84"/>
      <c r="AA1188" s="84"/>
      <c r="AB1188" s="84"/>
      <c r="AC1188" s="84"/>
      <c r="AD1188" s="87"/>
      <c r="AE1188" s="149"/>
    </row>
    <row r="1189" spans="1:31" ht="14.25" collapsed="1">
      <c r="A1189" s="66"/>
      <c r="B1189" s="66" t="s">
        <v>1302</v>
      </c>
      <c r="C1189" s="172"/>
      <c r="D1189" s="66">
        <v>2</v>
      </c>
      <c r="E1189" s="66">
        <v>1.37</v>
      </c>
      <c r="F1189" s="193">
        <v>23641.3</v>
      </c>
      <c r="G1189" s="193">
        <v>0</v>
      </c>
      <c r="H1189" s="193">
        <v>23641.300000000003</v>
      </c>
      <c r="I1189" s="193">
        <v>0</v>
      </c>
      <c r="J1189" s="193">
        <v>23641.300000000003</v>
      </c>
      <c r="K1189" s="193">
        <v>0</v>
      </c>
      <c r="L1189" s="195" t="s">
        <v>763</v>
      </c>
      <c r="M1189" s="195">
        <v>44926</v>
      </c>
      <c r="N1189" s="196" t="s">
        <v>1324</v>
      </c>
      <c r="O1189" s="196">
        <v>44561</v>
      </c>
      <c r="P1189" s="66"/>
      <c r="Q1189" s="213">
        <v>0.21673835675323033</v>
      </c>
      <c r="R1189" s="193">
        <v>812502.62699000002</v>
      </c>
      <c r="S1189" s="193"/>
      <c r="T1189" s="193"/>
      <c r="U1189" s="193">
        <v>796540.54437000002</v>
      </c>
      <c r="V1189" s="193">
        <v>33692.755659375747</v>
      </c>
      <c r="W1189" s="193">
        <v>45641.525635223094</v>
      </c>
      <c r="X1189" s="193" t="s">
        <v>607</v>
      </c>
      <c r="Y1189" s="193">
        <v>0</v>
      </c>
      <c r="Z1189" s="193">
        <v>105316.37115600839</v>
      </c>
      <c r="AA1189" s="193">
        <v>4454.7622658655982</v>
      </c>
      <c r="AB1189" s="193">
        <v>1830000</v>
      </c>
      <c r="AC1189" s="193"/>
      <c r="AD1189" s="197">
        <v>77.406910787477841</v>
      </c>
      <c r="AE1189" s="198"/>
    </row>
    <row r="1190" spans="1:31" ht="14.25" hidden="1" outlineLevel="1">
      <c r="A1190" s="66" t="s">
        <v>134</v>
      </c>
      <c r="B1190" s="208" t="s">
        <v>1202</v>
      </c>
      <c r="C1190" s="172"/>
      <c r="D1190" s="66"/>
      <c r="E1190" s="66">
        <v>0.68222132454645057</v>
      </c>
      <c r="F1190" s="193">
        <v>11772.699999999999</v>
      </c>
      <c r="G1190" s="193"/>
      <c r="H1190" s="193">
        <v>11772.700000000003</v>
      </c>
      <c r="I1190" s="193">
        <v>0</v>
      </c>
      <c r="J1190" s="193">
        <v>11772.700000000003</v>
      </c>
      <c r="K1190" s="193">
        <v>0</v>
      </c>
      <c r="L1190" s="195">
        <v>43831</v>
      </c>
      <c r="M1190" s="195">
        <v>44926</v>
      </c>
      <c r="N1190" s="196" t="s">
        <v>1324</v>
      </c>
      <c r="O1190" s="195">
        <v>44561</v>
      </c>
      <c r="P1190" s="66"/>
      <c r="Q1190" s="213">
        <v>0.21673835675323033</v>
      </c>
      <c r="R1190" s="193">
        <v>367903.80413</v>
      </c>
      <c r="S1190" s="193"/>
      <c r="T1190" s="193"/>
      <c r="U1190" s="193">
        <v>366804.98492999998</v>
      </c>
      <c r="V1190" s="193">
        <v>31157.252366067249</v>
      </c>
      <c r="W1190" s="193">
        <v>45652.22931018372</v>
      </c>
      <c r="X1190" s="193" t="s">
        <v>607</v>
      </c>
      <c r="Y1190" s="193"/>
      <c r="Z1190" s="193">
        <v>40492.64735422362</v>
      </c>
      <c r="AA1190" s="193">
        <v>3439.5378591337258</v>
      </c>
      <c r="AB1190" s="193">
        <v>702994.9089451707</v>
      </c>
      <c r="AC1190" s="193"/>
      <c r="AD1190" s="197">
        <v>59.71399160304523</v>
      </c>
      <c r="AE1190" s="198"/>
    </row>
    <row r="1191" spans="1:31" ht="14.25" hidden="1" outlineLevel="1">
      <c r="A1191" s="66" t="s">
        <v>134</v>
      </c>
      <c r="B1191" s="208" t="s">
        <v>1203</v>
      </c>
      <c r="C1191" s="172"/>
      <c r="D1191" s="66"/>
      <c r="E1191" s="66">
        <v>0.68777867545354965</v>
      </c>
      <c r="F1191" s="193">
        <v>11868.6</v>
      </c>
      <c r="G1191" s="193"/>
      <c r="H1191" s="193">
        <v>11868.6</v>
      </c>
      <c r="I1191" s="193">
        <v>0</v>
      </c>
      <c r="J1191" s="193">
        <v>11868.6</v>
      </c>
      <c r="K1191" s="193">
        <v>0</v>
      </c>
      <c r="L1191" s="195">
        <v>43556</v>
      </c>
      <c r="M1191" s="195">
        <v>44561</v>
      </c>
      <c r="N1191" s="196" t="s">
        <v>1324</v>
      </c>
      <c r="O1191" s="195">
        <v>44561</v>
      </c>
      <c r="P1191" s="66"/>
      <c r="Q1191" s="213">
        <v>0.21673835675323033</v>
      </c>
      <c r="R1191" s="193">
        <v>372196.81657000002</v>
      </c>
      <c r="S1191" s="193"/>
      <c r="T1191" s="193"/>
      <c r="U1191" s="193">
        <v>371021.25944000005</v>
      </c>
      <c r="V1191" s="193">
        <v>31260.743427194448</v>
      </c>
      <c r="W1191" s="193">
        <v>45630.908447500129</v>
      </c>
      <c r="X1191" s="193" t="s">
        <v>607</v>
      </c>
      <c r="Y1191" s="193"/>
      <c r="Z1191" s="193">
        <v>64823.72380178477</v>
      </c>
      <c r="AA1191" s="193">
        <v>5461.783512948854</v>
      </c>
      <c r="AB1191" s="193">
        <v>1125407.9638922221</v>
      </c>
      <c r="AC1191" s="193"/>
      <c r="AD1191" s="197">
        <v>94.822301189038484</v>
      </c>
      <c r="AE1191" s="198"/>
    </row>
    <row r="1192" spans="1:31" ht="14.25" collapsed="1">
      <c r="A1192" s="66"/>
      <c r="B1192" s="66" t="s">
        <v>1303</v>
      </c>
      <c r="C1192" s="172"/>
      <c r="D1192" s="66">
        <v>5</v>
      </c>
      <c r="E1192" s="66">
        <v>7.3883999999999999</v>
      </c>
      <c r="F1192" s="193">
        <v>69526.089800000002</v>
      </c>
      <c r="G1192" s="193">
        <v>100</v>
      </c>
      <c r="H1192" s="193">
        <v>69526.089799999987</v>
      </c>
      <c r="I1192" s="193">
        <v>100</v>
      </c>
      <c r="J1192" s="193">
        <v>55440.6898</v>
      </c>
      <c r="K1192" s="193">
        <v>100</v>
      </c>
      <c r="L1192" s="195" t="s">
        <v>1324</v>
      </c>
      <c r="M1192" s="195">
        <v>44926</v>
      </c>
      <c r="N1192" s="196" t="s">
        <v>1324</v>
      </c>
      <c r="O1192" s="196">
        <v>44196</v>
      </c>
      <c r="P1192" s="66"/>
      <c r="Q1192" s="213">
        <v>0.20303197646717552</v>
      </c>
      <c r="R1192" s="193">
        <v>2771283.44325</v>
      </c>
      <c r="S1192" s="193"/>
      <c r="T1192" s="193"/>
      <c r="U1192" s="193">
        <v>1729920.4417000003</v>
      </c>
      <c r="V1192" s="193">
        <v>31203.08293314201</v>
      </c>
      <c r="W1192" s="193">
        <v>46231.010997990859</v>
      </c>
      <c r="X1192" s="193">
        <v>250</v>
      </c>
      <c r="Y1192" s="193">
        <v>0</v>
      </c>
      <c r="Z1192" s="193">
        <v>579260.93077439896</v>
      </c>
      <c r="AA1192" s="193">
        <v>10448.299486605576</v>
      </c>
      <c r="AB1192" s="193">
        <v>10060000</v>
      </c>
      <c r="AC1192" s="193"/>
      <c r="AD1192" s="197">
        <v>181.45517374136278</v>
      </c>
      <c r="AE1192" s="198"/>
    </row>
    <row r="1193" spans="1:31" ht="14.25" hidden="1" outlineLevel="1">
      <c r="A1193" s="66" t="s">
        <v>134</v>
      </c>
      <c r="B1193" s="208" t="s">
        <v>481</v>
      </c>
      <c r="C1193" s="172"/>
      <c r="D1193" s="66"/>
      <c r="E1193" s="66">
        <v>2.2453093948625882</v>
      </c>
      <c r="F1193" s="193">
        <v>21128.739999999998</v>
      </c>
      <c r="G1193" s="193"/>
      <c r="H1193" s="193">
        <v>21128.739999999998</v>
      </c>
      <c r="I1193" s="193">
        <v>0</v>
      </c>
      <c r="J1193" s="193">
        <v>21128.739999999998</v>
      </c>
      <c r="K1193" s="193">
        <v>0</v>
      </c>
      <c r="L1193" s="195">
        <v>43374</v>
      </c>
      <c r="M1193" s="195">
        <v>44561</v>
      </c>
      <c r="N1193" s="196" t="s">
        <v>1324</v>
      </c>
      <c r="O1193" s="195">
        <v>44196</v>
      </c>
      <c r="P1193" s="66"/>
      <c r="Q1193" s="213">
        <v>0.20673835675323035</v>
      </c>
      <c r="R1193" s="193">
        <v>651415.22555000021</v>
      </c>
      <c r="S1193" s="193"/>
      <c r="T1193" s="193"/>
      <c r="U1193" s="193">
        <v>637475.24857000017</v>
      </c>
      <c r="V1193" s="193">
        <v>30171.001610602441</v>
      </c>
      <c r="W1193" s="193">
        <v>45721.024958421571</v>
      </c>
      <c r="X1193" s="193" t="s">
        <v>607</v>
      </c>
      <c r="Y1193" s="193"/>
      <c r="Z1193" s="193">
        <v>94819.266544480095</v>
      </c>
      <c r="AA1193" s="193">
        <v>4487.6914829980451</v>
      </c>
      <c r="AB1193" s="193">
        <v>1646162.1061121332</v>
      </c>
      <c r="AC1193" s="193"/>
      <c r="AD1193" s="197">
        <v>77.911039944271806</v>
      </c>
      <c r="AE1193" s="198"/>
    </row>
    <row r="1194" spans="1:31" ht="14.25" hidden="1" outlineLevel="1">
      <c r="A1194" s="66" t="s">
        <v>134</v>
      </c>
      <c r="B1194" s="208" t="s">
        <v>482</v>
      </c>
      <c r="C1194" s="172"/>
      <c r="D1194" s="66"/>
      <c r="E1194" s="66">
        <v>1.164453098295771</v>
      </c>
      <c r="F1194" s="193">
        <v>10957.7</v>
      </c>
      <c r="G1194" s="193"/>
      <c r="H1194" s="193">
        <v>10957.7</v>
      </c>
      <c r="I1194" s="193">
        <v>0</v>
      </c>
      <c r="J1194" s="193">
        <v>3527.2000000000007</v>
      </c>
      <c r="K1194" s="193">
        <v>0</v>
      </c>
      <c r="L1194" s="195" t="s">
        <v>1324</v>
      </c>
      <c r="M1194" s="195">
        <v>43465</v>
      </c>
      <c r="N1194" s="196" t="s">
        <v>1324</v>
      </c>
      <c r="O1194" s="195">
        <v>43830</v>
      </c>
      <c r="P1194" s="66"/>
      <c r="Q1194" s="213">
        <v>0.18533835675323035</v>
      </c>
      <c r="R1194" s="193">
        <v>427796.62411999988</v>
      </c>
      <c r="S1194" s="193"/>
      <c r="T1194" s="193"/>
      <c r="U1194" s="193">
        <v>79113.662119999877</v>
      </c>
      <c r="V1194" s="193">
        <v>22429.593479246952</v>
      </c>
      <c r="W1194" s="193">
        <v>47000</v>
      </c>
      <c r="X1194" s="193" t="s">
        <v>607</v>
      </c>
      <c r="Y1194" s="193"/>
      <c r="Z1194" s="193">
        <v>142303.05639149336</v>
      </c>
      <c r="AA1194" s="193">
        <v>40344.481852884252</v>
      </c>
      <c r="AB1194" s="193">
        <v>2470530.5952321929</v>
      </c>
      <c r="AC1194" s="193"/>
      <c r="AD1194" s="197">
        <v>700.42260014521219</v>
      </c>
      <c r="AE1194" s="198"/>
    </row>
    <row r="1195" spans="1:31" ht="14.25" hidden="1" outlineLevel="1">
      <c r="A1195" s="66" t="s">
        <v>134</v>
      </c>
      <c r="B1195" s="208" t="s">
        <v>483</v>
      </c>
      <c r="C1195" s="172"/>
      <c r="D1195" s="66"/>
      <c r="E1195" s="66">
        <v>1.164453098295771</v>
      </c>
      <c r="F1195" s="193">
        <v>10957.7</v>
      </c>
      <c r="G1195" s="193"/>
      <c r="H1195" s="193">
        <v>10957.699999999999</v>
      </c>
      <c r="I1195" s="193">
        <v>0</v>
      </c>
      <c r="J1195" s="193">
        <v>4302.7999999999993</v>
      </c>
      <c r="K1195" s="193">
        <v>0</v>
      </c>
      <c r="L1195" s="195" t="s">
        <v>1324</v>
      </c>
      <c r="M1195" s="195">
        <v>43465</v>
      </c>
      <c r="N1195" s="196" t="s">
        <v>1324</v>
      </c>
      <c r="O1195" s="195">
        <v>43373</v>
      </c>
      <c r="P1195" s="66"/>
      <c r="Q1195" s="213">
        <v>0.18313835675323034</v>
      </c>
      <c r="R1195" s="193">
        <v>372197.0319</v>
      </c>
      <c r="S1195" s="193"/>
      <c r="T1195" s="193"/>
      <c r="U1195" s="193">
        <v>34106.870799999975</v>
      </c>
      <c r="V1195" s="193">
        <v>7926.6688667844155</v>
      </c>
      <c r="W1195" s="193">
        <v>47000</v>
      </c>
      <c r="X1195" s="193" t="s">
        <v>607</v>
      </c>
      <c r="Y1195" s="193"/>
      <c r="Z1195" s="193">
        <v>209942.87782249023</v>
      </c>
      <c r="AA1195" s="193">
        <v>48792.153440199472</v>
      </c>
      <c r="AB1195" s="193">
        <v>3644828.9732065205</v>
      </c>
      <c r="AC1195" s="193"/>
      <c r="AD1195" s="197">
        <v>847.08305596507421</v>
      </c>
      <c r="AE1195" s="198"/>
    </row>
    <row r="1196" spans="1:31" ht="14.25" hidden="1" outlineLevel="1">
      <c r="A1196" s="66" t="s">
        <v>134</v>
      </c>
      <c r="B1196" s="208" t="s">
        <v>484</v>
      </c>
      <c r="C1196" s="172"/>
      <c r="D1196" s="66"/>
      <c r="E1196" s="66">
        <v>2.1599825284913403</v>
      </c>
      <c r="F1196" s="193">
        <v>20325.799800000001</v>
      </c>
      <c r="G1196" s="193"/>
      <c r="H1196" s="193">
        <v>20325.799799999997</v>
      </c>
      <c r="I1196" s="193">
        <v>0</v>
      </c>
      <c r="J1196" s="193">
        <v>20325.799799999997</v>
      </c>
      <c r="K1196" s="193">
        <v>0</v>
      </c>
      <c r="L1196" s="195">
        <v>43191</v>
      </c>
      <c r="M1196" s="195">
        <v>44561</v>
      </c>
      <c r="N1196" s="196" t="s">
        <v>1324</v>
      </c>
      <c r="O1196" s="195">
        <v>43830</v>
      </c>
      <c r="P1196" s="66"/>
      <c r="Q1196" s="213">
        <v>0.20533835675323034</v>
      </c>
      <c r="R1196" s="193">
        <v>747529.46058999992</v>
      </c>
      <c r="S1196" s="193"/>
      <c r="T1196" s="193"/>
      <c r="U1196" s="193">
        <v>694678.25419999997</v>
      </c>
      <c r="V1196" s="193">
        <v>34177.167001320173</v>
      </c>
      <c r="W1196" s="193">
        <v>45323.382108683378</v>
      </c>
      <c r="X1196" s="193" t="s">
        <v>607</v>
      </c>
      <c r="Y1196" s="193"/>
      <c r="Z1196" s="193">
        <v>69569.886856426034</v>
      </c>
      <c r="AA1196" s="193">
        <v>3422.7379754289445</v>
      </c>
      <c r="AB1196" s="193">
        <v>1207806.3419298204</v>
      </c>
      <c r="AC1196" s="193"/>
      <c r="AD1196" s="197">
        <v>59.422327968113734</v>
      </c>
      <c r="AE1196" s="198"/>
    </row>
    <row r="1197" spans="1:31" ht="14.25" hidden="1" outlineLevel="1">
      <c r="A1197" s="66" t="s">
        <v>134</v>
      </c>
      <c r="B1197" s="208" t="s">
        <v>485</v>
      </c>
      <c r="C1197" s="172"/>
      <c r="D1197" s="66"/>
      <c r="E1197" s="66">
        <v>0.65420188005452873</v>
      </c>
      <c r="F1197" s="193">
        <v>6156.15</v>
      </c>
      <c r="G1197" s="193">
        <v>100</v>
      </c>
      <c r="H1197" s="193">
        <v>6156.1500000000005</v>
      </c>
      <c r="I1197" s="193">
        <v>100</v>
      </c>
      <c r="J1197" s="193">
        <v>6156.1500000000005</v>
      </c>
      <c r="K1197" s="193">
        <v>100</v>
      </c>
      <c r="L1197" s="195">
        <v>43831</v>
      </c>
      <c r="M1197" s="195">
        <v>44926</v>
      </c>
      <c r="N1197" s="196">
        <v>43466</v>
      </c>
      <c r="O1197" s="195">
        <v>44196</v>
      </c>
      <c r="P1197" s="66"/>
      <c r="Q1197" s="213">
        <v>0.20673835675323035</v>
      </c>
      <c r="R1197" s="193">
        <v>182713.12960000004</v>
      </c>
      <c r="S1197" s="193"/>
      <c r="T1197" s="193"/>
      <c r="U1197" s="193">
        <v>182713.12960000004</v>
      </c>
      <c r="V1197" s="193">
        <v>29679.772195284397</v>
      </c>
      <c r="W1197" s="193">
        <v>49999.999999999993</v>
      </c>
      <c r="X1197" s="193">
        <v>250</v>
      </c>
      <c r="Y1197" s="193"/>
      <c r="Z1197" s="193">
        <v>62625.843159509284</v>
      </c>
      <c r="AA1197" s="193">
        <v>10172.891037338153</v>
      </c>
      <c r="AB1197" s="193">
        <v>1087250.4463440976</v>
      </c>
      <c r="AC1197" s="193"/>
      <c r="AD1197" s="197">
        <v>176.6120783840708</v>
      </c>
      <c r="AE1197" s="198"/>
    </row>
    <row r="1198" spans="1:31" ht="14.25" collapsed="1">
      <c r="A1198" s="66"/>
      <c r="B1198" s="66" t="s">
        <v>753</v>
      </c>
      <c r="C1198" s="172"/>
      <c r="D1198" s="66">
        <v>2</v>
      </c>
      <c r="E1198" s="66">
        <v>2.5874000000000001</v>
      </c>
      <c r="F1198" s="193">
        <v>19942.03</v>
      </c>
      <c r="G1198" s="193">
        <v>0</v>
      </c>
      <c r="H1198" s="193">
        <v>19942.03</v>
      </c>
      <c r="I1198" s="193">
        <v>0</v>
      </c>
      <c r="J1198" s="193">
        <v>12696.68</v>
      </c>
      <c r="K1198" s="193">
        <v>0</v>
      </c>
      <c r="L1198" s="194" t="s">
        <v>1324</v>
      </c>
      <c r="M1198" s="195">
        <v>44196</v>
      </c>
      <c r="N1198" s="196" t="s">
        <v>1324</v>
      </c>
      <c r="O1198" s="196">
        <v>43830</v>
      </c>
      <c r="P1198" s="66"/>
      <c r="Q1198" s="213">
        <v>0.19429678210536963</v>
      </c>
      <c r="R1198" s="193">
        <v>745016.44475999998</v>
      </c>
      <c r="S1198" s="193"/>
      <c r="T1198" s="193"/>
      <c r="U1198" s="193">
        <v>343398.13545999996</v>
      </c>
      <c r="V1198" s="193">
        <v>27046.293634241389</v>
      </c>
      <c r="W1198" s="193">
        <v>43104.332786208688</v>
      </c>
      <c r="X1198" s="193">
        <v>250</v>
      </c>
      <c r="Y1198" s="193">
        <v>0</v>
      </c>
      <c r="Z1198" s="193">
        <v>146544.91824529399</v>
      </c>
      <c r="AA1198" s="193">
        <v>11541.98721597252</v>
      </c>
      <c r="AB1198" s="193">
        <v>2540000</v>
      </c>
      <c r="AC1198" s="193"/>
      <c r="AD1198" s="197">
        <v>200.0522971359442</v>
      </c>
      <c r="AE1198" s="198"/>
    </row>
    <row r="1199" spans="1:31" ht="14.25" hidden="1" outlineLevel="1">
      <c r="A1199" s="66" t="s">
        <v>134</v>
      </c>
      <c r="B1199" s="208" t="s">
        <v>312</v>
      </c>
      <c r="C1199" s="172"/>
      <c r="D1199" s="66"/>
      <c r="E1199" s="66">
        <v>0.86296056670258769</v>
      </c>
      <c r="F1199" s="193">
        <v>6651.1500000000005</v>
      </c>
      <c r="G1199" s="193"/>
      <c r="H1199" s="193">
        <v>6651.15</v>
      </c>
      <c r="I1199" s="193">
        <v>0</v>
      </c>
      <c r="J1199" s="193">
        <v>410.69999999999982</v>
      </c>
      <c r="K1199" s="193">
        <v>0</v>
      </c>
      <c r="L1199" s="194" t="s">
        <v>1324</v>
      </c>
      <c r="M1199" s="195">
        <v>43190</v>
      </c>
      <c r="N1199" s="196" t="s">
        <v>1324</v>
      </c>
      <c r="O1199" s="195">
        <v>43191</v>
      </c>
      <c r="P1199" s="66"/>
      <c r="Q1199" s="213">
        <v>0.16313835675323032</v>
      </c>
      <c r="R1199" s="193">
        <v>221512.60522999996</v>
      </c>
      <c r="S1199" s="193"/>
      <c r="T1199" s="193"/>
      <c r="U1199" s="193">
        <v>6057.2056899999443</v>
      </c>
      <c r="V1199" s="193">
        <v>14748.492062332474</v>
      </c>
      <c r="W1199" s="193">
        <v>43795.958120282463</v>
      </c>
      <c r="X1199" s="193" t="s">
        <v>607</v>
      </c>
      <c r="Y1199" s="193"/>
      <c r="Z1199" s="193">
        <v>10197.976287244177</v>
      </c>
      <c r="AA1199" s="193">
        <v>24830.718985254887</v>
      </c>
      <c r="AB1199" s="193">
        <v>177047.58468276457</v>
      </c>
      <c r="AC1199" s="193"/>
      <c r="AD1199" s="197">
        <v>431.0873744406249</v>
      </c>
      <c r="AE1199" s="198"/>
    </row>
    <row r="1200" spans="1:31" ht="14.25" hidden="1" outlineLevel="1">
      <c r="A1200" s="66" t="s">
        <v>134</v>
      </c>
      <c r="B1200" s="208" t="s">
        <v>313</v>
      </c>
      <c r="C1200" s="172"/>
      <c r="D1200" s="66"/>
      <c r="E1200" s="66">
        <v>1.7244394332974129</v>
      </c>
      <c r="F1200" s="193">
        <v>13290.88</v>
      </c>
      <c r="G1200" s="193"/>
      <c r="H1200" s="193">
        <v>13290.88</v>
      </c>
      <c r="I1200" s="193">
        <v>0</v>
      </c>
      <c r="J1200" s="193">
        <v>12285.98</v>
      </c>
      <c r="K1200" s="193">
        <v>0</v>
      </c>
      <c r="L1200" s="194" t="s">
        <v>1324</v>
      </c>
      <c r="M1200" s="195">
        <v>44196</v>
      </c>
      <c r="N1200" s="196" t="s">
        <v>1324</v>
      </c>
      <c r="O1200" s="195">
        <v>43830</v>
      </c>
      <c r="P1200" s="66"/>
      <c r="Q1200" s="213">
        <v>0.19533835675323033</v>
      </c>
      <c r="R1200" s="193">
        <v>418443.18056000001</v>
      </c>
      <c r="S1200" s="193"/>
      <c r="T1200" s="193"/>
      <c r="U1200" s="193">
        <v>328585.30787000002</v>
      </c>
      <c r="V1200" s="193">
        <v>26744.737324169502</v>
      </c>
      <c r="W1200" s="193">
        <v>43081.212894697863</v>
      </c>
      <c r="X1200" s="193" t="s">
        <v>607</v>
      </c>
      <c r="Y1200" s="193"/>
      <c r="Z1200" s="193">
        <v>136346.94195804981</v>
      </c>
      <c r="AA1200" s="193">
        <v>11097.766882092419</v>
      </c>
      <c r="AB1200" s="193">
        <v>2367126.189805761</v>
      </c>
      <c r="AC1200" s="193"/>
      <c r="AD1200" s="197">
        <v>192.66889493599706</v>
      </c>
      <c r="AE1200" s="198"/>
    </row>
    <row r="1201" spans="1:31" ht="14.25" collapsed="1">
      <c r="A1201" s="66"/>
      <c r="B1201" s="66" t="s">
        <v>754</v>
      </c>
      <c r="C1201" s="172"/>
      <c r="D1201" s="66">
        <v>2</v>
      </c>
      <c r="E1201" s="66">
        <v>1.5914999999999999</v>
      </c>
      <c r="F1201" s="193">
        <v>19646.5982</v>
      </c>
      <c r="G1201" s="193">
        <v>86</v>
      </c>
      <c r="H1201" s="193">
        <v>19646.5982</v>
      </c>
      <c r="I1201" s="193">
        <v>86</v>
      </c>
      <c r="J1201" s="193">
        <v>7966.3482000000004</v>
      </c>
      <c r="K1201" s="193">
        <v>58</v>
      </c>
      <c r="L1201" s="194" t="s">
        <v>1324</v>
      </c>
      <c r="M1201" s="195">
        <v>43830</v>
      </c>
      <c r="N1201" s="196" t="s">
        <v>1324</v>
      </c>
      <c r="O1201" s="196">
        <v>43190</v>
      </c>
      <c r="P1201" s="66"/>
      <c r="Q1201" s="213">
        <v>0.17313835675323033</v>
      </c>
      <c r="R1201" s="193">
        <v>1006080.01856</v>
      </c>
      <c r="S1201" s="193"/>
      <c r="T1201" s="193"/>
      <c r="U1201" s="193">
        <v>9271.2095999999874</v>
      </c>
      <c r="V1201" s="193">
        <v>1163.796681646427</v>
      </c>
      <c r="W1201" s="193">
        <v>58456.396884585076</v>
      </c>
      <c r="X1201" s="193">
        <v>593.9655172413793</v>
      </c>
      <c r="Y1201" s="193">
        <v>0</v>
      </c>
      <c r="Z1201" s="193">
        <v>447154.63133520854</v>
      </c>
      <c r="AA1201" s="193">
        <v>56130.440210385044</v>
      </c>
      <c r="AB1201" s="193">
        <v>7760000</v>
      </c>
      <c r="AC1201" s="193"/>
      <c r="AD1201" s="197">
        <v>974.09751685220078</v>
      </c>
      <c r="AE1201" s="198"/>
    </row>
    <row r="1202" spans="1:31" ht="14.25" hidden="1" outlineLevel="1">
      <c r="A1202" s="66" t="s">
        <v>134</v>
      </c>
      <c r="B1202" s="208" t="s">
        <v>715</v>
      </c>
      <c r="C1202" s="172"/>
      <c r="D1202" s="66"/>
      <c r="E1202" s="66">
        <v>1.5914999999999999</v>
      </c>
      <c r="F1202" s="193">
        <v>19646.5982</v>
      </c>
      <c r="G1202" s="193"/>
      <c r="H1202" s="193">
        <v>19646.5982</v>
      </c>
      <c r="I1202" s="193">
        <v>0</v>
      </c>
      <c r="J1202" s="193">
        <v>7966.3482000000004</v>
      </c>
      <c r="K1202" s="193">
        <v>0</v>
      </c>
      <c r="L1202" s="194" t="s">
        <v>1324</v>
      </c>
      <c r="M1202" s="195">
        <v>43555</v>
      </c>
      <c r="N1202" s="196" t="s">
        <v>1324</v>
      </c>
      <c r="O1202" s="195">
        <v>43190</v>
      </c>
      <c r="P1202" s="66"/>
      <c r="Q1202" s="213">
        <v>0.17313835675323033</v>
      </c>
      <c r="R1202" s="193">
        <v>863080.84415000002</v>
      </c>
      <c r="S1202" s="193"/>
      <c r="T1202" s="193"/>
      <c r="U1202" s="193">
        <v>7332.6613999999827</v>
      </c>
      <c r="V1202" s="193">
        <v>920.45454402808832</v>
      </c>
      <c r="W1202" s="193">
        <v>58456.396884585076</v>
      </c>
      <c r="X1202" s="193" t="s">
        <v>607</v>
      </c>
      <c r="Y1202" s="193"/>
      <c r="Z1202" s="193">
        <v>417393.4612904613</v>
      </c>
      <c r="AA1202" s="193">
        <v>52394.579148631907</v>
      </c>
      <c r="AB1202" s="193">
        <v>7246389.0974416984</v>
      </c>
      <c r="AC1202" s="193"/>
      <c r="AD1202" s="197">
        <v>909.62495179933239</v>
      </c>
      <c r="AE1202" s="198"/>
    </row>
    <row r="1203" spans="1:31" ht="14.25" hidden="1" outlineLevel="1">
      <c r="A1203" s="66" t="s">
        <v>134</v>
      </c>
      <c r="B1203" s="208" t="s">
        <v>314</v>
      </c>
      <c r="C1203" s="172"/>
      <c r="D1203" s="66"/>
      <c r="E1203" s="66">
        <v>0</v>
      </c>
      <c r="F1203" s="193">
        <v>0</v>
      </c>
      <c r="G1203" s="193">
        <v>86</v>
      </c>
      <c r="H1203" s="193">
        <v>0</v>
      </c>
      <c r="I1203" s="193">
        <v>86</v>
      </c>
      <c r="J1203" s="193">
        <v>0</v>
      </c>
      <c r="K1203" s="193">
        <v>58</v>
      </c>
      <c r="L1203" s="194" t="s">
        <v>1324</v>
      </c>
      <c r="M1203" s="195">
        <v>43830</v>
      </c>
      <c r="N1203" s="196" t="s">
        <v>1324</v>
      </c>
      <c r="O1203" s="195">
        <v>43190</v>
      </c>
      <c r="P1203" s="66"/>
      <c r="Q1203" s="213">
        <v>0.17313835675323033</v>
      </c>
      <c r="R1203" s="193">
        <v>80718.189379999996</v>
      </c>
      <c r="S1203" s="193"/>
      <c r="T1203" s="193"/>
      <c r="U1203" s="193">
        <v>1892.8582000000024</v>
      </c>
      <c r="V1203" s="193">
        <v>0</v>
      </c>
      <c r="W1203" s="193">
        <v>0</v>
      </c>
      <c r="X1203" s="193">
        <v>593.9655172413793</v>
      </c>
      <c r="Y1203" s="193"/>
      <c r="Z1203" s="193">
        <v>29761.170044747218</v>
      </c>
      <c r="AA1203" s="193">
        <v>0</v>
      </c>
      <c r="AB1203" s="193">
        <v>516685.18589774374</v>
      </c>
      <c r="AC1203" s="193"/>
      <c r="AD1203" s="197">
        <v>0</v>
      </c>
      <c r="AE1203" s="198"/>
    </row>
    <row r="1204" spans="1:31" ht="14.25" collapsed="1">
      <c r="A1204" s="66"/>
      <c r="B1204" s="66" t="s">
        <v>755</v>
      </c>
      <c r="C1204" s="172"/>
      <c r="D1204" s="66">
        <v>5</v>
      </c>
      <c r="E1204" s="66">
        <v>5</v>
      </c>
      <c r="F1204" s="193">
        <v>68000</v>
      </c>
      <c r="G1204" s="193">
        <v>0</v>
      </c>
      <c r="H1204" s="193">
        <v>68000</v>
      </c>
      <c r="I1204" s="193">
        <v>0</v>
      </c>
      <c r="J1204" s="193">
        <v>68000</v>
      </c>
      <c r="K1204" s="193">
        <v>0</v>
      </c>
      <c r="L1204" s="194" t="s">
        <v>606</v>
      </c>
      <c r="M1204" s="195">
        <v>45473</v>
      </c>
      <c r="N1204" s="196">
        <v>43101</v>
      </c>
      <c r="O1204" s="196">
        <v>45473</v>
      </c>
      <c r="P1204" s="66"/>
      <c r="Q1204" s="213">
        <v>0.21829835675323034</v>
      </c>
      <c r="R1204" s="193">
        <v>2347803.28859</v>
      </c>
      <c r="S1204" s="193"/>
      <c r="T1204" s="193"/>
      <c r="U1204" s="193">
        <v>2275517.62</v>
      </c>
      <c r="V1204" s="193">
        <v>33463.49441176471</v>
      </c>
      <c r="W1204" s="193">
        <v>40000.000000000007</v>
      </c>
      <c r="X1204" s="193">
        <v>593.9655172413793</v>
      </c>
      <c r="Y1204" s="193">
        <v>0</v>
      </c>
      <c r="Z1204" s="193">
        <v>98964.692683898145</v>
      </c>
      <c r="AA1204" s="193">
        <v>1455.3631277043846</v>
      </c>
      <c r="AB1204" s="193">
        <v>1720000</v>
      </c>
      <c r="AC1204" s="193"/>
      <c r="AD1204" s="197">
        <v>25.294117647058822</v>
      </c>
      <c r="AE1204" s="198"/>
    </row>
    <row r="1205" spans="1:31" ht="14.25" hidden="1" outlineLevel="1">
      <c r="A1205" s="66" t="s">
        <v>134</v>
      </c>
      <c r="B1205" s="208" t="s">
        <v>716</v>
      </c>
      <c r="C1205" s="172"/>
      <c r="D1205" s="66"/>
      <c r="E1205" s="66">
        <v>1</v>
      </c>
      <c r="F1205" s="193">
        <v>13600</v>
      </c>
      <c r="G1205" s="193"/>
      <c r="H1205" s="193">
        <v>13600</v>
      </c>
      <c r="I1205" s="193">
        <v>0</v>
      </c>
      <c r="J1205" s="193">
        <v>13600</v>
      </c>
      <c r="K1205" s="193">
        <v>0</v>
      </c>
      <c r="L1205" s="195">
        <v>43466</v>
      </c>
      <c r="M1205" s="195">
        <v>44377</v>
      </c>
      <c r="N1205" s="196">
        <v>43282</v>
      </c>
      <c r="O1205" s="195">
        <v>44377</v>
      </c>
      <c r="P1205" s="66"/>
      <c r="Q1205" s="213">
        <v>0.21673835675323033</v>
      </c>
      <c r="R1205" s="193">
        <v>399259.7</v>
      </c>
      <c r="S1205" s="193"/>
      <c r="T1205" s="193"/>
      <c r="U1205" s="193">
        <v>399259.7</v>
      </c>
      <c r="V1205" s="193">
        <v>29357.330882352944</v>
      </c>
      <c r="W1205" s="193">
        <v>40000</v>
      </c>
      <c r="X1205" s="193" t="s">
        <v>607</v>
      </c>
      <c r="Y1205" s="193"/>
      <c r="Z1205" s="193">
        <v>3079.8825859003664</v>
      </c>
      <c r="AA1205" s="193">
        <v>226.4619548456152</v>
      </c>
      <c r="AB1205" s="193">
        <v>53469.998123276768</v>
      </c>
      <c r="AC1205" s="193"/>
      <c r="AD1205" s="197">
        <v>3.9316175090644681</v>
      </c>
      <c r="AE1205" s="198"/>
    </row>
    <row r="1206" spans="1:31" ht="14.25" hidden="1" outlineLevel="1">
      <c r="A1206" s="66" t="s">
        <v>134</v>
      </c>
      <c r="B1206" s="208" t="s">
        <v>717</v>
      </c>
      <c r="C1206" s="172"/>
      <c r="D1206" s="66"/>
      <c r="E1206" s="66">
        <v>1</v>
      </c>
      <c r="F1206" s="193">
        <v>13600</v>
      </c>
      <c r="G1206" s="193"/>
      <c r="H1206" s="193">
        <v>13599.999999999998</v>
      </c>
      <c r="I1206" s="193">
        <v>0</v>
      </c>
      <c r="J1206" s="193">
        <v>13599.999999999998</v>
      </c>
      <c r="K1206" s="193">
        <v>0</v>
      </c>
      <c r="L1206" s="195">
        <v>43466</v>
      </c>
      <c r="M1206" s="195">
        <v>44377</v>
      </c>
      <c r="N1206" s="196">
        <v>43101</v>
      </c>
      <c r="O1206" s="195">
        <v>44377</v>
      </c>
      <c r="P1206" s="66"/>
      <c r="Q1206" s="213">
        <v>0.21673835675323033</v>
      </c>
      <c r="R1206" s="193">
        <v>399029.22</v>
      </c>
      <c r="S1206" s="193"/>
      <c r="T1206" s="193"/>
      <c r="U1206" s="193">
        <v>399029.22</v>
      </c>
      <c r="V1206" s="193">
        <v>29340.383823529413</v>
      </c>
      <c r="W1206" s="193">
        <v>40000.000000000007</v>
      </c>
      <c r="X1206" s="193" t="s">
        <v>607</v>
      </c>
      <c r="Y1206" s="193"/>
      <c r="Z1206" s="193">
        <v>-16737.222751346286</v>
      </c>
      <c r="AA1206" s="193">
        <v>-1230.6781434813447</v>
      </c>
      <c r="AB1206" s="193">
        <v>-290575.7749338767</v>
      </c>
      <c r="AC1206" s="193"/>
      <c r="AD1206" s="197">
        <v>-21.365865803961526</v>
      </c>
      <c r="AE1206" s="198"/>
    </row>
    <row r="1207" spans="1:31" ht="14.25" hidden="1" outlineLevel="1">
      <c r="A1207" s="66" t="s">
        <v>134</v>
      </c>
      <c r="B1207" s="208" t="s">
        <v>1204</v>
      </c>
      <c r="C1207" s="172"/>
      <c r="D1207" s="66"/>
      <c r="E1207" s="66">
        <v>1</v>
      </c>
      <c r="F1207" s="193">
        <v>13600</v>
      </c>
      <c r="G1207" s="193"/>
      <c r="H1207" s="193">
        <v>13600</v>
      </c>
      <c r="I1207" s="193">
        <v>0</v>
      </c>
      <c r="J1207" s="193">
        <v>13600</v>
      </c>
      <c r="K1207" s="193">
        <v>0</v>
      </c>
      <c r="L1207" s="195">
        <v>44013</v>
      </c>
      <c r="M1207" s="195">
        <v>45107</v>
      </c>
      <c r="N1207" s="196">
        <v>43647</v>
      </c>
      <c r="O1207" s="195">
        <v>45107</v>
      </c>
      <c r="P1207" s="66"/>
      <c r="Q1207" s="213">
        <v>0.21873835675323033</v>
      </c>
      <c r="R1207" s="193">
        <v>398898.66</v>
      </c>
      <c r="S1207" s="193"/>
      <c r="T1207" s="193"/>
      <c r="U1207" s="193">
        <v>398898.66</v>
      </c>
      <c r="V1207" s="193">
        <v>29330.783823529408</v>
      </c>
      <c r="W1207" s="193">
        <v>40000</v>
      </c>
      <c r="X1207" s="193" t="s">
        <v>607</v>
      </c>
      <c r="Y1207" s="193"/>
      <c r="Z1207" s="193">
        <v>29687.063278272821</v>
      </c>
      <c r="AA1207" s="193">
        <v>2182.8722998730018</v>
      </c>
      <c r="AB1207" s="193">
        <v>515398.61455815809</v>
      </c>
      <c r="AC1207" s="193"/>
      <c r="AD1207" s="197">
        <v>37.896956952805745</v>
      </c>
      <c r="AE1207" s="198"/>
    </row>
    <row r="1208" spans="1:31" ht="14.25" hidden="1" outlineLevel="1">
      <c r="A1208" s="66" t="s">
        <v>134</v>
      </c>
      <c r="B1208" s="208" t="s">
        <v>1205</v>
      </c>
      <c r="C1208" s="172"/>
      <c r="D1208" s="66"/>
      <c r="E1208" s="66">
        <v>1</v>
      </c>
      <c r="F1208" s="193">
        <v>13600</v>
      </c>
      <c r="G1208" s="193"/>
      <c r="H1208" s="193">
        <v>13600</v>
      </c>
      <c r="I1208" s="193">
        <v>0</v>
      </c>
      <c r="J1208" s="193">
        <v>13600</v>
      </c>
      <c r="K1208" s="193">
        <v>0</v>
      </c>
      <c r="L1208" s="195">
        <v>44013</v>
      </c>
      <c r="M1208" s="195">
        <v>45107</v>
      </c>
      <c r="N1208" s="196">
        <v>43647</v>
      </c>
      <c r="O1208" s="195">
        <v>44742</v>
      </c>
      <c r="P1208" s="66"/>
      <c r="Q1208" s="213">
        <v>0.21873835675323033</v>
      </c>
      <c r="R1208" s="193">
        <v>398898.66000000009</v>
      </c>
      <c r="S1208" s="193"/>
      <c r="T1208" s="193"/>
      <c r="U1208" s="193">
        <v>398898.66000000009</v>
      </c>
      <c r="V1208" s="193">
        <v>29330.783823529418</v>
      </c>
      <c r="W1208" s="193">
        <v>40000</v>
      </c>
      <c r="X1208" s="193" t="s">
        <v>607</v>
      </c>
      <c r="Y1208" s="193"/>
      <c r="Z1208" s="193">
        <v>28623.463828247637</v>
      </c>
      <c r="AA1208" s="193">
        <v>2104.6664579593848</v>
      </c>
      <c r="AB1208" s="193">
        <v>496933.41044384631</v>
      </c>
      <c r="AC1208" s="193"/>
      <c r="AD1208" s="197">
        <v>36.539221356165172</v>
      </c>
      <c r="AE1208" s="198"/>
    </row>
    <row r="1209" spans="1:31" ht="14.25" hidden="1" outlineLevel="1">
      <c r="A1209" s="66" t="s">
        <v>134</v>
      </c>
      <c r="B1209" s="208" t="s">
        <v>1206</v>
      </c>
      <c r="C1209" s="172"/>
      <c r="D1209" s="66"/>
      <c r="E1209" s="66">
        <v>1</v>
      </c>
      <c r="F1209" s="193">
        <v>13600</v>
      </c>
      <c r="G1209" s="193"/>
      <c r="H1209" s="193">
        <v>13600</v>
      </c>
      <c r="I1209" s="193">
        <v>0</v>
      </c>
      <c r="J1209" s="193">
        <v>13600</v>
      </c>
      <c r="K1209" s="193">
        <v>0</v>
      </c>
      <c r="L1209" s="195">
        <v>44378</v>
      </c>
      <c r="M1209" s="195">
        <v>45473</v>
      </c>
      <c r="N1209" s="196">
        <v>44013</v>
      </c>
      <c r="O1209" s="195">
        <v>45473</v>
      </c>
      <c r="P1209" s="66"/>
      <c r="Q1209" s="213">
        <v>0.22053835675323033</v>
      </c>
      <c r="R1209" s="193">
        <v>423073.66</v>
      </c>
      <c r="S1209" s="193"/>
      <c r="T1209" s="193"/>
      <c r="U1209" s="193">
        <v>423073.66</v>
      </c>
      <c r="V1209" s="193">
        <v>31108.357352941173</v>
      </c>
      <c r="W1209" s="193">
        <v>40000</v>
      </c>
      <c r="X1209" s="193" t="s">
        <v>607</v>
      </c>
      <c r="Y1209" s="193"/>
      <c r="Z1209" s="193">
        <v>54311.505742823596</v>
      </c>
      <c r="AA1209" s="193">
        <v>3993.4930693252645</v>
      </c>
      <c r="AB1209" s="193">
        <v>942904.81183786853</v>
      </c>
      <c r="AC1209" s="193"/>
      <c r="AD1209" s="197">
        <v>69.331236164549154</v>
      </c>
      <c r="AE1209" s="198"/>
    </row>
    <row r="1210" spans="1:31" ht="14.25" hidden="1">
      <c r="A1210" s="66"/>
      <c r="B1210" s="66"/>
      <c r="C1210" s="172"/>
      <c r="D1210" s="66"/>
      <c r="E1210" s="66"/>
      <c r="F1210" s="193"/>
      <c r="G1210" s="193"/>
      <c r="H1210" s="193"/>
      <c r="I1210" s="193"/>
      <c r="J1210" s="193"/>
      <c r="K1210" s="193"/>
      <c r="L1210" s="194"/>
      <c r="M1210" s="195"/>
      <c r="N1210" s="195"/>
      <c r="O1210" s="195"/>
      <c r="P1210" s="66"/>
      <c r="Q1210" s="213"/>
      <c r="R1210" s="193"/>
      <c r="S1210" s="193"/>
      <c r="T1210" s="193"/>
      <c r="U1210" s="193"/>
      <c r="V1210" s="193"/>
      <c r="W1210" s="193"/>
      <c r="X1210" s="193"/>
      <c r="Y1210" s="193"/>
      <c r="Z1210" s="193"/>
      <c r="AA1210" s="193"/>
      <c r="AB1210" s="193"/>
      <c r="AC1210" s="193"/>
      <c r="AD1210" s="197"/>
      <c r="AE1210" s="198"/>
    </row>
    <row r="1211" spans="1:31" ht="14.25" hidden="1">
      <c r="A1211" s="66"/>
      <c r="B1211" s="66"/>
      <c r="C1211" s="172"/>
      <c r="D1211" s="66"/>
      <c r="E1211" s="66"/>
      <c r="F1211" s="193"/>
      <c r="G1211" s="193"/>
      <c r="H1211" s="193"/>
      <c r="I1211" s="193"/>
      <c r="J1211" s="193"/>
      <c r="K1211" s="193"/>
      <c r="L1211" s="194"/>
      <c r="M1211" s="195"/>
      <c r="N1211" s="195"/>
      <c r="O1211" s="195"/>
      <c r="P1211" s="66"/>
      <c r="Q1211" s="213"/>
      <c r="R1211" s="193"/>
      <c r="S1211" s="193"/>
      <c r="T1211" s="193"/>
      <c r="U1211" s="193"/>
      <c r="V1211" s="193"/>
      <c r="W1211" s="193"/>
      <c r="X1211" s="193"/>
      <c r="Y1211" s="193"/>
      <c r="Z1211" s="193"/>
      <c r="AA1211" s="193"/>
      <c r="AB1211" s="193"/>
      <c r="AC1211" s="193"/>
      <c r="AD1211" s="197"/>
      <c r="AE1211" s="198"/>
    </row>
    <row r="1212" spans="1:31" ht="14.25" hidden="1">
      <c r="A1212" s="66"/>
      <c r="B1212" s="66"/>
      <c r="C1212" s="172"/>
      <c r="D1212" s="66"/>
      <c r="E1212" s="66"/>
      <c r="F1212" s="193"/>
      <c r="G1212" s="193"/>
      <c r="H1212" s="193"/>
      <c r="I1212" s="193"/>
      <c r="J1212" s="193"/>
      <c r="K1212" s="193"/>
      <c r="L1212" s="194"/>
      <c r="M1212" s="195"/>
      <c r="N1212" s="195"/>
      <c r="O1212" s="195"/>
      <c r="P1212" s="66"/>
      <c r="Q1212" s="213"/>
      <c r="R1212" s="193"/>
      <c r="S1212" s="193"/>
      <c r="T1212" s="193"/>
      <c r="U1212" s="193"/>
      <c r="V1212" s="193"/>
      <c r="W1212" s="193"/>
      <c r="X1212" s="193"/>
      <c r="Y1212" s="193"/>
      <c r="Z1212" s="193"/>
      <c r="AA1212" s="193"/>
      <c r="AB1212" s="193"/>
      <c r="AC1212" s="193"/>
      <c r="AD1212" s="197"/>
      <c r="AE1212" s="198"/>
    </row>
    <row r="1213" spans="1:31" ht="14.25" hidden="1">
      <c r="A1213" s="66"/>
      <c r="B1213" s="66"/>
      <c r="C1213" s="172"/>
      <c r="D1213" s="66"/>
      <c r="E1213" s="66"/>
      <c r="F1213" s="193"/>
      <c r="G1213" s="193"/>
      <c r="H1213" s="193"/>
      <c r="I1213" s="193"/>
      <c r="J1213" s="193"/>
      <c r="K1213" s="193"/>
      <c r="L1213" s="194"/>
      <c r="M1213" s="195"/>
      <c r="N1213" s="195"/>
      <c r="O1213" s="195"/>
      <c r="P1213" s="66"/>
      <c r="Q1213" s="213"/>
      <c r="R1213" s="193"/>
      <c r="S1213" s="193"/>
      <c r="T1213" s="193"/>
      <c r="U1213" s="193"/>
      <c r="V1213" s="193"/>
      <c r="W1213" s="193"/>
      <c r="X1213" s="193"/>
      <c r="Y1213" s="193"/>
      <c r="Z1213" s="193"/>
      <c r="AA1213" s="193"/>
      <c r="AB1213" s="193"/>
      <c r="AC1213" s="193"/>
      <c r="AD1213" s="197"/>
      <c r="AE1213" s="198"/>
    </row>
    <row r="1214" spans="1:31" ht="14.25" hidden="1">
      <c r="A1214" s="66"/>
      <c r="B1214" s="66"/>
      <c r="C1214" s="172"/>
      <c r="D1214" s="66"/>
      <c r="E1214" s="66"/>
      <c r="F1214" s="193"/>
      <c r="G1214" s="193"/>
      <c r="H1214" s="193"/>
      <c r="I1214" s="193"/>
      <c r="J1214" s="193"/>
      <c r="K1214" s="193"/>
      <c r="L1214" s="194"/>
      <c r="M1214" s="195"/>
      <c r="N1214" s="195"/>
      <c r="O1214" s="195"/>
      <c r="P1214" s="66"/>
      <c r="Q1214" s="213"/>
      <c r="R1214" s="193"/>
      <c r="S1214" s="193"/>
      <c r="T1214" s="193"/>
      <c r="U1214" s="193"/>
      <c r="V1214" s="193"/>
      <c r="W1214" s="193"/>
      <c r="X1214" s="193"/>
      <c r="Y1214" s="193"/>
      <c r="Z1214" s="193"/>
      <c r="AA1214" s="193"/>
      <c r="AB1214" s="193"/>
      <c r="AC1214" s="193"/>
      <c r="AD1214" s="197"/>
      <c r="AE1214" s="198"/>
    </row>
    <row r="1215" spans="1:31" ht="14.25" hidden="1">
      <c r="A1215" s="66"/>
      <c r="B1215" s="66"/>
      <c r="C1215" s="172"/>
      <c r="D1215" s="66"/>
      <c r="E1215" s="66"/>
      <c r="F1215" s="193"/>
      <c r="G1215" s="193"/>
      <c r="H1215" s="193"/>
      <c r="I1215" s="193"/>
      <c r="J1215" s="193"/>
      <c r="K1215" s="193"/>
      <c r="L1215" s="194"/>
      <c r="M1215" s="195"/>
      <c r="N1215" s="195"/>
      <c r="O1215" s="195"/>
      <c r="P1215" s="66"/>
      <c r="Q1215" s="213"/>
      <c r="R1215" s="193"/>
      <c r="S1215" s="193"/>
      <c r="T1215" s="193"/>
      <c r="U1215" s="193"/>
      <c r="V1215" s="193"/>
      <c r="W1215" s="193"/>
      <c r="X1215" s="193"/>
      <c r="Y1215" s="193"/>
      <c r="Z1215" s="193"/>
      <c r="AA1215" s="193"/>
      <c r="AB1215" s="193"/>
      <c r="AC1215" s="193"/>
      <c r="AD1215" s="197"/>
      <c r="AE1215" s="198"/>
    </row>
    <row r="1216" spans="1:31" ht="14.25" hidden="1">
      <c r="A1216" s="66"/>
      <c r="B1216" s="66"/>
      <c r="C1216" s="172"/>
      <c r="D1216" s="66"/>
      <c r="E1216" s="66"/>
      <c r="F1216" s="193"/>
      <c r="G1216" s="193"/>
      <c r="H1216" s="193"/>
      <c r="I1216" s="193"/>
      <c r="J1216" s="193"/>
      <c r="K1216" s="193"/>
      <c r="L1216" s="194"/>
      <c r="M1216" s="195"/>
      <c r="N1216" s="195"/>
      <c r="O1216" s="195"/>
      <c r="P1216" s="66"/>
      <c r="Q1216" s="213"/>
      <c r="R1216" s="193"/>
      <c r="S1216" s="193"/>
      <c r="T1216" s="193"/>
      <c r="U1216" s="193"/>
      <c r="V1216" s="193"/>
      <c r="W1216" s="193"/>
      <c r="X1216" s="193"/>
      <c r="Y1216" s="193"/>
      <c r="Z1216" s="193"/>
      <c r="AA1216" s="193"/>
      <c r="AB1216" s="193"/>
      <c r="AC1216" s="193"/>
      <c r="AD1216" s="197"/>
      <c r="AE1216" s="198"/>
    </row>
    <row r="1217" spans="1:31" ht="14.25" hidden="1">
      <c r="A1217" s="66"/>
      <c r="B1217" s="66"/>
      <c r="C1217" s="172"/>
      <c r="D1217" s="66"/>
      <c r="E1217" s="66"/>
      <c r="F1217" s="193"/>
      <c r="G1217" s="193"/>
      <c r="H1217" s="193"/>
      <c r="I1217" s="193"/>
      <c r="J1217" s="193"/>
      <c r="K1217" s="193"/>
      <c r="L1217" s="194"/>
      <c r="M1217" s="195"/>
      <c r="N1217" s="195"/>
      <c r="O1217" s="195"/>
      <c r="P1217" s="66"/>
      <c r="Q1217" s="213"/>
      <c r="R1217" s="193"/>
      <c r="S1217" s="193"/>
      <c r="T1217" s="193"/>
      <c r="U1217" s="193"/>
      <c r="V1217" s="193"/>
      <c r="W1217" s="193"/>
      <c r="X1217" s="193"/>
      <c r="Y1217" s="193"/>
      <c r="Z1217" s="193"/>
      <c r="AA1217" s="193"/>
      <c r="AB1217" s="193"/>
      <c r="AC1217" s="193"/>
      <c r="AD1217" s="197"/>
      <c r="AE1217" s="198"/>
    </row>
    <row r="1218" spans="1:31" ht="14.25" hidden="1">
      <c r="A1218" s="66"/>
      <c r="B1218" s="66"/>
      <c r="C1218" s="172"/>
      <c r="D1218" s="66"/>
      <c r="E1218" s="66"/>
      <c r="F1218" s="193"/>
      <c r="G1218" s="193"/>
      <c r="H1218" s="193"/>
      <c r="I1218" s="193"/>
      <c r="J1218" s="193"/>
      <c r="K1218" s="193"/>
      <c r="L1218" s="194"/>
      <c r="M1218" s="195"/>
      <c r="N1218" s="195"/>
      <c r="O1218" s="195"/>
      <c r="P1218" s="66"/>
      <c r="Q1218" s="213"/>
      <c r="R1218" s="193"/>
      <c r="S1218" s="193"/>
      <c r="T1218" s="193"/>
      <c r="U1218" s="193"/>
      <c r="V1218" s="193"/>
      <c r="W1218" s="193"/>
      <c r="X1218" s="193"/>
      <c r="Y1218" s="193"/>
      <c r="Z1218" s="193"/>
      <c r="AA1218" s="193"/>
      <c r="AB1218" s="193"/>
      <c r="AC1218" s="193"/>
      <c r="AD1218" s="197"/>
      <c r="AE1218" s="198"/>
    </row>
    <row r="1219" spans="1:31" ht="14.25" hidden="1">
      <c r="A1219" s="66"/>
      <c r="B1219" s="66"/>
      <c r="C1219" s="172"/>
      <c r="D1219" s="66"/>
      <c r="E1219" s="66"/>
      <c r="F1219" s="193"/>
      <c r="G1219" s="193"/>
      <c r="H1219" s="193"/>
      <c r="I1219" s="193"/>
      <c r="J1219" s="193"/>
      <c r="K1219" s="193"/>
      <c r="L1219" s="194"/>
      <c r="M1219" s="195"/>
      <c r="N1219" s="195"/>
      <c r="O1219" s="195"/>
      <c r="P1219" s="66"/>
      <c r="Q1219" s="213"/>
      <c r="R1219" s="193"/>
      <c r="S1219" s="193"/>
      <c r="T1219" s="193"/>
      <c r="U1219" s="193"/>
      <c r="V1219" s="193"/>
      <c r="W1219" s="193"/>
      <c r="X1219" s="193"/>
      <c r="Y1219" s="193"/>
      <c r="Z1219" s="193"/>
      <c r="AA1219" s="193"/>
      <c r="AB1219" s="193"/>
      <c r="AC1219" s="193"/>
      <c r="AD1219" s="197"/>
      <c r="AE1219" s="198"/>
    </row>
    <row r="1220" spans="1:31" ht="14.25" hidden="1">
      <c r="A1220" s="66"/>
      <c r="B1220" s="66"/>
      <c r="C1220" s="172"/>
      <c r="D1220" s="66"/>
      <c r="E1220" s="66"/>
      <c r="F1220" s="193"/>
      <c r="G1220" s="193"/>
      <c r="H1220" s="193"/>
      <c r="I1220" s="193"/>
      <c r="J1220" s="193"/>
      <c r="K1220" s="193"/>
      <c r="L1220" s="194"/>
      <c r="M1220" s="195"/>
      <c r="N1220" s="195"/>
      <c r="O1220" s="195"/>
      <c r="P1220" s="66"/>
      <c r="Q1220" s="213"/>
      <c r="R1220" s="193"/>
      <c r="S1220" s="193"/>
      <c r="T1220" s="193"/>
      <c r="U1220" s="193"/>
      <c r="V1220" s="193"/>
      <c r="W1220" s="193"/>
      <c r="X1220" s="193"/>
      <c r="Y1220" s="193"/>
      <c r="Z1220" s="193"/>
      <c r="AA1220" s="193"/>
      <c r="AB1220" s="193"/>
      <c r="AC1220" s="193"/>
      <c r="AD1220" s="197"/>
      <c r="AE1220" s="198"/>
    </row>
    <row r="1221" spans="1:31" ht="14.25" hidden="1">
      <c r="A1221" s="66"/>
      <c r="B1221" s="66"/>
      <c r="C1221" s="172"/>
      <c r="D1221" s="66"/>
      <c r="E1221" s="66"/>
      <c r="F1221" s="193"/>
      <c r="G1221" s="193"/>
      <c r="H1221" s="193"/>
      <c r="I1221" s="193"/>
      <c r="J1221" s="193"/>
      <c r="K1221" s="193"/>
      <c r="L1221" s="194"/>
      <c r="M1221" s="195"/>
      <c r="N1221" s="195"/>
      <c r="O1221" s="195"/>
      <c r="P1221" s="66"/>
      <c r="Q1221" s="213"/>
      <c r="R1221" s="193"/>
      <c r="S1221" s="193"/>
      <c r="T1221" s="193"/>
      <c r="U1221" s="193"/>
      <c r="V1221" s="193"/>
      <c r="W1221" s="193"/>
      <c r="X1221" s="193"/>
      <c r="Y1221" s="193"/>
      <c r="Z1221" s="193"/>
      <c r="AA1221" s="193"/>
      <c r="AB1221" s="193"/>
      <c r="AC1221" s="193"/>
      <c r="AD1221" s="197"/>
      <c r="AE1221" s="198"/>
    </row>
    <row r="1222" spans="1:31" ht="14.25" hidden="1">
      <c r="A1222" s="66"/>
      <c r="B1222" s="66"/>
      <c r="C1222" s="172"/>
      <c r="D1222" s="66"/>
      <c r="E1222" s="66"/>
      <c r="F1222" s="193"/>
      <c r="G1222" s="193"/>
      <c r="H1222" s="193"/>
      <c r="I1222" s="193"/>
      <c r="J1222" s="193"/>
      <c r="K1222" s="193"/>
      <c r="L1222" s="194"/>
      <c r="M1222" s="195"/>
      <c r="N1222" s="195"/>
      <c r="O1222" s="195"/>
      <c r="P1222" s="66"/>
      <c r="Q1222" s="213"/>
      <c r="R1222" s="193"/>
      <c r="S1222" s="193"/>
      <c r="T1222" s="193"/>
      <c r="U1222" s="193"/>
      <c r="V1222" s="193"/>
      <c r="W1222" s="193"/>
      <c r="X1222" s="193"/>
      <c r="Y1222" s="193"/>
      <c r="Z1222" s="193"/>
      <c r="AA1222" s="193"/>
      <c r="AB1222" s="193"/>
      <c r="AC1222" s="193"/>
      <c r="AD1222" s="197"/>
      <c r="AE1222" s="198"/>
    </row>
    <row r="1223" spans="1:31" ht="14.25" hidden="1">
      <c r="A1223" s="66"/>
      <c r="B1223" s="66"/>
      <c r="C1223" s="172"/>
      <c r="D1223" s="66"/>
      <c r="E1223" s="66"/>
      <c r="F1223" s="193"/>
      <c r="G1223" s="193"/>
      <c r="H1223" s="193"/>
      <c r="I1223" s="193"/>
      <c r="J1223" s="193"/>
      <c r="K1223" s="193"/>
      <c r="L1223" s="194"/>
      <c r="M1223" s="195"/>
      <c r="N1223" s="195"/>
      <c r="O1223" s="195"/>
      <c r="P1223" s="66"/>
      <c r="Q1223" s="213"/>
      <c r="R1223" s="193"/>
      <c r="S1223" s="193"/>
      <c r="T1223" s="193"/>
      <c r="U1223" s="193"/>
      <c r="V1223" s="193"/>
      <c r="W1223" s="193"/>
      <c r="X1223" s="193"/>
      <c r="Y1223" s="193"/>
      <c r="Z1223" s="193"/>
      <c r="AA1223" s="193"/>
      <c r="AB1223" s="193"/>
      <c r="AC1223" s="193"/>
      <c r="AD1223" s="197"/>
      <c r="AE1223" s="198"/>
    </row>
    <row r="1224" spans="1:31" ht="14.25" hidden="1">
      <c r="A1224" s="66"/>
      <c r="B1224" s="66"/>
      <c r="C1224" s="172"/>
      <c r="D1224" s="66"/>
      <c r="E1224" s="66"/>
      <c r="F1224" s="193"/>
      <c r="G1224" s="193"/>
      <c r="H1224" s="193"/>
      <c r="I1224" s="193"/>
      <c r="J1224" s="193"/>
      <c r="K1224" s="193"/>
      <c r="L1224" s="194"/>
      <c r="M1224" s="195"/>
      <c r="N1224" s="195"/>
      <c r="O1224" s="195"/>
      <c r="P1224" s="66"/>
      <c r="Q1224" s="213"/>
      <c r="R1224" s="193"/>
      <c r="S1224" s="193"/>
      <c r="T1224" s="193"/>
      <c r="U1224" s="193"/>
      <c r="V1224" s="193"/>
      <c r="W1224" s="193"/>
      <c r="X1224" s="193"/>
      <c r="Y1224" s="193"/>
      <c r="Z1224" s="193"/>
      <c r="AA1224" s="193"/>
      <c r="AB1224" s="193"/>
      <c r="AC1224" s="193"/>
      <c r="AD1224" s="197"/>
      <c r="AE1224" s="198"/>
    </row>
    <row r="1225" spans="1:31" ht="14.25" hidden="1">
      <c r="A1225" s="66"/>
      <c r="B1225" s="66"/>
      <c r="C1225" s="172"/>
      <c r="D1225" s="66"/>
      <c r="E1225" s="66"/>
      <c r="F1225" s="193"/>
      <c r="G1225" s="193"/>
      <c r="H1225" s="193"/>
      <c r="I1225" s="193"/>
      <c r="J1225" s="193"/>
      <c r="K1225" s="193"/>
      <c r="L1225" s="194"/>
      <c r="M1225" s="195"/>
      <c r="N1225" s="195"/>
      <c r="O1225" s="195"/>
      <c r="P1225" s="66"/>
      <c r="Q1225" s="213"/>
      <c r="R1225" s="193"/>
      <c r="S1225" s="193"/>
      <c r="T1225" s="193"/>
      <c r="U1225" s="193"/>
      <c r="V1225" s="193"/>
      <c r="W1225" s="193"/>
      <c r="X1225" s="193"/>
      <c r="Y1225" s="193"/>
      <c r="Z1225" s="193"/>
      <c r="AA1225" s="193"/>
      <c r="AB1225" s="193"/>
      <c r="AC1225" s="193"/>
      <c r="AD1225" s="197"/>
      <c r="AE1225" s="198"/>
    </row>
    <row r="1226" spans="1:31" ht="14.25" hidden="1">
      <c r="A1226" s="66"/>
      <c r="B1226" s="66"/>
      <c r="C1226" s="172"/>
      <c r="D1226" s="66"/>
      <c r="E1226" s="66"/>
      <c r="F1226" s="193"/>
      <c r="G1226" s="193"/>
      <c r="H1226" s="193"/>
      <c r="I1226" s="193"/>
      <c r="J1226" s="193"/>
      <c r="K1226" s="193"/>
      <c r="L1226" s="194"/>
      <c r="M1226" s="195"/>
      <c r="N1226" s="195"/>
      <c r="O1226" s="195"/>
      <c r="P1226" s="66"/>
      <c r="Q1226" s="213"/>
      <c r="R1226" s="193"/>
      <c r="S1226" s="193"/>
      <c r="T1226" s="193"/>
      <c r="U1226" s="193"/>
      <c r="V1226" s="193"/>
      <c r="W1226" s="193"/>
      <c r="X1226" s="193"/>
      <c r="Y1226" s="193"/>
      <c r="Z1226" s="193"/>
      <c r="AA1226" s="193"/>
      <c r="AB1226" s="193"/>
      <c r="AC1226" s="193"/>
      <c r="AD1226" s="197"/>
      <c r="AE1226" s="198"/>
    </row>
    <row r="1227" spans="1:31" ht="14.25" hidden="1">
      <c r="A1227" s="66"/>
      <c r="B1227" s="66"/>
      <c r="C1227" s="172"/>
      <c r="D1227" s="66"/>
      <c r="E1227" s="66"/>
      <c r="F1227" s="193"/>
      <c r="G1227" s="193"/>
      <c r="H1227" s="193"/>
      <c r="I1227" s="193"/>
      <c r="J1227" s="193"/>
      <c r="K1227" s="193"/>
      <c r="L1227" s="194"/>
      <c r="M1227" s="195"/>
      <c r="N1227" s="195"/>
      <c r="O1227" s="195"/>
      <c r="P1227" s="66"/>
      <c r="Q1227" s="213"/>
      <c r="R1227" s="193"/>
      <c r="S1227" s="193"/>
      <c r="T1227" s="193"/>
      <c r="U1227" s="193"/>
      <c r="V1227" s="193"/>
      <c r="W1227" s="193"/>
      <c r="X1227" s="193"/>
      <c r="Y1227" s="193"/>
      <c r="Z1227" s="193"/>
      <c r="AA1227" s="193"/>
      <c r="AB1227" s="193"/>
      <c r="AC1227" s="193"/>
      <c r="AD1227" s="197"/>
      <c r="AE1227" s="198"/>
    </row>
    <row r="1228" spans="1:31" ht="14.25" hidden="1">
      <c r="A1228" s="66"/>
      <c r="B1228" s="66"/>
      <c r="C1228" s="172"/>
      <c r="D1228" s="66"/>
      <c r="E1228" s="66"/>
      <c r="F1228" s="193"/>
      <c r="G1228" s="193"/>
      <c r="H1228" s="193"/>
      <c r="I1228" s="193"/>
      <c r="J1228" s="193"/>
      <c r="K1228" s="193"/>
      <c r="L1228" s="194"/>
      <c r="M1228" s="195"/>
      <c r="N1228" s="195"/>
      <c r="O1228" s="195"/>
      <c r="P1228" s="66"/>
      <c r="Q1228" s="213"/>
      <c r="R1228" s="193"/>
      <c r="S1228" s="193"/>
      <c r="T1228" s="193"/>
      <c r="U1228" s="193"/>
      <c r="V1228" s="193"/>
      <c r="W1228" s="193"/>
      <c r="X1228" s="193"/>
      <c r="Y1228" s="193"/>
      <c r="Z1228" s="193"/>
      <c r="AA1228" s="193"/>
      <c r="AB1228" s="193"/>
      <c r="AC1228" s="193"/>
      <c r="AD1228" s="197"/>
      <c r="AE1228" s="198"/>
    </row>
    <row r="1229" spans="1:31" ht="14.25" hidden="1">
      <c r="A1229" s="66"/>
      <c r="B1229" s="66"/>
      <c r="C1229" s="172"/>
      <c r="D1229" s="66"/>
      <c r="E1229" s="66"/>
      <c r="F1229" s="193"/>
      <c r="G1229" s="193"/>
      <c r="H1229" s="193"/>
      <c r="I1229" s="193"/>
      <c r="J1229" s="193"/>
      <c r="K1229" s="193"/>
      <c r="L1229" s="194"/>
      <c r="M1229" s="195"/>
      <c r="N1229" s="195"/>
      <c r="O1229" s="195"/>
      <c r="P1229" s="66"/>
      <c r="Q1229" s="213"/>
      <c r="R1229" s="193"/>
      <c r="S1229" s="193"/>
      <c r="T1229" s="193"/>
      <c r="U1229" s="193"/>
      <c r="V1229" s="193"/>
      <c r="W1229" s="193"/>
      <c r="X1229" s="193"/>
      <c r="Y1229" s="193"/>
      <c r="Z1229" s="193"/>
      <c r="AA1229" s="193"/>
      <c r="AB1229" s="193"/>
      <c r="AC1229" s="193"/>
      <c r="AD1229" s="197"/>
      <c r="AE1229" s="198"/>
    </row>
    <row r="1230" spans="1:31" ht="14.25" hidden="1">
      <c r="A1230" s="66"/>
      <c r="B1230" s="66"/>
      <c r="C1230" s="172"/>
      <c r="D1230" s="66"/>
      <c r="E1230" s="66"/>
      <c r="F1230" s="193"/>
      <c r="G1230" s="193"/>
      <c r="H1230" s="193"/>
      <c r="I1230" s="193"/>
      <c r="J1230" s="193"/>
      <c r="K1230" s="193"/>
      <c r="L1230" s="194"/>
      <c r="M1230" s="195"/>
      <c r="N1230" s="195"/>
      <c r="O1230" s="195"/>
      <c r="P1230" s="66"/>
      <c r="Q1230" s="213"/>
      <c r="R1230" s="193"/>
      <c r="S1230" s="193"/>
      <c r="T1230" s="193"/>
      <c r="U1230" s="193"/>
      <c r="V1230" s="193"/>
      <c r="W1230" s="193"/>
      <c r="X1230" s="193"/>
      <c r="Y1230" s="193"/>
      <c r="Z1230" s="193"/>
      <c r="AA1230" s="193"/>
      <c r="AB1230" s="193"/>
      <c r="AC1230" s="193"/>
      <c r="AD1230" s="197"/>
      <c r="AE1230" s="198"/>
    </row>
    <row r="1231" spans="1:31" ht="14.25" hidden="1">
      <c r="A1231" s="66"/>
      <c r="B1231" s="66"/>
      <c r="C1231" s="172"/>
      <c r="D1231" s="66"/>
      <c r="E1231" s="66"/>
      <c r="F1231" s="193"/>
      <c r="G1231" s="193"/>
      <c r="H1231" s="193"/>
      <c r="I1231" s="193"/>
      <c r="J1231" s="193"/>
      <c r="K1231" s="193"/>
      <c r="L1231" s="194"/>
      <c r="M1231" s="195"/>
      <c r="N1231" s="195"/>
      <c r="O1231" s="195"/>
      <c r="P1231" s="66"/>
      <c r="Q1231" s="213"/>
      <c r="R1231" s="193"/>
      <c r="S1231" s="193"/>
      <c r="T1231" s="193"/>
      <c r="U1231" s="193"/>
      <c r="V1231" s="193"/>
      <c r="W1231" s="193"/>
      <c r="X1231" s="193"/>
      <c r="Y1231" s="193"/>
      <c r="Z1231" s="193"/>
      <c r="AA1231" s="193"/>
      <c r="AB1231" s="193"/>
      <c r="AC1231" s="193"/>
      <c r="AD1231" s="197"/>
      <c r="AE1231" s="198"/>
    </row>
    <row r="1232" spans="1:31" ht="14.25" hidden="1">
      <c r="A1232" s="66"/>
      <c r="B1232" s="66"/>
      <c r="C1232" s="172"/>
      <c r="D1232" s="66"/>
      <c r="E1232" s="66"/>
      <c r="F1232" s="193"/>
      <c r="G1232" s="193"/>
      <c r="H1232" s="193"/>
      <c r="I1232" s="193"/>
      <c r="J1232" s="193"/>
      <c r="K1232" s="193"/>
      <c r="L1232" s="194"/>
      <c r="M1232" s="195"/>
      <c r="N1232" s="195"/>
      <c r="O1232" s="195"/>
      <c r="P1232" s="66"/>
      <c r="Q1232" s="213"/>
      <c r="R1232" s="193"/>
      <c r="S1232" s="193"/>
      <c r="T1232" s="193"/>
      <c r="U1232" s="193"/>
      <c r="V1232" s="193"/>
      <c r="W1232" s="193"/>
      <c r="X1232" s="193"/>
      <c r="Y1232" s="193"/>
      <c r="Z1232" s="193"/>
      <c r="AA1232" s="193"/>
      <c r="AB1232" s="193"/>
      <c r="AC1232" s="193"/>
      <c r="AD1232" s="197"/>
      <c r="AE1232" s="198"/>
    </row>
    <row r="1233" spans="1:31" ht="14.25" hidden="1">
      <c r="A1233" s="66"/>
      <c r="B1233" s="66"/>
      <c r="C1233" s="172"/>
      <c r="D1233" s="66"/>
      <c r="E1233" s="66"/>
      <c r="F1233" s="193"/>
      <c r="G1233" s="193"/>
      <c r="H1233" s="193"/>
      <c r="I1233" s="193"/>
      <c r="J1233" s="193"/>
      <c r="K1233" s="193"/>
      <c r="L1233" s="194"/>
      <c r="M1233" s="195"/>
      <c r="N1233" s="195"/>
      <c r="O1233" s="195"/>
      <c r="P1233" s="66"/>
      <c r="Q1233" s="213"/>
      <c r="R1233" s="193"/>
      <c r="S1233" s="193"/>
      <c r="T1233" s="193"/>
      <c r="U1233" s="193"/>
      <c r="V1233" s="193"/>
      <c r="W1233" s="193"/>
      <c r="X1233" s="193"/>
      <c r="Y1233" s="193"/>
      <c r="Z1233" s="193"/>
      <c r="AA1233" s="193"/>
      <c r="AB1233" s="193"/>
      <c r="AC1233" s="193"/>
      <c r="AD1233" s="197"/>
      <c r="AE1233" s="198"/>
    </row>
    <row r="1234" spans="1:31" ht="14.25" hidden="1">
      <c r="A1234" s="66"/>
      <c r="B1234" s="66"/>
      <c r="C1234" s="172"/>
      <c r="D1234" s="66"/>
      <c r="E1234" s="66"/>
      <c r="F1234" s="193"/>
      <c r="G1234" s="193"/>
      <c r="H1234" s="193"/>
      <c r="I1234" s="193"/>
      <c r="J1234" s="193"/>
      <c r="K1234" s="193"/>
      <c r="L1234" s="194"/>
      <c r="M1234" s="195"/>
      <c r="N1234" s="195"/>
      <c r="O1234" s="195"/>
      <c r="P1234" s="66"/>
      <c r="Q1234" s="213"/>
      <c r="R1234" s="193"/>
      <c r="S1234" s="193"/>
      <c r="T1234" s="193"/>
      <c r="U1234" s="193"/>
      <c r="V1234" s="193"/>
      <c r="W1234" s="193"/>
      <c r="X1234" s="193"/>
      <c r="Y1234" s="193"/>
      <c r="Z1234" s="193"/>
      <c r="AA1234" s="193"/>
      <c r="AB1234" s="193"/>
      <c r="AC1234" s="193"/>
      <c r="AD1234" s="197"/>
      <c r="AE1234" s="198"/>
    </row>
    <row r="1235" spans="1:31" ht="14.25" hidden="1">
      <c r="A1235" s="66"/>
      <c r="B1235" s="66"/>
      <c r="C1235" s="172"/>
      <c r="D1235" s="66"/>
      <c r="E1235" s="66"/>
      <c r="F1235" s="193"/>
      <c r="G1235" s="193"/>
      <c r="H1235" s="193"/>
      <c r="I1235" s="193"/>
      <c r="J1235" s="193"/>
      <c r="K1235" s="193"/>
      <c r="L1235" s="194"/>
      <c r="M1235" s="195"/>
      <c r="N1235" s="195"/>
      <c r="O1235" s="195"/>
      <c r="P1235" s="66"/>
      <c r="Q1235" s="213"/>
      <c r="R1235" s="193"/>
      <c r="S1235" s="193"/>
      <c r="T1235" s="193"/>
      <c r="U1235" s="193"/>
      <c r="V1235" s="193"/>
      <c r="W1235" s="193"/>
      <c r="X1235" s="193"/>
      <c r="Y1235" s="193"/>
      <c r="Z1235" s="193"/>
      <c r="AA1235" s="193"/>
      <c r="AB1235" s="193"/>
      <c r="AC1235" s="193"/>
      <c r="AD1235" s="197"/>
      <c r="AE1235" s="198"/>
    </row>
    <row r="1236" spans="1:31" ht="14.25" hidden="1">
      <c r="A1236" s="66"/>
      <c r="B1236" s="66"/>
      <c r="C1236" s="172"/>
      <c r="D1236" s="66"/>
      <c r="E1236" s="66"/>
      <c r="F1236" s="193"/>
      <c r="G1236" s="193"/>
      <c r="H1236" s="193"/>
      <c r="I1236" s="193"/>
      <c r="J1236" s="193"/>
      <c r="K1236" s="193"/>
      <c r="L1236" s="194"/>
      <c r="M1236" s="195"/>
      <c r="N1236" s="195"/>
      <c r="O1236" s="195"/>
      <c r="P1236" s="66"/>
      <c r="Q1236" s="213"/>
      <c r="R1236" s="193"/>
      <c r="S1236" s="193"/>
      <c r="T1236" s="193"/>
      <c r="U1236" s="193"/>
      <c r="V1236" s="193"/>
      <c r="W1236" s="193"/>
      <c r="X1236" s="193"/>
      <c r="Y1236" s="193"/>
      <c r="Z1236" s="193"/>
      <c r="AA1236" s="193"/>
      <c r="AB1236" s="193"/>
      <c r="AC1236" s="193"/>
      <c r="AD1236" s="197"/>
      <c r="AE1236" s="198"/>
    </row>
    <row r="1237" spans="1:31" ht="14.25" hidden="1">
      <c r="A1237" s="66"/>
      <c r="B1237" s="66"/>
      <c r="C1237" s="172"/>
      <c r="D1237" s="66"/>
      <c r="E1237" s="66"/>
      <c r="F1237" s="193"/>
      <c r="G1237" s="193"/>
      <c r="H1237" s="193"/>
      <c r="I1237" s="193"/>
      <c r="J1237" s="193"/>
      <c r="K1237" s="193"/>
      <c r="L1237" s="194"/>
      <c r="M1237" s="195"/>
      <c r="N1237" s="195"/>
      <c r="O1237" s="195"/>
      <c r="P1237" s="66"/>
      <c r="Q1237" s="213"/>
      <c r="R1237" s="193"/>
      <c r="S1237" s="193"/>
      <c r="T1237" s="193"/>
      <c r="U1237" s="193"/>
      <c r="V1237" s="193"/>
      <c r="W1237" s="193"/>
      <c r="X1237" s="193"/>
      <c r="Y1237" s="193"/>
      <c r="Z1237" s="193"/>
      <c r="AA1237" s="193"/>
      <c r="AB1237" s="193"/>
      <c r="AC1237" s="193"/>
      <c r="AD1237" s="197"/>
      <c r="AE1237" s="198"/>
    </row>
    <row r="1238" spans="1:31" ht="14.25" hidden="1">
      <c r="A1238" s="66"/>
      <c r="B1238" s="66"/>
      <c r="C1238" s="172"/>
      <c r="D1238" s="66"/>
      <c r="E1238" s="66"/>
      <c r="F1238" s="193"/>
      <c r="G1238" s="193"/>
      <c r="H1238" s="193"/>
      <c r="I1238" s="193"/>
      <c r="J1238" s="193"/>
      <c r="K1238" s="193"/>
      <c r="L1238" s="194"/>
      <c r="M1238" s="195"/>
      <c r="N1238" s="195"/>
      <c r="O1238" s="195"/>
      <c r="P1238" s="66"/>
      <c r="Q1238" s="213"/>
      <c r="R1238" s="193"/>
      <c r="S1238" s="193"/>
      <c r="T1238" s="193"/>
      <c r="U1238" s="193"/>
      <c r="V1238" s="193"/>
      <c r="W1238" s="193"/>
      <c r="X1238" s="193"/>
      <c r="Y1238" s="193"/>
      <c r="Z1238" s="193"/>
      <c r="AA1238" s="193"/>
      <c r="AB1238" s="193"/>
      <c r="AC1238" s="193"/>
      <c r="AD1238" s="197"/>
      <c r="AE1238" s="198"/>
    </row>
    <row r="1239" spans="1:31" ht="14.25" hidden="1">
      <c r="A1239" s="66"/>
      <c r="B1239" s="66"/>
      <c r="C1239" s="172"/>
      <c r="D1239" s="66"/>
      <c r="E1239" s="66"/>
      <c r="F1239" s="193"/>
      <c r="G1239" s="193"/>
      <c r="H1239" s="193"/>
      <c r="I1239" s="193"/>
      <c r="J1239" s="193"/>
      <c r="K1239" s="193"/>
      <c r="L1239" s="194"/>
      <c r="M1239" s="195"/>
      <c r="N1239" s="195"/>
      <c r="O1239" s="195"/>
      <c r="P1239" s="66"/>
      <c r="Q1239" s="213"/>
      <c r="R1239" s="193"/>
      <c r="S1239" s="193"/>
      <c r="T1239" s="193"/>
      <c r="U1239" s="193"/>
      <c r="V1239" s="193"/>
      <c r="W1239" s="193"/>
      <c r="X1239" s="193"/>
      <c r="Y1239" s="193"/>
      <c r="Z1239" s="193"/>
      <c r="AA1239" s="193"/>
      <c r="AB1239" s="193"/>
      <c r="AC1239" s="193"/>
      <c r="AD1239" s="197"/>
      <c r="AE1239" s="198"/>
    </row>
    <row r="1240" spans="1:31" ht="14.25" hidden="1">
      <c r="A1240" s="66"/>
      <c r="B1240" s="66"/>
      <c r="C1240" s="172"/>
      <c r="D1240" s="66"/>
      <c r="E1240" s="66"/>
      <c r="F1240" s="193"/>
      <c r="G1240" s="193"/>
      <c r="H1240" s="193"/>
      <c r="I1240" s="193"/>
      <c r="J1240" s="193"/>
      <c r="K1240" s="193"/>
      <c r="L1240" s="194"/>
      <c r="M1240" s="195"/>
      <c r="N1240" s="195"/>
      <c r="O1240" s="195"/>
      <c r="P1240" s="66"/>
      <c r="Q1240" s="213"/>
      <c r="R1240" s="193"/>
      <c r="S1240" s="193"/>
      <c r="T1240" s="193"/>
      <c r="U1240" s="193"/>
      <c r="V1240" s="193"/>
      <c r="W1240" s="193"/>
      <c r="X1240" s="193"/>
      <c r="Y1240" s="193"/>
      <c r="Z1240" s="193"/>
      <c r="AA1240" s="193"/>
      <c r="AB1240" s="193"/>
      <c r="AC1240" s="193"/>
      <c r="AD1240" s="197"/>
      <c r="AE1240" s="198"/>
    </row>
    <row r="1241" spans="1:31" ht="14.25" hidden="1">
      <c r="A1241" s="66"/>
      <c r="B1241" s="66"/>
      <c r="C1241" s="172"/>
      <c r="D1241" s="66"/>
      <c r="E1241" s="66"/>
      <c r="F1241" s="193"/>
      <c r="G1241" s="193"/>
      <c r="H1241" s="193"/>
      <c r="I1241" s="193"/>
      <c r="J1241" s="193"/>
      <c r="K1241" s="193"/>
      <c r="L1241" s="194"/>
      <c r="M1241" s="195"/>
      <c r="N1241" s="195"/>
      <c r="O1241" s="195"/>
      <c r="P1241" s="66"/>
      <c r="Q1241" s="213"/>
      <c r="R1241" s="193"/>
      <c r="S1241" s="193"/>
      <c r="T1241" s="193"/>
      <c r="U1241" s="193"/>
      <c r="V1241" s="193"/>
      <c r="W1241" s="193"/>
      <c r="X1241" s="193"/>
      <c r="Y1241" s="193"/>
      <c r="Z1241" s="193"/>
      <c r="AA1241" s="193"/>
      <c r="AB1241" s="193"/>
      <c r="AC1241" s="193"/>
      <c r="AD1241" s="197"/>
      <c r="AE1241" s="198"/>
    </row>
    <row r="1242" spans="1:31" ht="14.25" hidden="1">
      <c r="A1242" s="66"/>
      <c r="B1242" s="66"/>
      <c r="C1242" s="172"/>
      <c r="D1242" s="66"/>
      <c r="E1242" s="66"/>
      <c r="F1242" s="193"/>
      <c r="G1242" s="193"/>
      <c r="H1242" s="193"/>
      <c r="I1242" s="193"/>
      <c r="J1242" s="193"/>
      <c r="K1242" s="193"/>
      <c r="L1242" s="194"/>
      <c r="M1242" s="195"/>
      <c r="N1242" s="195"/>
      <c r="O1242" s="195"/>
      <c r="P1242" s="66"/>
      <c r="Q1242" s="213"/>
      <c r="R1242" s="193"/>
      <c r="S1242" s="193"/>
      <c r="T1242" s="193"/>
      <c r="U1242" s="193"/>
      <c r="V1242" s="193"/>
      <c r="W1242" s="193"/>
      <c r="X1242" s="193"/>
      <c r="Y1242" s="193"/>
      <c r="Z1242" s="193"/>
      <c r="AA1242" s="193"/>
      <c r="AB1242" s="193"/>
      <c r="AC1242" s="193"/>
      <c r="AD1242" s="197"/>
      <c r="AE1242" s="198"/>
    </row>
    <row r="1243" spans="1:31" ht="14.25" hidden="1">
      <c r="A1243" s="66"/>
      <c r="B1243" s="66"/>
      <c r="C1243" s="172"/>
      <c r="D1243" s="66"/>
      <c r="E1243" s="66"/>
      <c r="F1243" s="193"/>
      <c r="G1243" s="193"/>
      <c r="H1243" s="193"/>
      <c r="I1243" s="193"/>
      <c r="J1243" s="193"/>
      <c r="K1243" s="193"/>
      <c r="L1243" s="194"/>
      <c r="M1243" s="195"/>
      <c r="N1243" s="195"/>
      <c r="O1243" s="195"/>
      <c r="P1243" s="66"/>
      <c r="Q1243" s="213"/>
      <c r="R1243" s="193"/>
      <c r="S1243" s="193"/>
      <c r="T1243" s="193"/>
      <c r="U1243" s="193"/>
      <c r="V1243" s="193"/>
      <c r="W1243" s="193"/>
      <c r="X1243" s="193"/>
      <c r="Y1243" s="193"/>
      <c r="Z1243" s="193"/>
      <c r="AA1243" s="193"/>
      <c r="AB1243" s="193"/>
      <c r="AC1243" s="193"/>
      <c r="AD1243" s="197"/>
      <c r="AE1243" s="198"/>
    </row>
    <row r="1244" spans="1:31" ht="14.25" hidden="1">
      <c r="A1244" s="66"/>
      <c r="B1244" s="66"/>
      <c r="C1244" s="172"/>
      <c r="D1244" s="66"/>
      <c r="E1244" s="66"/>
      <c r="F1244" s="193"/>
      <c r="G1244" s="193"/>
      <c r="H1244" s="193"/>
      <c r="I1244" s="193"/>
      <c r="J1244" s="193"/>
      <c r="K1244" s="193"/>
      <c r="L1244" s="194"/>
      <c r="M1244" s="195"/>
      <c r="N1244" s="195"/>
      <c r="O1244" s="195"/>
      <c r="P1244" s="66"/>
      <c r="Q1244" s="213"/>
      <c r="R1244" s="193"/>
      <c r="S1244" s="193"/>
      <c r="T1244" s="193"/>
      <c r="U1244" s="193"/>
      <c r="V1244" s="193"/>
      <c r="W1244" s="193"/>
      <c r="X1244" s="193"/>
      <c r="Y1244" s="193"/>
      <c r="Z1244" s="193"/>
      <c r="AA1244" s="193"/>
      <c r="AB1244" s="193"/>
      <c r="AC1244" s="193"/>
      <c r="AD1244" s="197"/>
      <c r="AE1244" s="198"/>
    </row>
    <row r="1245" spans="1:31" ht="14.25" hidden="1">
      <c r="A1245" s="66"/>
      <c r="B1245" s="66"/>
      <c r="C1245" s="172"/>
      <c r="D1245" s="66"/>
      <c r="E1245" s="66"/>
      <c r="F1245" s="193"/>
      <c r="G1245" s="193"/>
      <c r="H1245" s="193"/>
      <c r="I1245" s="193"/>
      <c r="J1245" s="193"/>
      <c r="K1245" s="193"/>
      <c r="L1245" s="194"/>
      <c r="M1245" s="195"/>
      <c r="N1245" s="195"/>
      <c r="O1245" s="195"/>
      <c r="P1245" s="66"/>
      <c r="Q1245" s="213"/>
      <c r="R1245" s="193"/>
      <c r="S1245" s="193"/>
      <c r="T1245" s="193"/>
      <c r="U1245" s="193"/>
      <c r="V1245" s="193"/>
      <c r="W1245" s="193"/>
      <c r="X1245" s="193"/>
      <c r="Y1245" s="193"/>
      <c r="Z1245" s="193"/>
      <c r="AA1245" s="193"/>
      <c r="AB1245" s="193"/>
      <c r="AC1245" s="193"/>
      <c r="AD1245" s="197"/>
      <c r="AE1245" s="198"/>
    </row>
    <row r="1246" spans="1:31" ht="14.25" hidden="1">
      <c r="A1246" s="66"/>
      <c r="B1246" s="66"/>
      <c r="C1246" s="172"/>
      <c r="D1246" s="66"/>
      <c r="E1246" s="66"/>
      <c r="F1246" s="193"/>
      <c r="G1246" s="193"/>
      <c r="H1246" s="193"/>
      <c r="I1246" s="193"/>
      <c r="J1246" s="193"/>
      <c r="K1246" s="193"/>
      <c r="L1246" s="194"/>
      <c r="M1246" s="195"/>
      <c r="N1246" s="195"/>
      <c r="O1246" s="195"/>
      <c r="P1246" s="66"/>
      <c r="Q1246" s="213"/>
      <c r="R1246" s="193"/>
      <c r="S1246" s="193"/>
      <c r="T1246" s="193"/>
      <c r="U1246" s="193"/>
      <c r="V1246" s="193"/>
      <c r="W1246" s="193"/>
      <c r="X1246" s="193"/>
      <c r="Y1246" s="193"/>
      <c r="Z1246" s="193"/>
      <c r="AA1246" s="193"/>
      <c r="AB1246" s="193"/>
      <c r="AC1246" s="193"/>
      <c r="AD1246" s="197"/>
      <c r="AE1246" s="198"/>
    </row>
    <row r="1247" spans="1:31" ht="14.25" hidden="1">
      <c r="A1247" s="66"/>
      <c r="B1247" s="66"/>
      <c r="C1247" s="172"/>
      <c r="D1247" s="66"/>
      <c r="E1247" s="66"/>
      <c r="F1247" s="193"/>
      <c r="G1247" s="193"/>
      <c r="H1247" s="193"/>
      <c r="I1247" s="193"/>
      <c r="J1247" s="193"/>
      <c r="K1247" s="193"/>
      <c r="L1247" s="194"/>
      <c r="M1247" s="195"/>
      <c r="N1247" s="195"/>
      <c r="O1247" s="195"/>
      <c r="P1247" s="66"/>
      <c r="Q1247" s="213"/>
      <c r="R1247" s="193"/>
      <c r="S1247" s="193"/>
      <c r="T1247" s="193"/>
      <c r="U1247" s="193"/>
      <c r="V1247" s="193"/>
      <c r="W1247" s="193"/>
      <c r="X1247" s="193"/>
      <c r="Y1247" s="193"/>
      <c r="Z1247" s="193"/>
      <c r="AA1247" s="193"/>
      <c r="AB1247" s="193"/>
      <c r="AC1247" s="193"/>
      <c r="AD1247" s="197"/>
      <c r="AE1247" s="198"/>
    </row>
    <row r="1248" spans="1:31" ht="14.25" hidden="1">
      <c r="A1248" s="66"/>
      <c r="B1248" s="66"/>
      <c r="C1248" s="172"/>
      <c r="D1248" s="66"/>
      <c r="E1248" s="66"/>
      <c r="F1248" s="193"/>
      <c r="G1248" s="193"/>
      <c r="H1248" s="193"/>
      <c r="I1248" s="193"/>
      <c r="J1248" s="193"/>
      <c r="K1248" s="193"/>
      <c r="L1248" s="194"/>
      <c r="M1248" s="195"/>
      <c r="N1248" s="195"/>
      <c r="O1248" s="195"/>
      <c r="P1248" s="66"/>
      <c r="Q1248" s="213"/>
      <c r="R1248" s="193"/>
      <c r="S1248" s="193"/>
      <c r="T1248" s="193"/>
      <c r="U1248" s="193"/>
      <c r="V1248" s="193"/>
      <c r="W1248" s="193"/>
      <c r="X1248" s="193"/>
      <c r="Y1248" s="193"/>
      <c r="Z1248" s="193"/>
      <c r="AA1248" s="193"/>
      <c r="AB1248" s="193"/>
      <c r="AC1248" s="193"/>
      <c r="AD1248" s="197"/>
      <c r="AE1248" s="198"/>
    </row>
    <row r="1249" spans="1:31" ht="14.25" hidden="1">
      <c r="A1249" s="66"/>
      <c r="B1249" s="66"/>
      <c r="C1249" s="172"/>
      <c r="D1249" s="66"/>
      <c r="E1249" s="66"/>
      <c r="F1249" s="193"/>
      <c r="G1249" s="193"/>
      <c r="H1249" s="193"/>
      <c r="I1249" s="193"/>
      <c r="J1249" s="193"/>
      <c r="K1249" s="193"/>
      <c r="L1249" s="194"/>
      <c r="M1249" s="195"/>
      <c r="N1249" s="195"/>
      <c r="O1249" s="195"/>
      <c r="P1249" s="66"/>
      <c r="Q1249" s="213"/>
      <c r="R1249" s="193"/>
      <c r="S1249" s="193"/>
      <c r="T1249" s="193"/>
      <c r="U1249" s="193"/>
      <c r="V1249" s="193"/>
      <c r="W1249" s="193"/>
      <c r="X1249" s="193"/>
      <c r="Y1249" s="193"/>
      <c r="Z1249" s="193"/>
      <c r="AA1249" s="193"/>
      <c r="AB1249" s="193"/>
      <c r="AC1249" s="193"/>
      <c r="AD1249" s="197"/>
      <c r="AE1249" s="198"/>
    </row>
    <row r="1250" spans="1:31" ht="14.25" hidden="1">
      <c r="A1250" s="66"/>
      <c r="B1250" s="66"/>
      <c r="C1250" s="172"/>
      <c r="D1250" s="66"/>
      <c r="E1250" s="66"/>
      <c r="F1250" s="193"/>
      <c r="G1250" s="193"/>
      <c r="H1250" s="193"/>
      <c r="I1250" s="193"/>
      <c r="J1250" s="193"/>
      <c r="K1250" s="193"/>
      <c r="L1250" s="194"/>
      <c r="M1250" s="195"/>
      <c r="N1250" s="195"/>
      <c r="O1250" s="195"/>
      <c r="P1250" s="66"/>
      <c r="Q1250" s="213"/>
      <c r="R1250" s="193"/>
      <c r="S1250" s="193"/>
      <c r="T1250" s="193"/>
      <c r="U1250" s="193"/>
      <c r="V1250" s="193"/>
      <c r="W1250" s="193"/>
      <c r="X1250" s="193"/>
      <c r="Y1250" s="193"/>
      <c r="Z1250" s="193"/>
      <c r="AA1250" s="193"/>
      <c r="AB1250" s="193"/>
      <c r="AC1250" s="193"/>
      <c r="AD1250" s="197"/>
      <c r="AE1250" s="198"/>
    </row>
    <row r="1251" spans="1:31" ht="14.25" hidden="1">
      <c r="A1251" s="66"/>
      <c r="B1251" s="66"/>
      <c r="C1251" s="172"/>
      <c r="D1251" s="66"/>
      <c r="E1251" s="66"/>
      <c r="F1251" s="193"/>
      <c r="G1251" s="193"/>
      <c r="H1251" s="193"/>
      <c r="I1251" s="193"/>
      <c r="J1251" s="193"/>
      <c r="K1251" s="193"/>
      <c r="L1251" s="194"/>
      <c r="M1251" s="195"/>
      <c r="N1251" s="195"/>
      <c r="O1251" s="195"/>
      <c r="P1251" s="66"/>
      <c r="Q1251" s="213"/>
      <c r="R1251" s="193"/>
      <c r="S1251" s="193"/>
      <c r="T1251" s="193"/>
      <c r="U1251" s="193"/>
      <c r="V1251" s="193"/>
      <c r="W1251" s="193"/>
      <c r="X1251" s="193"/>
      <c r="Y1251" s="193"/>
      <c r="Z1251" s="193"/>
      <c r="AA1251" s="193"/>
      <c r="AB1251" s="193"/>
      <c r="AC1251" s="193"/>
      <c r="AD1251" s="197"/>
      <c r="AE1251" s="198"/>
    </row>
    <row r="1252" spans="1:31" ht="14.25" hidden="1">
      <c r="A1252" s="66"/>
      <c r="B1252" s="66"/>
      <c r="C1252" s="172"/>
      <c r="D1252" s="66"/>
      <c r="E1252" s="66"/>
      <c r="F1252" s="193"/>
      <c r="G1252" s="193"/>
      <c r="H1252" s="193"/>
      <c r="I1252" s="193"/>
      <c r="J1252" s="193"/>
      <c r="K1252" s="193"/>
      <c r="L1252" s="194"/>
      <c r="M1252" s="195"/>
      <c r="N1252" s="195"/>
      <c r="O1252" s="195"/>
      <c r="P1252" s="66"/>
      <c r="Q1252" s="213"/>
      <c r="R1252" s="193"/>
      <c r="S1252" s="193"/>
      <c r="T1252" s="193"/>
      <c r="U1252" s="193"/>
      <c r="V1252" s="193"/>
      <c r="W1252" s="193"/>
      <c r="X1252" s="193"/>
      <c r="Y1252" s="193"/>
      <c r="Z1252" s="193"/>
      <c r="AA1252" s="193"/>
      <c r="AB1252" s="193"/>
      <c r="AC1252" s="193"/>
      <c r="AD1252" s="197"/>
      <c r="AE1252" s="198"/>
    </row>
    <row r="1253" spans="1:31" ht="14.25" hidden="1">
      <c r="A1253" s="66"/>
      <c r="B1253" s="66"/>
      <c r="C1253" s="172"/>
      <c r="D1253" s="66"/>
      <c r="E1253" s="66"/>
      <c r="F1253" s="193"/>
      <c r="G1253" s="193"/>
      <c r="H1253" s="193"/>
      <c r="I1253" s="193"/>
      <c r="J1253" s="193"/>
      <c r="K1253" s="193"/>
      <c r="L1253" s="194"/>
      <c r="M1253" s="195"/>
      <c r="N1253" s="195"/>
      <c r="O1253" s="195"/>
      <c r="P1253" s="66"/>
      <c r="Q1253" s="213"/>
      <c r="R1253" s="193"/>
      <c r="S1253" s="193"/>
      <c r="T1253" s="193"/>
      <c r="U1253" s="193"/>
      <c r="V1253" s="193"/>
      <c r="W1253" s="193"/>
      <c r="X1253" s="193"/>
      <c r="Y1253" s="193"/>
      <c r="Z1253" s="193"/>
      <c r="AA1253" s="193"/>
      <c r="AB1253" s="193"/>
      <c r="AC1253" s="193"/>
      <c r="AD1253" s="197"/>
      <c r="AE1253" s="198"/>
    </row>
    <row r="1254" spans="1:31" ht="14.25" hidden="1">
      <c r="A1254" s="66"/>
      <c r="B1254" s="66"/>
      <c r="C1254" s="172"/>
      <c r="D1254" s="66"/>
      <c r="E1254" s="66"/>
      <c r="F1254" s="193"/>
      <c r="G1254" s="193"/>
      <c r="H1254" s="193"/>
      <c r="I1254" s="193"/>
      <c r="J1254" s="193"/>
      <c r="K1254" s="193"/>
      <c r="L1254" s="194"/>
      <c r="M1254" s="195"/>
      <c r="N1254" s="195"/>
      <c r="O1254" s="195"/>
      <c r="P1254" s="66"/>
      <c r="Q1254" s="213"/>
      <c r="R1254" s="193"/>
      <c r="S1254" s="193"/>
      <c r="T1254" s="193"/>
      <c r="U1254" s="193"/>
      <c r="V1254" s="193"/>
      <c r="W1254" s="193"/>
      <c r="X1254" s="193"/>
      <c r="Y1254" s="193"/>
      <c r="Z1254" s="193"/>
      <c r="AA1254" s="193"/>
      <c r="AB1254" s="193"/>
      <c r="AC1254" s="193"/>
      <c r="AD1254" s="197"/>
      <c r="AE1254" s="198"/>
    </row>
    <row r="1255" spans="1:31" ht="14.25" hidden="1">
      <c r="A1255" s="66"/>
      <c r="B1255" s="66"/>
      <c r="C1255" s="172"/>
      <c r="D1255" s="66"/>
      <c r="E1255" s="66"/>
      <c r="F1255" s="193"/>
      <c r="G1255" s="193"/>
      <c r="H1255" s="193"/>
      <c r="I1255" s="193"/>
      <c r="J1255" s="193"/>
      <c r="K1255" s="193"/>
      <c r="L1255" s="194"/>
      <c r="M1255" s="195"/>
      <c r="N1255" s="195"/>
      <c r="O1255" s="195"/>
      <c r="P1255" s="66"/>
      <c r="Q1255" s="213"/>
      <c r="R1255" s="193"/>
      <c r="S1255" s="193"/>
      <c r="T1255" s="193"/>
      <c r="U1255" s="193"/>
      <c r="V1255" s="193"/>
      <c r="W1255" s="193"/>
      <c r="X1255" s="193"/>
      <c r="Y1255" s="193"/>
      <c r="Z1255" s="193"/>
      <c r="AA1255" s="193"/>
      <c r="AB1255" s="193"/>
      <c r="AC1255" s="193"/>
      <c r="AD1255" s="197"/>
      <c r="AE1255" s="198"/>
    </row>
    <row r="1256" spans="1:31" ht="14.25" hidden="1">
      <c r="A1256" s="66"/>
      <c r="B1256" s="66"/>
      <c r="C1256" s="172"/>
      <c r="D1256" s="66"/>
      <c r="E1256" s="66"/>
      <c r="F1256" s="193"/>
      <c r="G1256" s="193"/>
      <c r="H1256" s="193"/>
      <c r="I1256" s="193"/>
      <c r="J1256" s="193"/>
      <c r="K1256" s="193"/>
      <c r="L1256" s="194"/>
      <c r="M1256" s="195"/>
      <c r="N1256" s="195"/>
      <c r="O1256" s="195"/>
      <c r="P1256" s="66"/>
      <c r="Q1256" s="213"/>
      <c r="R1256" s="193"/>
      <c r="S1256" s="193"/>
      <c r="T1256" s="193"/>
      <c r="U1256" s="193"/>
      <c r="V1256" s="193"/>
      <c r="W1256" s="193"/>
      <c r="X1256" s="193"/>
      <c r="Y1256" s="193"/>
      <c r="Z1256" s="193"/>
      <c r="AA1256" s="193"/>
      <c r="AB1256" s="193"/>
      <c r="AC1256" s="193"/>
      <c r="AD1256" s="197"/>
      <c r="AE1256" s="198"/>
    </row>
    <row r="1257" spans="1:31" ht="14.25" hidden="1">
      <c r="A1257" s="66"/>
      <c r="B1257" s="66"/>
      <c r="C1257" s="172"/>
      <c r="D1257" s="66"/>
      <c r="E1257" s="66"/>
      <c r="F1257" s="193"/>
      <c r="G1257" s="193"/>
      <c r="H1257" s="193"/>
      <c r="I1257" s="193"/>
      <c r="J1257" s="193"/>
      <c r="K1257" s="193"/>
      <c r="L1257" s="194"/>
      <c r="M1257" s="195"/>
      <c r="N1257" s="195"/>
      <c r="O1257" s="195"/>
      <c r="P1257" s="66"/>
      <c r="Q1257" s="213"/>
      <c r="R1257" s="193"/>
      <c r="S1257" s="193"/>
      <c r="T1257" s="193"/>
      <c r="U1257" s="193"/>
      <c r="V1257" s="193"/>
      <c r="W1257" s="193"/>
      <c r="X1257" s="193"/>
      <c r="Y1257" s="193"/>
      <c r="Z1257" s="193"/>
      <c r="AA1257" s="193"/>
      <c r="AB1257" s="193"/>
      <c r="AC1257" s="193"/>
      <c r="AD1257" s="197"/>
      <c r="AE1257" s="198"/>
    </row>
    <row r="1258" spans="1:31" s="80" customFormat="1" ht="23.45" customHeight="1">
      <c r="A1258" s="68"/>
      <c r="B1258" s="69" t="s">
        <v>27</v>
      </c>
      <c r="C1258" s="173"/>
      <c r="D1258" s="71"/>
      <c r="E1258" s="70">
        <f>SUBTOTAL(109,E1189:E1257)</f>
        <v>17.9373</v>
      </c>
      <c r="F1258" s="72">
        <f>SUBTOTAL(109,F1189:F1257)</f>
        <v>200756.01800000001</v>
      </c>
      <c r="G1258" s="72">
        <f t="shared" ref="G1258:U1258" si="4">SUBTOTAL(109,G1189:G1257)</f>
        <v>186</v>
      </c>
      <c r="H1258" s="72">
        <f t="shared" si="4"/>
        <v>200756.01799999998</v>
      </c>
      <c r="I1258" s="72">
        <f t="shared" si="4"/>
        <v>186</v>
      </c>
      <c r="J1258" s="72">
        <f>SUBTOTAL(109,J1189:J1257)</f>
        <v>167745.01800000001</v>
      </c>
      <c r="K1258" s="72">
        <f t="shared" si="4"/>
        <v>158</v>
      </c>
      <c r="L1258" s="73"/>
      <c r="M1258" s="157">
        <f t="shared" si="4"/>
        <v>223351</v>
      </c>
      <c r="N1258" s="157">
        <f t="shared" si="4"/>
        <v>43101</v>
      </c>
      <c r="O1258" s="74"/>
      <c r="P1258" s="70">
        <f t="shared" si="4"/>
        <v>0</v>
      </c>
      <c r="Q1258" s="76"/>
      <c r="R1258" s="72">
        <f t="shared" si="4"/>
        <v>7682685.8221500004</v>
      </c>
      <c r="S1258" s="72">
        <f t="shared" si="4"/>
        <v>0</v>
      </c>
      <c r="T1258" s="72">
        <f t="shared" si="4"/>
        <v>0</v>
      </c>
      <c r="U1258" s="72">
        <f t="shared" si="4"/>
        <v>5154647.9511300009</v>
      </c>
      <c r="V1258" s="162"/>
      <c r="W1258" s="164"/>
      <c r="X1258" s="162"/>
      <c r="Y1258" s="72"/>
      <c r="Z1258" s="72">
        <f t="shared" ref="Z1258" si="5">SUBTOTAL(109,Z1189:Z1257)</f>
        <v>1377241.544194808</v>
      </c>
      <c r="AA1258" s="162"/>
      <c r="AB1258" s="72">
        <f>SUBTOTAL(109,AB1189:AB1257)</f>
        <v>23910000</v>
      </c>
      <c r="AC1258" s="72"/>
      <c r="AD1258" s="163"/>
      <c r="AE1258" s="148" t="e">
        <f>AVERAGE(AE1189:AE1220)</f>
        <v>#DIV/0!</v>
      </c>
    </row>
    <row r="1259" spans="1:31" s="79" customFormat="1" ht="23.45" customHeight="1">
      <c r="A1259" s="81"/>
      <c r="B1259" s="82" t="s">
        <v>28</v>
      </c>
      <c r="C1259" s="174"/>
      <c r="D1259" s="83"/>
      <c r="E1259" s="83"/>
      <c r="F1259" s="84"/>
      <c r="G1259" s="84"/>
      <c r="H1259" s="84"/>
      <c r="I1259" s="84"/>
      <c r="J1259" s="84"/>
      <c r="K1259" s="84"/>
      <c r="L1259" s="85"/>
      <c r="M1259" s="86"/>
      <c r="N1259" s="86"/>
      <c r="O1259" s="86"/>
      <c r="P1259" s="83"/>
      <c r="Q1259" s="168"/>
      <c r="R1259" s="84"/>
      <c r="S1259" s="84"/>
      <c r="T1259" s="84"/>
      <c r="U1259" s="84"/>
      <c r="V1259" s="84"/>
      <c r="W1259" s="84"/>
      <c r="X1259" s="84"/>
      <c r="Y1259" s="84"/>
      <c r="Z1259" s="84"/>
      <c r="AA1259" s="84"/>
      <c r="AB1259" s="84"/>
      <c r="AC1259" s="84"/>
      <c r="AD1259" s="87"/>
      <c r="AE1259" s="149"/>
    </row>
    <row r="1260" spans="1:31" ht="14.25" collapsed="1">
      <c r="A1260" s="66"/>
      <c r="B1260" s="66" t="s">
        <v>1304</v>
      </c>
      <c r="C1260" s="172"/>
      <c r="D1260" s="66">
        <v>6</v>
      </c>
      <c r="E1260" s="66">
        <v>4.0460000000000003</v>
      </c>
      <c r="F1260" s="193">
        <v>58421.2814</v>
      </c>
      <c r="G1260" s="193">
        <v>0</v>
      </c>
      <c r="H1260" s="193">
        <v>49698.346400000002</v>
      </c>
      <c r="I1260" s="193">
        <v>0</v>
      </c>
      <c r="J1260" s="193">
        <v>49367.446400000001</v>
      </c>
      <c r="K1260" s="193">
        <v>0</v>
      </c>
      <c r="L1260" s="194" t="s">
        <v>1324</v>
      </c>
      <c r="M1260" s="195">
        <v>45291</v>
      </c>
      <c r="N1260" s="195" t="s">
        <v>1324</v>
      </c>
      <c r="O1260" s="196">
        <v>44926</v>
      </c>
      <c r="P1260" s="66"/>
      <c r="Q1260" s="213">
        <v>0.23113385591034286</v>
      </c>
      <c r="R1260" s="193">
        <v>2364282.3725200002</v>
      </c>
      <c r="S1260" s="193"/>
      <c r="T1260" s="193"/>
      <c r="U1260" s="193">
        <v>2133377.0568900001</v>
      </c>
      <c r="V1260" s="193">
        <v>43214.247696838538</v>
      </c>
      <c r="W1260" s="193">
        <v>57938.515741822943</v>
      </c>
      <c r="X1260" s="193" t="s">
        <v>607</v>
      </c>
      <c r="Y1260" s="193">
        <v>0</v>
      </c>
      <c r="Z1260" s="193">
        <v>333054.22824440157</v>
      </c>
      <c r="AA1260" s="193">
        <v>6746.4341895634607</v>
      </c>
      <c r="AB1260" s="193">
        <v>5780000</v>
      </c>
      <c r="AC1260" s="193"/>
      <c r="AD1260" s="197">
        <v>117.08120272552723</v>
      </c>
      <c r="AE1260" s="198"/>
    </row>
    <row r="1261" spans="1:31" ht="14.25" hidden="1" outlineLevel="1">
      <c r="A1261" s="66" t="s">
        <v>134</v>
      </c>
      <c r="B1261" s="208" t="s">
        <v>723</v>
      </c>
      <c r="C1261" s="172"/>
      <c r="D1261" s="66"/>
      <c r="E1261" s="66">
        <v>0.77087673798267631</v>
      </c>
      <c r="F1261" s="193">
        <v>11130.8964</v>
      </c>
      <c r="G1261" s="193"/>
      <c r="H1261" s="193">
        <v>9501.5164000000004</v>
      </c>
      <c r="I1261" s="193">
        <v>0</v>
      </c>
      <c r="J1261" s="193">
        <v>9170.6164000000008</v>
      </c>
      <c r="K1261" s="193">
        <v>0</v>
      </c>
      <c r="L1261" s="194" t="s">
        <v>1324</v>
      </c>
      <c r="M1261" s="195">
        <v>44196</v>
      </c>
      <c r="N1261" s="196" t="s">
        <v>1324</v>
      </c>
      <c r="O1261" s="195">
        <v>43830</v>
      </c>
      <c r="P1261" s="66"/>
      <c r="Q1261" s="213">
        <v>0.20533835675323034</v>
      </c>
      <c r="R1261" s="193">
        <v>345765.14164000005</v>
      </c>
      <c r="S1261" s="193"/>
      <c r="T1261" s="193"/>
      <c r="U1261" s="193">
        <v>328824.94822000002</v>
      </c>
      <c r="V1261" s="193">
        <v>35856.362743511985</v>
      </c>
      <c r="W1261" s="193">
        <v>54033.547066694453</v>
      </c>
      <c r="X1261" s="193" t="s">
        <v>607</v>
      </c>
      <c r="Y1261" s="193"/>
      <c r="Z1261" s="193">
        <v>67089.740010696449</v>
      </c>
      <c r="AA1261" s="193">
        <v>7315.7285273317548</v>
      </c>
      <c r="AB1261" s="193">
        <v>1164748.3864760271</v>
      </c>
      <c r="AC1261" s="193"/>
      <c r="AD1261" s="197">
        <v>127.00873481918042</v>
      </c>
      <c r="AE1261" s="198"/>
    </row>
    <row r="1262" spans="1:31" ht="14.25" hidden="1" outlineLevel="1">
      <c r="A1262" s="66" t="s">
        <v>134</v>
      </c>
      <c r="B1262" s="208" t="s">
        <v>1170</v>
      </c>
      <c r="C1262" s="172"/>
      <c r="D1262" s="66"/>
      <c r="E1262" s="66">
        <v>0.72665037093828622</v>
      </c>
      <c r="F1262" s="193">
        <v>10492.3</v>
      </c>
      <c r="G1262" s="193"/>
      <c r="H1262" s="193">
        <v>8918.4499999999989</v>
      </c>
      <c r="I1262" s="193">
        <v>0</v>
      </c>
      <c r="J1262" s="193">
        <v>8918.4499999999989</v>
      </c>
      <c r="K1262" s="193">
        <v>0</v>
      </c>
      <c r="L1262" s="195">
        <v>43191</v>
      </c>
      <c r="M1262" s="195">
        <v>44196</v>
      </c>
      <c r="N1262" s="196" t="s">
        <v>1324</v>
      </c>
      <c r="O1262" s="195">
        <v>44196</v>
      </c>
      <c r="P1262" s="66"/>
      <c r="Q1262" s="213">
        <v>0.23673835675323032</v>
      </c>
      <c r="R1262" s="193">
        <v>396353.48363999999</v>
      </c>
      <c r="S1262" s="193"/>
      <c r="T1262" s="193"/>
      <c r="U1262" s="193">
        <v>395736.66632000002</v>
      </c>
      <c r="V1262" s="193">
        <v>44372.807642583641</v>
      </c>
      <c r="W1262" s="193">
        <v>59785.371897583122</v>
      </c>
      <c r="X1262" s="193" t="s">
        <v>607</v>
      </c>
      <c r="Y1262" s="193"/>
      <c r="Z1262" s="193">
        <v>35201.320548976873</v>
      </c>
      <c r="AA1262" s="193">
        <v>3947.0222459033662</v>
      </c>
      <c r="AB1262" s="193">
        <v>611131.91532280913</v>
      </c>
      <c r="AC1262" s="193"/>
      <c r="AD1262" s="197">
        <v>68.524453837024282</v>
      </c>
      <c r="AE1262" s="198"/>
    </row>
    <row r="1263" spans="1:31" ht="14.25" hidden="1" outlineLevel="1">
      <c r="A1263" s="66" t="s">
        <v>134</v>
      </c>
      <c r="B1263" s="208" t="s">
        <v>1171</v>
      </c>
      <c r="C1263" s="172"/>
      <c r="D1263" s="66"/>
      <c r="E1263" s="66">
        <v>0.77249029614745846</v>
      </c>
      <c r="F1263" s="193">
        <v>11154.195</v>
      </c>
      <c r="G1263" s="193"/>
      <c r="H1263" s="193">
        <v>9481.07</v>
      </c>
      <c r="I1263" s="193">
        <v>0</v>
      </c>
      <c r="J1263" s="193">
        <v>9481.07</v>
      </c>
      <c r="K1263" s="193">
        <v>0</v>
      </c>
      <c r="L1263" s="195">
        <v>43466</v>
      </c>
      <c r="M1263" s="195">
        <v>44561</v>
      </c>
      <c r="N1263" s="196">
        <v>43101</v>
      </c>
      <c r="O1263" s="195">
        <v>44561</v>
      </c>
      <c r="P1263" s="66"/>
      <c r="Q1263" s="213">
        <v>0.23673835675323032</v>
      </c>
      <c r="R1263" s="193">
        <v>351567.61251999997</v>
      </c>
      <c r="S1263" s="193"/>
      <c r="T1263" s="193"/>
      <c r="U1263" s="193">
        <v>351567.61251999997</v>
      </c>
      <c r="V1263" s="193">
        <v>37081.00589068533</v>
      </c>
      <c r="W1263" s="193">
        <v>62255.245188570494</v>
      </c>
      <c r="X1263" s="193" t="s">
        <v>607</v>
      </c>
      <c r="Y1263" s="193"/>
      <c r="Z1263" s="193">
        <v>101315.64402404589</v>
      </c>
      <c r="AA1263" s="193">
        <v>10686.098090621195</v>
      </c>
      <c r="AB1263" s="193">
        <v>1758946.0457436936</v>
      </c>
      <c r="AC1263" s="193"/>
      <c r="AD1263" s="197">
        <v>185.52189212227034</v>
      </c>
      <c r="AE1263" s="198"/>
    </row>
    <row r="1264" spans="1:31" ht="14.25" hidden="1" outlineLevel="1">
      <c r="A1264" s="66" t="s">
        <v>134</v>
      </c>
      <c r="B1264" s="208" t="s">
        <v>724</v>
      </c>
      <c r="C1264" s="172"/>
      <c r="D1264" s="66"/>
      <c r="E1264" s="66">
        <v>0.76835539146527543</v>
      </c>
      <c r="F1264" s="193">
        <v>11094.490000000002</v>
      </c>
      <c r="G1264" s="193"/>
      <c r="H1264" s="193">
        <v>9430.32</v>
      </c>
      <c r="I1264" s="193">
        <v>0</v>
      </c>
      <c r="J1264" s="193">
        <v>9430.32</v>
      </c>
      <c r="K1264" s="193">
        <v>0</v>
      </c>
      <c r="L1264" s="195">
        <v>44197</v>
      </c>
      <c r="M1264" s="195">
        <v>45291</v>
      </c>
      <c r="N1264" s="196" t="s">
        <v>1324</v>
      </c>
      <c r="O1264" s="195">
        <v>44196</v>
      </c>
      <c r="P1264" s="66"/>
      <c r="Q1264" s="213">
        <v>0.23673835675323032</v>
      </c>
      <c r="R1264" s="193">
        <v>349394.88098999992</v>
      </c>
      <c r="S1264" s="193"/>
      <c r="T1264" s="193"/>
      <c r="U1264" s="193">
        <v>349165.46110999992</v>
      </c>
      <c r="V1264" s="193">
        <v>37025.83381157797</v>
      </c>
      <c r="W1264" s="193">
        <v>57595.251804816813</v>
      </c>
      <c r="X1264" s="193" t="s">
        <v>607</v>
      </c>
      <c r="Y1264" s="193"/>
      <c r="Z1264" s="193">
        <v>56811.011285848355</v>
      </c>
      <c r="AA1264" s="193">
        <v>6024.2930553627402</v>
      </c>
      <c r="AB1264" s="193">
        <v>986298.85461939988</v>
      </c>
      <c r="AC1264" s="193"/>
      <c r="AD1264" s="197">
        <v>104.58805794706859</v>
      </c>
      <c r="AE1264" s="198"/>
    </row>
    <row r="1265" spans="1:31" ht="14.25" hidden="1" outlineLevel="1">
      <c r="A1265" s="66" t="s">
        <v>134</v>
      </c>
      <c r="B1265" s="208" t="s">
        <v>725</v>
      </c>
      <c r="C1265" s="172"/>
      <c r="D1265" s="66"/>
      <c r="E1265" s="66">
        <v>0.45942769752393692</v>
      </c>
      <c r="F1265" s="193">
        <v>6633.8</v>
      </c>
      <c r="G1265" s="193"/>
      <c r="H1265" s="193">
        <v>5638.7300000000005</v>
      </c>
      <c r="I1265" s="193">
        <v>0</v>
      </c>
      <c r="J1265" s="193">
        <v>5638.7300000000005</v>
      </c>
      <c r="K1265" s="193">
        <v>0</v>
      </c>
      <c r="L1265" s="195">
        <v>44197</v>
      </c>
      <c r="M1265" s="195">
        <v>44926</v>
      </c>
      <c r="N1265" s="196">
        <v>43101</v>
      </c>
      <c r="O1265" s="195">
        <v>44926</v>
      </c>
      <c r="P1265" s="66"/>
      <c r="Q1265" s="213">
        <v>0.23873835675323032</v>
      </c>
      <c r="R1265" s="193">
        <v>210309.83013999995</v>
      </c>
      <c r="S1265" s="193"/>
      <c r="T1265" s="193"/>
      <c r="U1265" s="193">
        <v>210309.83013999995</v>
      </c>
      <c r="V1265" s="193">
        <v>37297.375497674111</v>
      </c>
      <c r="W1265" s="193">
        <v>56506.868567922196</v>
      </c>
      <c r="X1265" s="193" t="s">
        <v>607</v>
      </c>
      <c r="Y1265" s="193"/>
      <c r="Z1265" s="193">
        <v>36427.8352483173</v>
      </c>
      <c r="AA1265" s="193">
        <v>6460.2907477955678</v>
      </c>
      <c r="AB1265" s="193">
        <v>632425.49936141365</v>
      </c>
      <c r="AC1265" s="193"/>
      <c r="AD1265" s="197">
        <v>112.15743604702008</v>
      </c>
      <c r="AE1265" s="198"/>
    </row>
    <row r="1266" spans="1:31" ht="14.25" hidden="1" outlineLevel="1">
      <c r="A1266" s="66" t="s">
        <v>134</v>
      </c>
      <c r="B1266" s="208" t="s">
        <v>726</v>
      </c>
      <c r="C1266" s="172"/>
      <c r="D1266" s="66"/>
      <c r="E1266" s="66">
        <v>0.5481995059423671</v>
      </c>
      <c r="F1266" s="193">
        <v>7915.6</v>
      </c>
      <c r="G1266" s="193"/>
      <c r="H1266" s="193">
        <v>6728.26</v>
      </c>
      <c r="I1266" s="193">
        <v>0</v>
      </c>
      <c r="J1266" s="193">
        <v>6728.26</v>
      </c>
      <c r="K1266" s="193">
        <v>0</v>
      </c>
      <c r="L1266" s="195">
        <v>43374</v>
      </c>
      <c r="M1266" s="195">
        <v>44196</v>
      </c>
      <c r="N1266" s="196" t="s">
        <v>1324</v>
      </c>
      <c r="O1266" s="195">
        <v>44196</v>
      </c>
      <c r="P1266" s="66"/>
      <c r="Q1266" s="213">
        <v>0.23673835675323032</v>
      </c>
      <c r="R1266" s="193">
        <v>250362.68403999999</v>
      </c>
      <c r="S1266" s="193"/>
      <c r="T1266" s="193"/>
      <c r="U1266" s="193">
        <v>249895.79488</v>
      </c>
      <c r="V1266" s="193">
        <v>37141.221486684524</v>
      </c>
      <c r="W1266" s="193">
        <v>56410.991846331744</v>
      </c>
      <c r="X1266" s="193" t="s">
        <v>607</v>
      </c>
      <c r="Y1266" s="193"/>
      <c r="Z1266" s="193">
        <v>36208.677126516719</v>
      </c>
      <c r="AA1266" s="193">
        <v>5381.581140817495</v>
      </c>
      <c r="AB1266" s="193">
        <v>628620.68406909553</v>
      </c>
      <c r="AC1266" s="193"/>
      <c r="AD1266" s="197">
        <v>93.429903729804664</v>
      </c>
      <c r="AE1266" s="198"/>
    </row>
    <row r="1267" spans="1:31" ht="14.25" collapsed="1">
      <c r="A1267" s="66"/>
      <c r="B1267" s="66" t="s">
        <v>749</v>
      </c>
      <c r="C1267" s="172"/>
      <c r="D1267" s="66">
        <v>13</v>
      </c>
      <c r="E1267" s="66">
        <v>11.8</v>
      </c>
      <c r="F1267" s="193">
        <v>153694.44999999998</v>
      </c>
      <c r="G1267" s="193">
        <v>102</v>
      </c>
      <c r="H1267" s="193">
        <v>142313.65</v>
      </c>
      <c r="I1267" s="193">
        <v>102</v>
      </c>
      <c r="J1267" s="193">
        <v>7636.400000000006</v>
      </c>
      <c r="K1267" s="193">
        <v>81</v>
      </c>
      <c r="L1267" s="194" t="s">
        <v>1324</v>
      </c>
      <c r="M1267" s="195">
        <v>44561</v>
      </c>
      <c r="N1267" s="195" t="s">
        <v>1324</v>
      </c>
      <c r="O1267" s="196">
        <v>44196</v>
      </c>
      <c r="P1267" s="66"/>
      <c r="Q1267" s="213">
        <v>0.17270477548456967</v>
      </c>
      <c r="R1267" s="193">
        <v>6419175.92325</v>
      </c>
      <c r="S1267" s="193"/>
      <c r="T1267" s="193"/>
      <c r="U1267" s="193">
        <v>673751.33220000006</v>
      </c>
      <c r="V1267" s="193">
        <v>88228.92098370954</v>
      </c>
      <c r="W1267" s="193">
        <v>60338.575768686766</v>
      </c>
      <c r="X1267" s="193">
        <v>500</v>
      </c>
      <c r="Y1267" s="193">
        <v>0</v>
      </c>
      <c r="Z1267" s="193">
        <v>-42091.844452720077</v>
      </c>
      <c r="AA1267" s="193">
        <v>-5512.0010021371381</v>
      </c>
      <c r="AB1267" s="193">
        <v>-730000</v>
      </c>
      <c r="AC1267" s="193"/>
      <c r="AD1267" s="197">
        <v>-95.594782881986205</v>
      </c>
      <c r="AE1267" s="198"/>
    </row>
    <row r="1268" spans="1:31" ht="14.25" hidden="1" outlineLevel="1">
      <c r="A1268" s="66" t="s">
        <v>134</v>
      </c>
      <c r="B1268" s="208" t="s">
        <v>340</v>
      </c>
      <c r="C1268" s="172"/>
      <c r="D1268" s="66"/>
      <c r="E1268" s="66">
        <v>1.2150830430116379</v>
      </c>
      <c r="F1268" s="193">
        <v>15826.4</v>
      </c>
      <c r="G1268" s="193"/>
      <c r="H1268" s="193">
        <v>15826.4</v>
      </c>
      <c r="I1268" s="193">
        <v>0</v>
      </c>
      <c r="J1268" s="193">
        <v>4562.1000000000004</v>
      </c>
      <c r="K1268" s="193">
        <v>0</v>
      </c>
      <c r="L1268" s="194" t="s">
        <v>1324</v>
      </c>
      <c r="M1268" s="195">
        <v>43465</v>
      </c>
      <c r="N1268" s="196" t="s">
        <v>1324</v>
      </c>
      <c r="O1268" s="195">
        <v>43190</v>
      </c>
      <c r="P1268" s="66"/>
      <c r="Q1268" s="213">
        <v>0.17313835675323033</v>
      </c>
      <c r="R1268" s="193">
        <v>581730.3382</v>
      </c>
      <c r="S1268" s="193"/>
      <c r="T1268" s="193"/>
      <c r="U1268" s="193">
        <v>6546.9165999999968</v>
      </c>
      <c r="V1268" s="193">
        <v>1435.0664387014745</v>
      </c>
      <c r="W1268" s="193">
        <v>58978.430985730251</v>
      </c>
      <c r="X1268" s="193" t="s">
        <v>607</v>
      </c>
      <c r="Y1268" s="193"/>
      <c r="Z1268" s="193">
        <v>267658.30748722551</v>
      </c>
      <c r="AA1268" s="193">
        <v>58669.978187068562</v>
      </c>
      <c r="AB1268" s="193">
        <v>4646829.4812730774</v>
      </c>
      <c r="AC1268" s="193"/>
      <c r="AD1268" s="197">
        <v>1018.5724734821852</v>
      </c>
      <c r="AE1268" s="198"/>
    </row>
    <row r="1269" spans="1:31" ht="14.25" hidden="1" outlineLevel="1">
      <c r="A1269" s="66" t="s">
        <v>134</v>
      </c>
      <c r="B1269" s="208" t="s">
        <v>341</v>
      </c>
      <c r="C1269" s="172"/>
      <c r="D1269" s="66"/>
      <c r="E1269" s="66">
        <v>1.2007413410178445</v>
      </c>
      <c r="F1269" s="193">
        <v>15639.6</v>
      </c>
      <c r="G1269" s="193"/>
      <c r="H1269" s="193">
        <v>15639.6</v>
      </c>
      <c r="I1269" s="193">
        <v>0</v>
      </c>
      <c r="J1269" s="193">
        <v>1228.7000000000003</v>
      </c>
      <c r="K1269" s="193">
        <v>0</v>
      </c>
      <c r="L1269" s="194" t="s">
        <v>1324</v>
      </c>
      <c r="M1269" s="195">
        <v>43281</v>
      </c>
      <c r="N1269" s="196" t="s">
        <v>1324</v>
      </c>
      <c r="O1269" s="195">
        <v>43190</v>
      </c>
      <c r="P1269" s="66"/>
      <c r="Q1269" s="213">
        <v>0.17313835675323033</v>
      </c>
      <c r="R1269" s="193">
        <v>517537.43861999997</v>
      </c>
      <c r="S1269" s="193"/>
      <c r="T1269" s="193"/>
      <c r="U1269" s="193">
        <v>530.30699999997159</v>
      </c>
      <c r="V1269" s="193">
        <v>431.60006510944208</v>
      </c>
      <c r="W1269" s="193">
        <v>63578.172051762012</v>
      </c>
      <c r="X1269" s="193" t="s">
        <v>607</v>
      </c>
      <c r="Y1269" s="193"/>
      <c r="Z1269" s="193">
        <v>72799.617027373446</v>
      </c>
      <c r="AA1269" s="193">
        <v>59249.301723263146</v>
      </c>
      <c r="AB1269" s="193">
        <v>1263877.8515938043</v>
      </c>
      <c r="AC1269" s="193"/>
      <c r="AD1269" s="197">
        <v>1028.630138840892</v>
      </c>
      <c r="AE1269" s="198"/>
    </row>
    <row r="1270" spans="1:31" ht="14.25" hidden="1" outlineLevel="1">
      <c r="A1270" s="66" t="s">
        <v>134</v>
      </c>
      <c r="B1270" s="208" t="s">
        <v>337</v>
      </c>
      <c r="C1270" s="172"/>
      <c r="D1270" s="66"/>
      <c r="E1270" s="66">
        <v>0.98623769433444097</v>
      </c>
      <c r="F1270" s="193">
        <v>12845.7</v>
      </c>
      <c r="G1270" s="193"/>
      <c r="H1270" s="193">
        <v>12845.7</v>
      </c>
      <c r="I1270" s="193">
        <v>0</v>
      </c>
      <c r="J1270" s="193">
        <v>9.0949470177292824E-13</v>
      </c>
      <c r="K1270" s="193">
        <v>0</v>
      </c>
      <c r="L1270" s="194"/>
      <c r="M1270" s="195">
        <v>43100</v>
      </c>
      <c r="N1270" s="196" t="s">
        <v>1324</v>
      </c>
      <c r="O1270" s="195">
        <v>43190</v>
      </c>
      <c r="P1270" s="66"/>
      <c r="Q1270" s="213">
        <v>0.16313835675323032</v>
      </c>
      <c r="R1270" s="193">
        <v>423705.28842</v>
      </c>
      <c r="S1270" s="193"/>
      <c r="T1270" s="193"/>
      <c r="U1270" s="193">
        <v>34</v>
      </c>
      <c r="V1270" s="193">
        <v>3.7383395344384E+16</v>
      </c>
      <c r="W1270" s="193">
        <v>0</v>
      </c>
      <c r="X1270" s="193" t="s">
        <v>607</v>
      </c>
      <c r="Y1270" s="193"/>
      <c r="Z1270" s="193">
        <v>-9098.4864414647873</v>
      </c>
      <c r="AA1270" s="193">
        <v>-1.0003891637552814E+19</v>
      </c>
      <c r="AB1270" s="193">
        <v>-157959.28558346652</v>
      </c>
      <c r="AC1270" s="193"/>
      <c r="AD1270" s="197">
        <v>-1.7367807121421133E+17</v>
      </c>
      <c r="AE1270" s="198"/>
    </row>
    <row r="1271" spans="1:31" ht="14.25" hidden="1" outlineLevel="1">
      <c r="A1271" s="66" t="s">
        <v>134</v>
      </c>
      <c r="B1271" s="208" t="s">
        <v>332</v>
      </c>
      <c r="C1271" s="172"/>
      <c r="D1271" s="66"/>
      <c r="E1271" s="66">
        <v>1.3116054613553059</v>
      </c>
      <c r="F1271" s="193">
        <v>17083.599999999999</v>
      </c>
      <c r="G1271" s="193"/>
      <c r="H1271" s="193">
        <v>17083.600000000002</v>
      </c>
      <c r="I1271" s="193">
        <v>0</v>
      </c>
      <c r="J1271" s="193">
        <v>1.8189894035458565E-12</v>
      </c>
      <c r="K1271" s="193">
        <v>0</v>
      </c>
      <c r="L1271" s="194"/>
      <c r="M1271" s="195">
        <v>43100</v>
      </c>
      <c r="N1271" s="196" t="s">
        <v>1324</v>
      </c>
      <c r="O1271" s="195">
        <v>43100</v>
      </c>
      <c r="P1271" s="66"/>
      <c r="Q1271" s="213">
        <v>9.6938356753230329E-2</v>
      </c>
      <c r="R1271" s="193">
        <v>437368.07660999999</v>
      </c>
      <c r="S1271" s="193"/>
      <c r="T1271" s="193"/>
      <c r="U1271" s="193">
        <v>0</v>
      </c>
      <c r="V1271" s="193">
        <v>0</v>
      </c>
      <c r="W1271" s="193">
        <v>0</v>
      </c>
      <c r="X1271" s="193" t="s">
        <v>607</v>
      </c>
      <c r="Y1271" s="193"/>
      <c r="Z1271" s="193">
        <v>1993.9737211455915</v>
      </c>
      <c r="AA1271" s="193">
        <v>1.0961986459396786E+18</v>
      </c>
      <c r="AB1271" s="193">
        <v>34617.479125864003</v>
      </c>
      <c r="AC1271" s="193"/>
      <c r="AD1271" s="197">
        <v>1.9031160411590216E+16</v>
      </c>
      <c r="AE1271" s="198"/>
    </row>
    <row r="1272" spans="1:31" ht="14.25" hidden="1" outlineLevel="1">
      <c r="A1272" s="66" t="s">
        <v>134</v>
      </c>
      <c r="B1272" s="208" t="s">
        <v>336</v>
      </c>
      <c r="C1272" s="172"/>
      <c r="D1272" s="66"/>
      <c r="E1272" s="66">
        <v>0.65617893164001706</v>
      </c>
      <c r="F1272" s="193">
        <v>8546.7000000000007</v>
      </c>
      <c r="G1272" s="193"/>
      <c r="H1272" s="193">
        <v>8546.7000000000007</v>
      </c>
      <c r="I1272" s="193">
        <v>0</v>
      </c>
      <c r="J1272" s="193">
        <v>7.2475359047530219E-13</v>
      </c>
      <c r="K1272" s="193">
        <v>0</v>
      </c>
      <c r="L1272" s="194"/>
      <c r="M1272" s="195">
        <v>43100</v>
      </c>
      <c r="N1272" s="196" t="s">
        <v>1324</v>
      </c>
      <c r="O1272" s="195">
        <v>43100</v>
      </c>
      <c r="P1272" s="66"/>
      <c r="Q1272" s="213">
        <v>9.6938356753230329E-2</v>
      </c>
      <c r="R1272" s="193">
        <v>229661.42</v>
      </c>
      <c r="S1272" s="193"/>
      <c r="T1272" s="193"/>
      <c r="U1272" s="193">
        <v>0</v>
      </c>
      <c r="V1272" s="193">
        <v>0</v>
      </c>
      <c r="W1272" s="193">
        <v>0</v>
      </c>
      <c r="X1272" s="193" t="s">
        <v>607</v>
      </c>
      <c r="Y1272" s="193"/>
      <c r="Z1272" s="193">
        <v>176.166410426509</v>
      </c>
      <c r="AA1272" s="193">
        <v>2.4307076603922298E+17</v>
      </c>
      <c r="AB1272" s="193">
        <v>3058.434005897705</v>
      </c>
      <c r="AC1272" s="193"/>
      <c r="AD1272" s="197">
        <v>4219963924417327.5</v>
      </c>
      <c r="AE1272" s="198"/>
    </row>
    <row r="1273" spans="1:31" ht="14.25" hidden="1" outlineLevel="1">
      <c r="A1273" s="66" t="s">
        <v>134</v>
      </c>
      <c r="B1273" s="208" t="s">
        <v>333</v>
      </c>
      <c r="C1273" s="172"/>
      <c r="D1273" s="66"/>
      <c r="E1273" s="66">
        <v>0.67615597049860943</v>
      </c>
      <c r="F1273" s="193">
        <v>8806.9</v>
      </c>
      <c r="G1273" s="193"/>
      <c r="H1273" s="193">
        <v>8806.9</v>
      </c>
      <c r="I1273" s="193">
        <v>0</v>
      </c>
      <c r="J1273" s="193">
        <v>0</v>
      </c>
      <c r="K1273" s="193">
        <v>0</v>
      </c>
      <c r="L1273" s="194"/>
      <c r="M1273" s="195">
        <v>43100</v>
      </c>
      <c r="N1273" s="196" t="s">
        <v>1324</v>
      </c>
      <c r="O1273" s="195">
        <v>43100</v>
      </c>
      <c r="P1273" s="66"/>
      <c r="Q1273" s="213">
        <v>9.6938356753230329E-2</v>
      </c>
      <c r="R1273" s="193">
        <v>261107.01</v>
      </c>
      <c r="S1273" s="193"/>
      <c r="T1273" s="193"/>
      <c r="U1273" s="193">
        <v>0</v>
      </c>
      <c r="V1273" s="193">
        <v>0</v>
      </c>
      <c r="W1273" s="193">
        <v>0</v>
      </c>
      <c r="X1273" s="193" t="s">
        <v>607</v>
      </c>
      <c r="Y1273" s="193"/>
      <c r="Z1273" s="193">
        <v>8382.3853676720846</v>
      </c>
      <c r="AA1273" s="193">
        <v>0</v>
      </c>
      <c r="AB1273" s="193">
        <v>145527.01844215966</v>
      </c>
      <c r="AC1273" s="193"/>
      <c r="AD1273" s="197">
        <v>0</v>
      </c>
      <c r="AE1273" s="198"/>
    </row>
    <row r="1274" spans="1:31" ht="14.25" hidden="1" outlineLevel="1">
      <c r="A1274" s="66" t="s">
        <v>134</v>
      </c>
      <c r="B1274" s="208" t="s">
        <v>334</v>
      </c>
      <c r="C1274" s="172"/>
      <c r="D1274" s="66"/>
      <c r="E1274" s="66">
        <v>0.60347240905575983</v>
      </c>
      <c r="F1274" s="193">
        <v>7860.2000000000007</v>
      </c>
      <c r="G1274" s="193"/>
      <c r="H1274" s="193">
        <v>7860.2000000000007</v>
      </c>
      <c r="I1274" s="193">
        <v>0</v>
      </c>
      <c r="J1274" s="193">
        <v>107.10000000000036</v>
      </c>
      <c r="K1274" s="193">
        <v>0</v>
      </c>
      <c r="L1274" s="194" t="s">
        <v>1324</v>
      </c>
      <c r="M1274" s="195">
        <v>43190</v>
      </c>
      <c r="N1274" s="196" t="s">
        <v>1324</v>
      </c>
      <c r="O1274" s="195">
        <v>43190</v>
      </c>
      <c r="P1274" s="66"/>
      <c r="Q1274" s="213">
        <v>0.16313835675323032</v>
      </c>
      <c r="R1274" s="193">
        <v>324539.52437</v>
      </c>
      <c r="S1274" s="193"/>
      <c r="T1274" s="193"/>
      <c r="U1274" s="193">
        <v>1.2999999999883585</v>
      </c>
      <c r="V1274" s="193">
        <v>12.138188608668106</v>
      </c>
      <c r="W1274" s="193">
        <v>79999.999999999724</v>
      </c>
      <c r="X1274" s="193" t="s">
        <v>607</v>
      </c>
      <c r="Y1274" s="193"/>
      <c r="Z1274" s="193">
        <v>40988.941697941329</v>
      </c>
      <c r="AA1274" s="193">
        <v>382716.5424644369</v>
      </c>
      <c r="AB1274" s="193">
        <v>711611.10027293873</v>
      </c>
      <c r="AC1274" s="193"/>
      <c r="AD1274" s="197">
        <v>6644.3613470862401</v>
      </c>
      <c r="AE1274" s="198"/>
    </row>
    <row r="1275" spans="1:31" ht="14.25" hidden="1" outlineLevel="1">
      <c r="A1275" s="66" t="s">
        <v>134</v>
      </c>
      <c r="B1275" s="208" t="s">
        <v>339</v>
      </c>
      <c r="C1275" s="172"/>
      <c r="D1275" s="66"/>
      <c r="E1275" s="66">
        <v>2.3876937651294505</v>
      </c>
      <c r="F1275" s="193">
        <v>31099.600000000002</v>
      </c>
      <c r="G1275" s="193"/>
      <c r="H1275" s="193">
        <v>31099.600000000002</v>
      </c>
      <c r="I1275" s="193">
        <v>0</v>
      </c>
      <c r="J1275" s="193">
        <v>1514.5000000000007</v>
      </c>
      <c r="K1275" s="193">
        <v>0</v>
      </c>
      <c r="L1275" s="194" t="s">
        <v>1324</v>
      </c>
      <c r="M1275" s="195">
        <v>43465</v>
      </c>
      <c r="N1275" s="196" t="s">
        <v>1324</v>
      </c>
      <c r="O1275" s="195">
        <v>43190</v>
      </c>
      <c r="P1275" s="66"/>
      <c r="Q1275" s="213">
        <v>0.17313835675323033</v>
      </c>
      <c r="R1275" s="193">
        <v>1187809.00257</v>
      </c>
      <c r="S1275" s="193"/>
      <c r="T1275" s="193"/>
      <c r="U1275" s="193">
        <v>2655.6514000000898</v>
      </c>
      <c r="V1275" s="193">
        <v>1753.4839220865556</v>
      </c>
      <c r="W1275" s="193">
        <v>57509.078903928661</v>
      </c>
      <c r="X1275" s="193" t="s">
        <v>607</v>
      </c>
      <c r="Y1275" s="193"/>
      <c r="Z1275" s="193">
        <v>64360.297301473627</v>
      </c>
      <c r="AA1275" s="193">
        <v>42496.069528869986</v>
      </c>
      <c r="AB1275" s="193">
        <v>1117362.3928644974</v>
      </c>
      <c r="AC1275" s="193"/>
      <c r="AD1275" s="197">
        <v>737.77642315252353</v>
      </c>
      <c r="AE1275" s="198"/>
    </row>
    <row r="1276" spans="1:31" ht="14.25" hidden="1" outlineLevel="1">
      <c r="A1276" s="66" t="s">
        <v>134</v>
      </c>
      <c r="B1276" s="208" t="s">
        <v>335</v>
      </c>
      <c r="C1276" s="172"/>
      <c r="D1276" s="66"/>
      <c r="E1276" s="66">
        <v>0.61328050557453451</v>
      </c>
      <c r="F1276" s="193">
        <v>7987.95</v>
      </c>
      <c r="G1276" s="193"/>
      <c r="H1276" s="193">
        <v>7987.95</v>
      </c>
      <c r="I1276" s="193">
        <v>0</v>
      </c>
      <c r="J1276" s="193">
        <v>224</v>
      </c>
      <c r="K1276" s="193">
        <v>0</v>
      </c>
      <c r="L1276" s="194" t="s">
        <v>1324</v>
      </c>
      <c r="M1276" s="195">
        <v>43190</v>
      </c>
      <c r="N1276" s="196" t="s">
        <v>1324</v>
      </c>
      <c r="O1276" s="195">
        <v>43190</v>
      </c>
      <c r="P1276" s="66"/>
      <c r="Q1276" s="213">
        <v>0.16313835675323032</v>
      </c>
      <c r="R1276" s="193">
        <v>303710.37082999997</v>
      </c>
      <c r="S1276" s="193"/>
      <c r="T1276" s="193"/>
      <c r="U1276" s="193">
        <v>593.12819999997737</v>
      </c>
      <c r="V1276" s="193">
        <v>2647.8937499998988</v>
      </c>
      <c r="W1276" s="193">
        <v>80000</v>
      </c>
      <c r="X1276" s="193" t="s">
        <v>607</v>
      </c>
      <c r="Y1276" s="193"/>
      <c r="Z1276" s="193">
        <v>18057.074203964352</v>
      </c>
      <c r="AA1276" s="193">
        <v>80611.938410555143</v>
      </c>
      <c r="AB1276" s="193">
        <v>313489.78309041203</v>
      </c>
      <c r="AC1276" s="193"/>
      <c r="AD1276" s="197">
        <v>1399.5079602250537</v>
      </c>
      <c r="AE1276" s="198"/>
    </row>
    <row r="1277" spans="1:31" ht="14.25" hidden="1" outlineLevel="1">
      <c r="A1277" s="66" t="s">
        <v>134</v>
      </c>
      <c r="B1277" s="208" t="s">
        <v>338</v>
      </c>
      <c r="C1277" s="172"/>
      <c r="D1277" s="66"/>
      <c r="E1277" s="66">
        <v>1.2757819166534643</v>
      </c>
      <c r="F1277" s="193">
        <v>16617</v>
      </c>
      <c r="G1277" s="193"/>
      <c r="H1277" s="193">
        <v>16617</v>
      </c>
      <c r="I1277" s="193">
        <v>0</v>
      </c>
      <c r="J1277" s="193">
        <v>0</v>
      </c>
      <c r="K1277" s="193">
        <v>0</v>
      </c>
      <c r="L1277" s="194"/>
      <c r="M1277" s="195">
        <v>43100</v>
      </c>
      <c r="N1277" s="196" t="s">
        <v>1324</v>
      </c>
      <c r="O1277" s="195">
        <v>43100</v>
      </c>
      <c r="P1277" s="66"/>
      <c r="Q1277" s="213">
        <v>9.6938356753230329E-2</v>
      </c>
      <c r="R1277" s="193">
        <v>556411.60649999999</v>
      </c>
      <c r="S1277" s="193"/>
      <c r="T1277" s="193"/>
      <c r="U1277" s="193">
        <v>0</v>
      </c>
      <c r="V1277" s="193">
        <v>0</v>
      </c>
      <c r="W1277" s="193">
        <v>0</v>
      </c>
      <c r="X1277" s="193" t="s">
        <v>607</v>
      </c>
      <c r="Y1277" s="193"/>
      <c r="Z1277" s="193">
        <v>-126.1153067300223</v>
      </c>
      <c r="AA1277" s="193">
        <v>0</v>
      </c>
      <c r="AB1277" s="193">
        <v>-2189.4942505411836</v>
      </c>
      <c r="AC1277" s="193"/>
      <c r="AD1277" s="197">
        <v>0</v>
      </c>
      <c r="AE1277" s="198"/>
    </row>
    <row r="1278" spans="1:31" ht="14.25" hidden="1" outlineLevel="1">
      <c r="A1278" s="66" t="s">
        <v>134</v>
      </c>
      <c r="B1278" s="208" t="s">
        <v>343</v>
      </c>
      <c r="C1278" s="172"/>
      <c r="D1278" s="66"/>
      <c r="E1278" s="66">
        <v>0</v>
      </c>
      <c r="F1278" s="193">
        <v>0</v>
      </c>
      <c r="G1278" s="193">
        <v>50</v>
      </c>
      <c r="H1278" s="193">
        <v>0</v>
      </c>
      <c r="I1278" s="193">
        <v>50</v>
      </c>
      <c r="J1278" s="193">
        <v>0</v>
      </c>
      <c r="K1278" s="193">
        <v>50</v>
      </c>
      <c r="L1278" s="195">
        <v>43466</v>
      </c>
      <c r="M1278" s="195">
        <v>44561</v>
      </c>
      <c r="N1278" s="196" t="s">
        <v>1324</v>
      </c>
      <c r="O1278" s="195">
        <v>43556</v>
      </c>
      <c r="P1278" s="66"/>
      <c r="Q1278" s="213">
        <v>0.17533835675323034</v>
      </c>
      <c r="R1278" s="193">
        <v>43588.646850000005</v>
      </c>
      <c r="S1278" s="193"/>
      <c r="T1278" s="193"/>
      <c r="U1278" s="193">
        <v>42307.8</v>
      </c>
      <c r="V1278" s="193">
        <v>0</v>
      </c>
      <c r="W1278" s="193">
        <v>0</v>
      </c>
      <c r="X1278" s="193">
        <v>500</v>
      </c>
      <c r="Y1278" s="193"/>
      <c r="Z1278" s="193">
        <v>-18763.172102028962</v>
      </c>
      <c r="AA1278" s="193">
        <v>0</v>
      </c>
      <c r="AB1278" s="193">
        <v>-325748.3845894452</v>
      </c>
      <c r="AC1278" s="193"/>
      <c r="AD1278" s="197">
        <v>0</v>
      </c>
      <c r="AE1278" s="198"/>
    </row>
    <row r="1279" spans="1:31" ht="14.25" hidden="1" outlineLevel="1">
      <c r="A1279" s="66" t="s">
        <v>134</v>
      </c>
      <c r="B1279" s="208" t="s">
        <v>342</v>
      </c>
      <c r="C1279" s="172"/>
      <c r="D1279" s="66"/>
      <c r="E1279" s="66">
        <v>0</v>
      </c>
      <c r="F1279" s="193">
        <v>0</v>
      </c>
      <c r="G1279" s="193">
        <v>52</v>
      </c>
      <c r="H1279" s="193">
        <v>0</v>
      </c>
      <c r="I1279" s="193">
        <v>52</v>
      </c>
      <c r="J1279" s="193">
        <v>0</v>
      </c>
      <c r="K1279" s="193">
        <v>31</v>
      </c>
      <c r="L1279" s="194" t="s">
        <v>1324</v>
      </c>
      <c r="M1279" s="195">
        <v>43921</v>
      </c>
      <c r="N1279" s="196" t="s">
        <v>1324</v>
      </c>
      <c r="O1279" s="195">
        <v>43190</v>
      </c>
      <c r="P1279" s="66"/>
      <c r="Q1279" s="213">
        <v>0.17313835675323033</v>
      </c>
      <c r="R1279" s="193">
        <v>56810.666259999998</v>
      </c>
      <c r="S1279" s="193"/>
      <c r="T1279" s="193"/>
      <c r="U1279" s="193">
        <v>1511.5380000000005</v>
      </c>
      <c r="V1279" s="193">
        <v>0</v>
      </c>
      <c r="W1279" s="193">
        <v>0</v>
      </c>
      <c r="X1279" s="193">
        <v>500</v>
      </c>
      <c r="Y1279" s="193"/>
      <c r="Z1279" s="193">
        <v>14366.545215243954</v>
      </c>
      <c r="AA1279" s="193">
        <v>0</v>
      </c>
      <c r="AB1279" s="193">
        <v>249418.32172881262</v>
      </c>
      <c r="AC1279" s="193"/>
      <c r="AD1279" s="197">
        <v>0</v>
      </c>
      <c r="AE1279" s="198"/>
    </row>
    <row r="1280" spans="1:31" ht="14.25" hidden="1" outlineLevel="1">
      <c r="A1280" s="66" t="s">
        <v>134</v>
      </c>
      <c r="B1280" s="208" t="s">
        <v>344</v>
      </c>
      <c r="C1280" s="172"/>
      <c r="D1280" s="66"/>
      <c r="E1280" s="66">
        <v>0.87376896172893692</v>
      </c>
      <c r="F1280" s="193">
        <v>11380.8</v>
      </c>
      <c r="G1280" s="193"/>
      <c r="H1280" s="193">
        <v>0</v>
      </c>
      <c r="I1280" s="193">
        <v>0</v>
      </c>
      <c r="J1280" s="193">
        <v>0</v>
      </c>
      <c r="K1280" s="193">
        <v>0</v>
      </c>
      <c r="L1280" s="194"/>
      <c r="M1280" s="195">
        <v>43100</v>
      </c>
      <c r="N1280" s="196" t="s">
        <v>1324</v>
      </c>
      <c r="O1280" s="195">
        <v>44196</v>
      </c>
      <c r="P1280" s="66"/>
      <c r="Q1280" s="213">
        <v>0.17673835675323032</v>
      </c>
      <c r="R1280" s="193">
        <v>616522.93669</v>
      </c>
      <c r="S1280" s="193"/>
      <c r="T1280" s="193"/>
      <c r="U1280" s="193">
        <v>599819.98499999999</v>
      </c>
      <c r="V1280" s="193">
        <v>0</v>
      </c>
      <c r="W1280" s="193">
        <v>0</v>
      </c>
      <c r="X1280" s="193" t="s">
        <v>607</v>
      </c>
      <c r="Y1280" s="193"/>
      <c r="Z1280" s="193">
        <v>-502887.37903496268</v>
      </c>
      <c r="AA1280" s="193">
        <v>0</v>
      </c>
      <c r="AB1280" s="193">
        <v>-8730653.3490328621</v>
      </c>
      <c r="AC1280" s="193"/>
      <c r="AD1280" s="197">
        <v>0</v>
      </c>
      <c r="AE1280" s="198"/>
    </row>
    <row r="1281" spans="1:31" ht="14.25" collapsed="1">
      <c r="A1281" s="66"/>
      <c r="B1281" s="66" t="s">
        <v>1305</v>
      </c>
      <c r="C1281" s="172"/>
      <c r="D1281" s="66">
        <v>9</v>
      </c>
      <c r="E1281" s="66">
        <v>7.39</v>
      </c>
      <c r="F1281" s="193">
        <v>102156.69709999999</v>
      </c>
      <c r="G1281" s="193">
        <v>0</v>
      </c>
      <c r="H1281" s="193">
        <v>86243.125100000005</v>
      </c>
      <c r="I1281" s="193">
        <v>0</v>
      </c>
      <c r="J1281" s="193">
        <v>75149.825099999987</v>
      </c>
      <c r="K1281" s="193">
        <v>0</v>
      </c>
      <c r="L1281" s="194" t="s">
        <v>1324</v>
      </c>
      <c r="M1281" s="195">
        <v>44926</v>
      </c>
      <c r="N1281" s="195" t="s">
        <v>1324</v>
      </c>
      <c r="O1281" s="196">
        <v>45291</v>
      </c>
      <c r="P1281" s="66"/>
      <c r="Q1281" s="213">
        <v>0.21546627531068818</v>
      </c>
      <c r="R1281" s="193">
        <v>3890995.1266799998</v>
      </c>
      <c r="S1281" s="193"/>
      <c r="T1281" s="193"/>
      <c r="U1281" s="193">
        <v>3299500.1554999994</v>
      </c>
      <c r="V1281" s="193">
        <v>43905.626541504753</v>
      </c>
      <c r="W1281" s="193">
        <v>56060.78091191726</v>
      </c>
      <c r="X1281" s="193">
        <v>500</v>
      </c>
      <c r="Y1281" s="193">
        <v>0</v>
      </c>
      <c r="Z1281" s="193">
        <v>646671.1608199738</v>
      </c>
      <c r="AA1281" s="193">
        <v>8605.0920272863532</v>
      </c>
      <c r="AB1281" s="193">
        <v>11230000</v>
      </c>
      <c r="AC1281" s="193"/>
      <c r="AD1281" s="197">
        <v>149.43481219093351</v>
      </c>
      <c r="AE1281" s="198"/>
    </row>
    <row r="1282" spans="1:31" ht="14.25" hidden="1" outlineLevel="1">
      <c r="A1282" s="66" t="s">
        <v>134</v>
      </c>
      <c r="B1282" s="208" t="s">
        <v>727</v>
      </c>
      <c r="C1282" s="172"/>
      <c r="D1282" s="66"/>
      <c r="E1282" s="66">
        <v>0.79228062710144154</v>
      </c>
      <c r="F1282" s="193">
        <v>10952.2019</v>
      </c>
      <c r="G1282" s="193"/>
      <c r="H1282" s="193">
        <v>8750.7299000000003</v>
      </c>
      <c r="I1282" s="193">
        <v>0</v>
      </c>
      <c r="J1282" s="193">
        <v>8750.7299000000003</v>
      </c>
      <c r="K1282" s="193">
        <v>0</v>
      </c>
      <c r="L1282" s="195">
        <v>44197</v>
      </c>
      <c r="M1282" s="195">
        <v>44926</v>
      </c>
      <c r="N1282" s="196" t="s">
        <v>1324</v>
      </c>
      <c r="O1282" s="195">
        <v>45291</v>
      </c>
      <c r="P1282" s="66"/>
      <c r="Q1282" s="213">
        <v>0.22873835675323032</v>
      </c>
      <c r="R1282" s="193">
        <v>346028.03513999999</v>
      </c>
      <c r="S1282" s="193"/>
      <c r="T1282" s="193"/>
      <c r="U1282" s="193">
        <v>345720.88084</v>
      </c>
      <c r="V1282" s="193">
        <v>39507.662193984521</v>
      </c>
      <c r="W1282" s="193">
        <v>56339.888230352066</v>
      </c>
      <c r="X1282" s="193" t="s">
        <v>607</v>
      </c>
      <c r="Y1282" s="193"/>
      <c r="Z1282" s="193">
        <v>23092.021438490825</v>
      </c>
      <c r="AA1282" s="193">
        <v>2638.86803756688</v>
      </c>
      <c r="AB1282" s="193">
        <v>400901.75795380614</v>
      </c>
      <c r="AC1282" s="193"/>
      <c r="AD1282" s="197">
        <v>45.813522133028712</v>
      </c>
      <c r="AE1282" s="198"/>
    </row>
    <row r="1283" spans="1:31" ht="14.25" hidden="1" outlineLevel="1">
      <c r="A1283" s="66" t="s">
        <v>134</v>
      </c>
      <c r="B1283" s="208" t="s">
        <v>728</v>
      </c>
      <c r="C1283" s="172"/>
      <c r="D1283" s="66"/>
      <c r="E1283" s="66">
        <v>0.79282297341424135</v>
      </c>
      <c r="F1283" s="193">
        <v>10959.6991</v>
      </c>
      <c r="G1283" s="193"/>
      <c r="H1283" s="193">
        <v>10959.699100000002</v>
      </c>
      <c r="I1283" s="193">
        <v>0</v>
      </c>
      <c r="J1283" s="193">
        <v>6645.0991000000022</v>
      </c>
      <c r="K1283" s="193">
        <v>0</v>
      </c>
      <c r="L1283" s="194" t="s">
        <v>1324</v>
      </c>
      <c r="M1283" s="195">
        <v>43646</v>
      </c>
      <c r="N1283" s="196" t="s">
        <v>1324</v>
      </c>
      <c r="O1283" s="195">
        <v>43465</v>
      </c>
      <c r="P1283" s="66"/>
      <c r="Q1283" s="213">
        <v>0.18313835675323034</v>
      </c>
      <c r="R1283" s="193">
        <v>331227.68920000002</v>
      </c>
      <c r="S1283" s="193"/>
      <c r="T1283" s="193"/>
      <c r="U1283" s="193">
        <v>62336.078170000052</v>
      </c>
      <c r="V1283" s="193">
        <v>9380.7597496928265</v>
      </c>
      <c r="W1283" s="193">
        <v>55500.744977603106</v>
      </c>
      <c r="X1283" s="193" t="s">
        <v>607</v>
      </c>
      <c r="Y1283" s="193"/>
      <c r="Z1283" s="193">
        <v>318445.55105387134</v>
      </c>
      <c r="AA1283" s="193">
        <v>47921.866365224145</v>
      </c>
      <c r="AB1283" s="193">
        <v>5528549.3983331891</v>
      </c>
      <c r="AC1283" s="193"/>
      <c r="AD1283" s="197">
        <v>831.97395782001013</v>
      </c>
      <c r="AE1283" s="198"/>
    </row>
    <row r="1284" spans="1:31" ht="14.25" hidden="1" outlineLevel="1">
      <c r="A1284" s="66" t="s">
        <v>134</v>
      </c>
      <c r="B1284" s="208" t="s">
        <v>729</v>
      </c>
      <c r="C1284" s="172"/>
      <c r="D1284" s="66"/>
      <c r="E1284" s="66">
        <v>0.78914101980104057</v>
      </c>
      <c r="F1284" s="193">
        <v>10908.801100000001</v>
      </c>
      <c r="G1284" s="193"/>
      <c r="H1284" s="193">
        <v>10908.801099999999</v>
      </c>
      <c r="I1284" s="193">
        <v>0</v>
      </c>
      <c r="J1284" s="193">
        <v>4130.101099999999</v>
      </c>
      <c r="K1284" s="193">
        <v>0</v>
      </c>
      <c r="L1284" s="194" t="s">
        <v>1324</v>
      </c>
      <c r="M1284" s="195">
        <v>43465</v>
      </c>
      <c r="N1284" s="196" t="s">
        <v>1324</v>
      </c>
      <c r="O1284" s="195">
        <v>43465</v>
      </c>
      <c r="P1284" s="66"/>
      <c r="Q1284" s="213">
        <v>0.18313835675323034</v>
      </c>
      <c r="R1284" s="193">
        <v>393418.69409999996</v>
      </c>
      <c r="S1284" s="193"/>
      <c r="T1284" s="193"/>
      <c r="U1284" s="193">
        <v>186678.07534999997</v>
      </c>
      <c r="V1284" s="193">
        <v>45199.396051103933</v>
      </c>
      <c r="W1284" s="193">
        <v>55805.670350297216</v>
      </c>
      <c r="X1284" s="193" t="s">
        <v>607</v>
      </c>
      <c r="Y1284" s="193"/>
      <c r="Z1284" s="193">
        <v>82977.092312243185</v>
      </c>
      <c r="AA1284" s="193">
        <v>20090.81383316336</v>
      </c>
      <c r="AB1284" s="193">
        <v>1440569.5173322868</v>
      </c>
      <c r="AC1284" s="193"/>
      <c r="AD1284" s="197">
        <v>348.79764016727995</v>
      </c>
      <c r="AE1284" s="198"/>
    </row>
    <row r="1285" spans="1:31" ht="14.25" hidden="1" outlineLevel="1">
      <c r="A1285" s="66" t="s">
        <v>134</v>
      </c>
      <c r="B1285" s="208" t="s">
        <v>730</v>
      </c>
      <c r="C1285" s="172"/>
      <c r="D1285" s="66"/>
      <c r="E1285" s="66">
        <v>1.7476656359125768</v>
      </c>
      <c r="F1285" s="193">
        <v>24159.1</v>
      </c>
      <c r="G1285" s="193"/>
      <c r="H1285" s="193">
        <v>19369.979999999996</v>
      </c>
      <c r="I1285" s="193">
        <v>0</v>
      </c>
      <c r="J1285" s="193">
        <v>19369.979999999996</v>
      </c>
      <c r="K1285" s="193">
        <v>0</v>
      </c>
      <c r="L1285" s="194" t="s">
        <v>1324</v>
      </c>
      <c r="M1285" s="195">
        <v>44561</v>
      </c>
      <c r="N1285" s="196" t="s">
        <v>1324</v>
      </c>
      <c r="O1285" s="195">
        <v>44196</v>
      </c>
      <c r="P1285" s="66"/>
      <c r="Q1285" s="213">
        <v>0.20673835675323032</v>
      </c>
      <c r="R1285" s="193">
        <v>758613.91232999996</v>
      </c>
      <c r="S1285" s="193"/>
      <c r="T1285" s="193"/>
      <c r="U1285" s="193">
        <v>747311.30019999994</v>
      </c>
      <c r="V1285" s="193">
        <v>38580.902004028918</v>
      </c>
      <c r="W1285" s="193">
        <v>55275.555266448398</v>
      </c>
      <c r="X1285" s="193" t="s">
        <v>607</v>
      </c>
      <c r="Y1285" s="193"/>
      <c r="Z1285" s="193">
        <v>56864.548704490597</v>
      </c>
      <c r="AA1285" s="193">
        <v>2935.7050809804969</v>
      </c>
      <c r="AB1285" s="193">
        <v>987228.32046573784</v>
      </c>
      <c r="AC1285" s="193"/>
      <c r="AD1285" s="197">
        <v>50.966925131865807</v>
      </c>
      <c r="AE1285" s="198"/>
    </row>
    <row r="1286" spans="1:31" ht="14.25" hidden="1" outlineLevel="1">
      <c r="A1286" s="66" t="s">
        <v>134</v>
      </c>
      <c r="B1286" s="208" t="s">
        <v>731</v>
      </c>
      <c r="C1286" s="172"/>
      <c r="D1286" s="66"/>
      <c r="E1286" s="66">
        <v>1.0676200596348373</v>
      </c>
      <c r="F1286" s="193">
        <v>14758.395</v>
      </c>
      <c r="G1286" s="193"/>
      <c r="H1286" s="193">
        <v>11659.134999999997</v>
      </c>
      <c r="I1286" s="193">
        <v>0</v>
      </c>
      <c r="J1286" s="193">
        <v>11659.134999999997</v>
      </c>
      <c r="K1286" s="193">
        <v>0</v>
      </c>
      <c r="L1286" s="195">
        <v>43191</v>
      </c>
      <c r="M1286" s="195">
        <v>44561</v>
      </c>
      <c r="N1286" s="196" t="s">
        <v>1324</v>
      </c>
      <c r="O1286" s="195">
        <v>44196</v>
      </c>
      <c r="P1286" s="66"/>
      <c r="Q1286" s="213">
        <v>0.22673835675323031</v>
      </c>
      <c r="R1286" s="193">
        <v>465125.04454000003</v>
      </c>
      <c r="S1286" s="193"/>
      <c r="T1286" s="193"/>
      <c r="U1286" s="193">
        <v>464522.27310000005</v>
      </c>
      <c r="V1286" s="193">
        <v>39841.915639539315</v>
      </c>
      <c r="W1286" s="193">
        <v>55000</v>
      </c>
      <c r="X1286" s="193" t="s">
        <v>607</v>
      </c>
      <c r="Y1286" s="193"/>
      <c r="Z1286" s="193">
        <v>39368.873091368449</v>
      </c>
      <c r="AA1286" s="193">
        <v>3376.65470820678</v>
      </c>
      <c r="AB1286" s="193">
        <v>683485.00684665062</v>
      </c>
      <c r="AC1286" s="193"/>
      <c r="AD1286" s="197">
        <v>58.622274023471796</v>
      </c>
      <c r="AE1286" s="198"/>
    </row>
    <row r="1287" spans="1:31" ht="14.25" hidden="1" outlineLevel="1">
      <c r="A1287" s="66" t="s">
        <v>134</v>
      </c>
      <c r="B1287" s="208" t="s">
        <v>732</v>
      </c>
      <c r="C1287" s="172"/>
      <c r="D1287" s="66"/>
      <c r="E1287" s="66">
        <v>1.3601555350207188</v>
      </c>
      <c r="F1287" s="193">
        <v>18802.3</v>
      </c>
      <c r="G1287" s="193"/>
      <c r="H1287" s="193">
        <v>14853.820000000003</v>
      </c>
      <c r="I1287" s="193">
        <v>0</v>
      </c>
      <c r="J1287" s="193">
        <v>14853.820000000003</v>
      </c>
      <c r="K1287" s="193">
        <v>0</v>
      </c>
      <c r="L1287" s="195">
        <v>43556</v>
      </c>
      <c r="M1287" s="195">
        <v>44926</v>
      </c>
      <c r="N1287" s="196" t="s">
        <v>1324</v>
      </c>
      <c r="O1287" s="195">
        <v>44561</v>
      </c>
      <c r="P1287" s="66"/>
      <c r="Q1287" s="213">
        <v>0.22673835675323031</v>
      </c>
      <c r="R1287" s="193">
        <v>581183.77967999992</v>
      </c>
      <c r="S1287" s="193"/>
      <c r="T1287" s="193"/>
      <c r="U1287" s="193">
        <v>580581.00823999988</v>
      </c>
      <c r="V1287" s="193">
        <v>39086.309665796391</v>
      </c>
      <c r="W1287" s="193">
        <v>54999.999999999985</v>
      </c>
      <c r="X1287" s="193" t="s">
        <v>607</v>
      </c>
      <c r="Y1287" s="193"/>
      <c r="Z1287" s="193">
        <v>26515.104174012784</v>
      </c>
      <c r="AA1287" s="193">
        <v>1785.0697109573682</v>
      </c>
      <c r="AB1287" s="193">
        <v>460330.07131941873</v>
      </c>
      <c r="AC1287" s="193"/>
      <c r="AD1287" s="197">
        <v>30.990685986461301</v>
      </c>
      <c r="AE1287" s="198"/>
    </row>
    <row r="1288" spans="1:31" ht="14.25" hidden="1" outlineLevel="1">
      <c r="A1288" s="66" t="s">
        <v>134</v>
      </c>
      <c r="B1288" s="208" t="s">
        <v>733</v>
      </c>
      <c r="C1288" s="172"/>
      <c r="D1288" s="66"/>
      <c r="E1288" s="66">
        <v>0.6782728882882022</v>
      </c>
      <c r="F1288" s="193">
        <v>9376.2000000000007</v>
      </c>
      <c r="G1288" s="193"/>
      <c r="H1288" s="193">
        <v>7500.9599999999991</v>
      </c>
      <c r="I1288" s="193">
        <v>0</v>
      </c>
      <c r="J1288" s="193">
        <v>7500.9599999999991</v>
      </c>
      <c r="K1288" s="193">
        <v>0</v>
      </c>
      <c r="L1288" s="195">
        <v>43831</v>
      </c>
      <c r="M1288" s="195">
        <v>44561</v>
      </c>
      <c r="N1288" s="196" t="s">
        <v>1324</v>
      </c>
      <c r="O1288" s="195">
        <v>44926</v>
      </c>
      <c r="P1288" s="66"/>
      <c r="Q1288" s="213">
        <v>0.22873835675323032</v>
      </c>
      <c r="R1288" s="193">
        <v>297263.30848000001</v>
      </c>
      <c r="S1288" s="193"/>
      <c r="T1288" s="193"/>
      <c r="U1288" s="193">
        <v>293138.9424</v>
      </c>
      <c r="V1288" s="193">
        <v>39080.19005567288</v>
      </c>
      <c r="W1288" s="193">
        <v>55000.000000000015</v>
      </c>
      <c r="X1288" s="193" t="s">
        <v>607</v>
      </c>
      <c r="Y1288" s="193"/>
      <c r="Z1288" s="193">
        <v>26491.943396854756</v>
      </c>
      <c r="AA1288" s="193">
        <v>3531.8070482784551</v>
      </c>
      <c r="AB1288" s="193">
        <v>459927.97588992323</v>
      </c>
      <c r="AC1288" s="193"/>
      <c r="AD1288" s="197">
        <v>61.315881685800655</v>
      </c>
      <c r="AE1288" s="198"/>
    </row>
    <row r="1289" spans="1:31" ht="14.25" hidden="1" outlineLevel="1">
      <c r="A1289" s="66" t="s">
        <v>134</v>
      </c>
      <c r="B1289" s="208" t="s">
        <v>734</v>
      </c>
      <c r="C1289" s="172"/>
      <c r="D1289" s="66"/>
      <c r="E1289" s="66">
        <v>8.1020630413470948E-2</v>
      </c>
      <c r="F1289" s="193">
        <v>1120</v>
      </c>
      <c r="G1289" s="193"/>
      <c r="H1289" s="193">
        <v>1120</v>
      </c>
      <c r="I1289" s="193">
        <v>0</v>
      </c>
      <c r="J1289" s="193">
        <v>1120</v>
      </c>
      <c r="K1289" s="193">
        <v>0</v>
      </c>
      <c r="L1289" s="195">
        <v>43647</v>
      </c>
      <c r="M1289" s="195">
        <v>44196</v>
      </c>
      <c r="N1289" s="196">
        <v>43101</v>
      </c>
      <c r="O1289" s="195">
        <v>44561</v>
      </c>
      <c r="P1289" s="66"/>
      <c r="Q1289" s="213">
        <v>0.21673835675323033</v>
      </c>
      <c r="R1289" s="193">
        <v>34452.339999999997</v>
      </c>
      <c r="S1289" s="193"/>
      <c r="T1289" s="193"/>
      <c r="U1289" s="193">
        <v>34452.339999999997</v>
      </c>
      <c r="V1289" s="193">
        <v>30761.017857142855</v>
      </c>
      <c r="W1289" s="193">
        <v>80000</v>
      </c>
      <c r="X1289" s="193" t="s">
        <v>607</v>
      </c>
      <c r="Y1289" s="193"/>
      <c r="Z1289" s="193">
        <v>33992.213126586408</v>
      </c>
      <c r="AA1289" s="193">
        <v>30350.190291595009</v>
      </c>
      <c r="AB1289" s="193">
        <v>590140.53990413935</v>
      </c>
      <c r="AC1289" s="193"/>
      <c r="AD1289" s="197">
        <v>526.91119634298161</v>
      </c>
      <c r="AE1289" s="198"/>
    </row>
    <row r="1290" spans="1:31" ht="14.25" hidden="1" outlineLevel="1">
      <c r="A1290" s="66" t="s">
        <v>134</v>
      </c>
      <c r="B1290" s="208" t="s">
        <v>735</v>
      </c>
      <c r="C1290" s="172"/>
      <c r="D1290" s="66"/>
      <c r="E1290" s="66">
        <v>8.1020630413470948E-2</v>
      </c>
      <c r="F1290" s="193">
        <v>1120</v>
      </c>
      <c r="G1290" s="193"/>
      <c r="H1290" s="193">
        <v>1120</v>
      </c>
      <c r="I1290" s="193">
        <v>0</v>
      </c>
      <c r="J1290" s="193">
        <v>1120</v>
      </c>
      <c r="K1290" s="193">
        <v>0</v>
      </c>
      <c r="L1290" s="195">
        <v>43466</v>
      </c>
      <c r="M1290" s="195">
        <v>43830</v>
      </c>
      <c r="N1290" s="196">
        <v>43101</v>
      </c>
      <c r="O1290" s="195">
        <v>44561</v>
      </c>
      <c r="P1290" s="66"/>
      <c r="Q1290" s="213">
        <v>0.21673835675323033</v>
      </c>
      <c r="R1290" s="193">
        <v>34452.339999999997</v>
      </c>
      <c r="S1290" s="193"/>
      <c r="T1290" s="193"/>
      <c r="U1290" s="193">
        <v>34452.339999999997</v>
      </c>
      <c r="V1290" s="193">
        <v>30761.017857142855</v>
      </c>
      <c r="W1290" s="193">
        <v>80000</v>
      </c>
      <c r="X1290" s="193" t="s">
        <v>607</v>
      </c>
      <c r="Y1290" s="193"/>
      <c r="Z1290" s="193">
        <v>38923.813522055359</v>
      </c>
      <c r="AA1290" s="193">
        <v>34753.40493040657</v>
      </c>
      <c r="AB1290" s="193">
        <v>675758.30504156859</v>
      </c>
      <c r="AC1290" s="193"/>
      <c r="AD1290" s="197">
        <v>603.35562950140047</v>
      </c>
      <c r="AE1290" s="198"/>
    </row>
    <row r="1291" spans="1:31" ht="14.25" hidden="1">
      <c r="A1291" s="66"/>
      <c r="B1291" s="66"/>
      <c r="C1291" s="172"/>
      <c r="D1291" s="66"/>
      <c r="E1291" s="66"/>
      <c r="F1291" s="193"/>
      <c r="G1291" s="193"/>
      <c r="H1291" s="193"/>
      <c r="I1291" s="193"/>
      <c r="J1291" s="193"/>
      <c r="K1291" s="193"/>
      <c r="L1291" s="194"/>
      <c r="M1291" s="195"/>
      <c r="N1291" s="195"/>
      <c r="O1291" s="195"/>
      <c r="P1291" s="66"/>
      <c r="Q1291" s="213"/>
      <c r="R1291" s="193"/>
      <c r="S1291" s="193"/>
      <c r="T1291" s="193"/>
      <c r="U1291" s="193"/>
      <c r="V1291" s="193"/>
      <c r="W1291" s="193"/>
      <c r="X1291" s="193"/>
      <c r="Y1291" s="193"/>
      <c r="Z1291" s="193"/>
      <c r="AA1291" s="193"/>
      <c r="AB1291" s="193"/>
      <c r="AC1291" s="193"/>
      <c r="AD1291" s="197"/>
      <c r="AE1291" s="198"/>
    </row>
    <row r="1292" spans="1:31" ht="14.25" hidden="1">
      <c r="A1292" s="66"/>
      <c r="B1292" s="66"/>
      <c r="C1292" s="172"/>
      <c r="D1292" s="66"/>
      <c r="E1292" s="66"/>
      <c r="F1292" s="193"/>
      <c r="G1292" s="193"/>
      <c r="H1292" s="193"/>
      <c r="I1292" s="193"/>
      <c r="J1292" s="193"/>
      <c r="K1292" s="193"/>
      <c r="L1292" s="194"/>
      <c r="M1292" s="195"/>
      <c r="N1292" s="195"/>
      <c r="O1292" s="195"/>
      <c r="P1292" s="66"/>
      <c r="Q1292" s="213"/>
      <c r="R1292" s="193"/>
      <c r="S1292" s="193"/>
      <c r="T1292" s="193"/>
      <c r="U1292" s="193"/>
      <c r="V1292" s="193"/>
      <c r="W1292" s="193"/>
      <c r="X1292" s="193"/>
      <c r="Y1292" s="193"/>
      <c r="Z1292" s="193"/>
      <c r="AA1292" s="193"/>
      <c r="AB1292" s="193"/>
      <c r="AC1292" s="193"/>
      <c r="AD1292" s="197"/>
      <c r="AE1292" s="198"/>
    </row>
    <row r="1293" spans="1:31" ht="14.25" hidden="1">
      <c r="A1293" s="66"/>
      <c r="B1293" s="66"/>
      <c r="C1293" s="172"/>
      <c r="D1293" s="66"/>
      <c r="E1293" s="66"/>
      <c r="F1293" s="193"/>
      <c r="G1293" s="193"/>
      <c r="H1293" s="193"/>
      <c r="I1293" s="193"/>
      <c r="J1293" s="193"/>
      <c r="K1293" s="193"/>
      <c r="L1293" s="194"/>
      <c r="M1293" s="195"/>
      <c r="N1293" s="195"/>
      <c r="O1293" s="195"/>
      <c r="P1293" s="66"/>
      <c r="Q1293" s="213"/>
      <c r="R1293" s="193"/>
      <c r="S1293" s="193"/>
      <c r="T1293" s="193"/>
      <c r="U1293" s="193"/>
      <c r="V1293" s="193"/>
      <c r="W1293" s="193"/>
      <c r="X1293" s="193"/>
      <c r="Y1293" s="193"/>
      <c r="Z1293" s="193"/>
      <c r="AA1293" s="193"/>
      <c r="AB1293" s="193"/>
      <c r="AC1293" s="193"/>
      <c r="AD1293" s="197"/>
      <c r="AE1293" s="198"/>
    </row>
    <row r="1294" spans="1:31" ht="14.25" hidden="1">
      <c r="A1294" s="66"/>
      <c r="B1294" s="66"/>
      <c r="C1294" s="172"/>
      <c r="D1294" s="66"/>
      <c r="E1294" s="66"/>
      <c r="F1294" s="193"/>
      <c r="G1294" s="193"/>
      <c r="H1294" s="193"/>
      <c r="I1294" s="193"/>
      <c r="J1294" s="193"/>
      <c r="K1294" s="193"/>
      <c r="L1294" s="194"/>
      <c r="M1294" s="195"/>
      <c r="N1294" s="195"/>
      <c r="O1294" s="195"/>
      <c r="P1294" s="66"/>
      <c r="Q1294" s="213"/>
      <c r="R1294" s="193"/>
      <c r="S1294" s="193"/>
      <c r="T1294" s="193"/>
      <c r="U1294" s="193"/>
      <c r="V1294" s="193"/>
      <c r="W1294" s="193"/>
      <c r="X1294" s="193"/>
      <c r="Y1294" s="193"/>
      <c r="Z1294" s="193"/>
      <c r="AA1294" s="193"/>
      <c r="AB1294" s="193"/>
      <c r="AC1294" s="193"/>
      <c r="AD1294" s="197"/>
      <c r="AE1294" s="198"/>
    </row>
    <row r="1295" spans="1:31" ht="14.25" hidden="1">
      <c r="A1295" s="66"/>
      <c r="B1295" s="66"/>
      <c r="C1295" s="172"/>
      <c r="D1295" s="66"/>
      <c r="E1295" s="66"/>
      <c r="F1295" s="193"/>
      <c r="G1295" s="193"/>
      <c r="H1295" s="193"/>
      <c r="I1295" s="193"/>
      <c r="J1295" s="193"/>
      <c r="K1295" s="193"/>
      <c r="L1295" s="194"/>
      <c r="M1295" s="195"/>
      <c r="N1295" s="195"/>
      <c r="O1295" s="195"/>
      <c r="P1295" s="66"/>
      <c r="Q1295" s="213"/>
      <c r="R1295" s="193"/>
      <c r="S1295" s="193"/>
      <c r="T1295" s="193"/>
      <c r="U1295" s="193"/>
      <c r="V1295" s="193"/>
      <c r="W1295" s="193"/>
      <c r="X1295" s="193"/>
      <c r="Y1295" s="193"/>
      <c r="Z1295" s="193"/>
      <c r="AA1295" s="193"/>
      <c r="AB1295" s="193"/>
      <c r="AC1295" s="193"/>
      <c r="AD1295" s="197"/>
      <c r="AE1295" s="198"/>
    </row>
    <row r="1296" spans="1:31" ht="14.25" hidden="1">
      <c r="A1296" s="66"/>
      <c r="B1296" s="66"/>
      <c r="C1296" s="172"/>
      <c r="D1296" s="66"/>
      <c r="E1296" s="66"/>
      <c r="F1296" s="193"/>
      <c r="G1296" s="193"/>
      <c r="H1296" s="193"/>
      <c r="I1296" s="193"/>
      <c r="J1296" s="193"/>
      <c r="K1296" s="193"/>
      <c r="L1296" s="194"/>
      <c r="M1296" s="195"/>
      <c r="N1296" s="195"/>
      <c r="O1296" s="195"/>
      <c r="P1296" s="66"/>
      <c r="Q1296" s="213"/>
      <c r="R1296" s="193"/>
      <c r="S1296" s="193"/>
      <c r="T1296" s="193"/>
      <c r="U1296" s="193"/>
      <c r="V1296" s="193"/>
      <c r="W1296" s="193"/>
      <c r="X1296" s="193"/>
      <c r="Y1296" s="193"/>
      <c r="Z1296" s="193"/>
      <c r="AA1296" s="193"/>
      <c r="AB1296" s="193"/>
      <c r="AC1296" s="193"/>
      <c r="AD1296" s="197"/>
      <c r="AE1296" s="198"/>
    </row>
    <row r="1297" spans="1:31" ht="14.25" hidden="1">
      <c r="A1297" s="66"/>
      <c r="B1297" s="66"/>
      <c r="C1297" s="172"/>
      <c r="D1297" s="66"/>
      <c r="E1297" s="66"/>
      <c r="F1297" s="193"/>
      <c r="G1297" s="193"/>
      <c r="H1297" s="193"/>
      <c r="I1297" s="193"/>
      <c r="J1297" s="193"/>
      <c r="K1297" s="193"/>
      <c r="L1297" s="194"/>
      <c r="M1297" s="195"/>
      <c r="N1297" s="195"/>
      <c r="O1297" s="195"/>
      <c r="P1297" s="66"/>
      <c r="Q1297" s="213"/>
      <c r="R1297" s="193"/>
      <c r="S1297" s="193"/>
      <c r="T1297" s="193"/>
      <c r="U1297" s="193"/>
      <c r="V1297" s="193"/>
      <c r="W1297" s="193"/>
      <c r="X1297" s="193"/>
      <c r="Y1297" s="193"/>
      <c r="Z1297" s="193"/>
      <c r="AA1297" s="193"/>
      <c r="AB1297" s="193"/>
      <c r="AC1297" s="193"/>
      <c r="AD1297" s="197"/>
      <c r="AE1297" s="198"/>
    </row>
    <row r="1298" spans="1:31" ht="14.25" hidden="1">
      <c r="A1298" s="66"/>
      <c r="B1298" s="66"/>
      <c r="C1298" s="172"/>
      <c r="D1298" s="66"/>
      <c r="E1298" s="66"/>
      <c r="F1298" s="193"/>
      <c r="G1298" s="193"/>
      <c r="H1298" s="193"/>
      <c r="I1298" s="193"/>
      <c r="J1298" s="193"/>
      <c r="K1298" s="193"/>
      <c r="L1298" s="194"/>
      <c r="M1298" s="195"/>
      <c r="N1298" s="195"/>
      <c r="O1298" s="195"/>
      <c r="P1298" s="66"/>
      <c r="Q1298" s="213"/>
      <c r="R1298" s="193"/>
      <c r="S1298" s="193"/>
      <c r="T1298" s="193"/>
      <c r="U1298" s="193"/>
      <c r="V1298" s="193"/>
      <c r="W1298" s="193"/>
      <c r="X1298" s="193"/>
      <c r="Y1298" s="193"/>
      <c r="Z1298" s="193"/>
      <c r="AA1298" s="193"/>
      <c r="AB1298" s="193"/>
      <c r="AC1298" s="193"/>
      <c r="AD1298" s="197"/>
      <c r="AE1298" s="198"/>
    </row>
    <row r="1299" spans="1:31" ht="14.25" hidden="1">
      <c r="A1299" s="66"/>
      <c r="B1299" s="66"/>
      <c r="C1299" s="172"/>
      <c r="D1299" s="66"/>
      <c r="E1299" s="66"/>
      <c r="F1299" s="193"/>
      <c r="G1299" s="193"/>
      <c r="H1299" s="193"/>
      <c r="I1299" s="193"/>
      <c r="J1299" s="193"/>
      <c r="K1299" s="193"/>
      <c r="L1299" s="194"/>
      <c r="M1299" s="195"/>
      <c r="N1299" s="195"/>
      <c r="O1299" s="195"/>
      <c r="P1299" s="66"/>
      <c r="Q1299" s="213"/>
      <c r="R1299" s="193"/>
      <c r="S1299" s="193"/>
      <c r="T1299" s="193"/>
      <c r="U1299" s="193"/>
      <c r="V1299" s="193"/>
      <c r="W1299" s="193"/>
      <c r="X1299" s="193"/>
      <c r="Y1299" s="193"/>
      <c r="Z1299" s="193"/>
      <c r="AA1299" s="193"/>
      <c r="AB1299" s="193"/>
      <c r="AC1299" s="193"/>
      <c r="AD1299" s="197"/>
      <c r="AE1299" s="198"/>
    </row>
    <row r="1300" spans="1:31" ht="14.25" hidden="1">
      <c r="A1300" s="66"/>
      <c r="B1300" s="66"/>
      <c r="C1300" s="172"/>
      <c r="D1300" s="66"/>
      <c r="E1300" s="66"/>
      <c r="F1300" s="193"/>
      <c r="G1300" s="193"/>
      <c r="H1300" s="193"/>
      <c r="I1300" s="193"/>
      <c r="J1300" s="193"/>
      <c r="K1300" s="193"/>
      <c r="L1300" s="194"/>
      <c r="M1300" s="195"/>
      <c r="N1300" s="195"/>
      <c r="O1300" s="195"/>
      <c r="P1300" s="66"/>
      <c r="Q1300" s="213"/>
      <c r="R1300" s="193"/>
      <c r="S1300" s="193"/>
      <c r="T1300" s="193"/>
      <c r="U1300" s="193"/>
      <c r="V1300" s="193"/>
      <c r="W1300" s="193"/>
      <c r="X1300" s="193"/>
      <c r="Y1300" s="193"/>
      <c r="Z1300" s="193"/>
      <c r="AA1300" s="193"/>
      <c r="AB1300" s="193"/>
      <c r="AC1300" s="193"/>
      <c r="AD1300" s="197"/>
      <c r="AE1300" s="198"/>
    </row>
    <row r="1301" spans="1:31" ht="14.25" hidden="1">
      <c r="A1301" s="66"/>
      <c r="B1301" s="66"/>
      <c r="C1301" s="172"/>
      <c r="D1301" s="66"/>
      <c r="E1301" s="66"/>
      <c r="F1301" s="193"/>
      <c r="G1301" s="193"/>
      <c r="H1301" s="193"/>
      <c r="I1301" s="193"/>
      <c r="J1301" s="193"/>
      <c r="K1301" s="193"/>
      <c r="L1301" s="194"/>
      <c r="M1301" s="195"/>
      <c r="N1301" s="195"/>
      <c r="O1301" s="195"/>
      <c r="P1301" s="66"/>
      <c r="Q1301" s="213"/>
      <c r="R1301" s="193"/>
      <c r="S1301" s="193"/>
      <c r="T1301" s="193"/>
      <c r="U1301" s="193"/>
      <c r="V1301" s="193"/>
      <c r="W1301" s="193"/>
      <c r="X1301" s="193"/>
      <c r="Y1301" s="193"/>
      <c r="Z1301" s="193"/>
      <c r="AA1301" s="193"/>
      <c r="AB1301" s="193"/>
      <c r="AC1301" s="193"/>
      <c r="AD1301" s="197"/>
      <c r="AE1301" s="198"/>
    </row>
    <row r="1302" spans="1:31" ht="14.25" hidden="1">
      <c r="A1302" s="66"/>
      <c r="B1302" s="66"/>
      <c r="C1302" s="172"/>
      <c r="D1302" s="66"/>
      <c r="E1302" s="66"/>
      <c r="F1302" s="193"/>
      <c r="G1302" s="193"/>
      <c r="H1302" s="193"/>
      <c r="I1302" s="193"/>
      <c r="J1302" s="193"/>
      <c r="K1302" s="193"/>
      <c r="L1302" s="194"/>
      <c r="M1302" s="195"/>
      <c r="N1302" s="195"/>
      <c r="O1302" s="195"/>
      <c r="P1302" s="66"/>
      <c r="Q1302" s="213"/>
      <c r="R1302" s="193"/>
      <c r="S1302" s="193"/>
      <c r="T1302" s="193"/>
      <c r="U1302" s="193"/>
      <c r="V1302" s="193"/>
      <c r="W1302" s="193"/>
      <c r="X1302" s="193"/>
      <c r="Y1302" s="193"/>
      <c r="Z1302" s="193"/>
      <c r="AA1302" s="193"/>
      <c r="AB1302" s="193"/>
      <c r="AC1302" s="193"/>
      <c r="AD1302" s="197"/>
      <c r="AE1302" s="198"/>
    </row>
    <row r="1303" spans="1:31" ht="14.25" hidden="1">
      <c r="A1303" s="66"/>
      <c r="B1303" s="66"/>
      <c r="C1303" s="172"/>
      <c r="D1303" s="66"/>
      <c r="E1303" s="66"/>
      <c r="F1303" s="193"/>
      <c r="G1303" s="193"/>
      <c r="H1303" s="193"/>
      <c r="I1303" s="193"/>
      <c r="J1303" s="193"/>
      <c r="K1303" s="193"/>
      <c r="L1303" s="194"/>
      <c r="M1303" s="195"/>
      <c r="N1303" s="195"/>
      <c r="O1303" s="195"/>
      <c r="P1303" s="66"/>
      <c r="Q1303" s="213"/>
      <c r="R1303" s="193"/>
      <c r="S1303" s="193"/>
      <c r="T1303" s="193"/>
      <c r="U1303" s="193"/>
      <c r="V1303" s="193"/>
      <c r="W1303" s="193"/>
      <c r="X1303" s="193"/>
      <c r="Y1303" s="193"/>
      <c r="Z1303" s="193"/>
      <c r="AA1303" s="193"/>
      <c r="AB1303" s="193"/>
      <c r="AC1303" s="193"/>
      <c r="AD1303" s="197"/>
      <c r="AE1303" s="198"/>
    </row>
    <row r="1304" spans="1:31" ht="14.25" hidden="1">
      <c r="A1304" s="66"/>
      <c r="B1304" s="66"/>
      <c r="C1304" s="172"/>
      <c r="D1304" s="66"/>
      <c r="E1304" s="66"/>
      <c r="F1304" s="193"/>
      <c r="G1304" s="193"/>
      <c r="H1304" s="193"/>
      <c r="I1304" s="193"/>
      <c r="J1304" s="193"/>
      <c r="K1304" s="193"/>
      <c r="L1304" s="194"/>
      <c r="M1304" s="195"/>
      <c r="N1304" s="195"/>
      <c r="O1304" s="195"/>
      <c r="P1304" s="66"/>
      <c r="Q1304" s="213"/>
      <c r="R1304" s="193"/>
      <c r="S1304" s="193"/>
      <c r="T1304" s="193"/>
      <c r="U1304" s="193"/>
      <c r="V1304" s="193"/>
      <c r="W1304" s="193"/>
      <c r="X1304" s="193"/>
      <c r="Y1304" s="193"/>
      <c r="Z1304" s="193"/>
      <c r="AA1304" s="193"/>
      <c r="AB1304" s="193"/>
      <c r="AC1304" s="193"/>
      <c r="AD1304" s="197"/>
      <c r="AE1304" s="198"/>
    </row>
    <row r="1305" spans="1:31" ht="14.25" hidden="1">
      <c r="A1305" s="66"/>
      <c r="B1305" s="66"/>
      <c r="C1305" s="172"/>
      <c r="D1305" s="66"/>
      <c r="E1305" s="66"/>
      <c r="F1305" s="193"/>
      <c r="G1305" s="193"/>
      <c r="H1305" s="193"/>
      <c r="I1305" s="193"/>
      <c r="J1305" s="193"/>
      <c r="K1305" s="193"/>
      <c r="L1305" s="194"/>
      <c r="M1305" s="195"/>
      <c r="N1305" s="195"/>
      <c r="O1305" s="195"/>
      <c r="P1305" s="66"/>
      <c r="Q1305" s="213"/>
      <c r="R1305" s="193"/>
      <c r="S1305" s="193"/>
      <c r="T1305" s="193"/>
      <c r="U1305" s="193"/>
      <c r="V1305" s="193"/>
      <c r="W1305" s="193"/>
      <c r="X1305" s="193"/>
      <c r="Y1305" s="193"/>
      <c r="Z1305" s="193"/>
      <c r="AA1305" s="193"/>
      <c r="AB1305" s="193"/>
      <c r="AC1305" s="193"/>
      <c r="AD1305" s="197"/>
      <c r="AE1305" s="198"/>
    </row>
    <row r="1306" spans="1:31" ht="14.25" hidden="1">
      <c r="A1306" s="66"/>
      <c r="B1306" s="66"/>
      <c r="C1306" s="172"/>
      <c r="D1306" s="66"/>
      <c r="E1306" s="66"/>
      <c r="F1306" s="193"/>
      <c r="G1306" s="193"/>
      <c r="H1306" s="193"/>
      <c r="I1306" s="193"/>
      <c r="J1306" s="193"/>
      <c r="K1306" s="193"/>
      <c r="L1306" s="194"/>
      <c r="M1306" s="195"/>
      <c r="N1306" s="195"/>
      <c r="O1306" s="195"/>
      <c r="P1306" s="66"/>
      <c r="Q1306" s="213"/>
      <c r="R1306" s="193"/>
      <c r="S1306" s="193"/>
      <c r="T1306" s="193"/>
      <c r="U1306" s="193"/>
      <c r="V1306" s="193"/>
      <c r="W1306" s="193"/>
      <c r="X1306" s="193"/>
      <c r="Y1306" s="193"/>
      <c r="Z1306" s="193"/>
      <c r="AA1306" s="193"/>
      <c r="AB1306" s="193"/>
      <c r="AC1306" s="193"/>
      <c r="AD1306" s="197"/>
      <c r="AE1306" s="198"/>
    </row>
    <row r="1307" spans="1:31" ht="14.25" hidden="1">
      <c r="A1307" s="66"/>
      <c r="B1307" s="66"/>
      <c r="C1307" s="172"/>
      <c r="D1307" s="66"/>
      <c r="E1307" s="66"/>
      <c r="F1307" s="193"/>
      <c r="G1307" s="193"/>
      <c r="H1307" s="193"/>
      <c r="I1307" s="193"/>
      <c r="J1307" s="193"/>
      <c r="K1307" s="193"/>
      <c r="L1307" s="194"/>
      <c r="M1307" s="195"/>
      <c r="N1307" s="195"/>
      <c r="O1307" s="195"/>
      <c r="P1307" s="66"/>
      <c r="Q1307" s="213"/>
      <c r="R1307" s="193"/>
      <c r="S1307" s="193"/>
      <c r="T1307" s="193"/>
      <c r="U1307" s="193"/>
      <c r="V1307" s="193"/>
      <c r="W1307" s="193"/>
      <c r="X1307" s="193"/>
      <c r="Y1307" s="193"/>
      <c r="Z1307" s="193"/>
      <c r="AA1307" s="193"/>
      <c r="AB1307" s="193"/>
      <c r="AC1307" s="193"/>
      <c r="AD1307" s="197"/>
      <c r="AE1307" s="198"/>
    </row>
    <row r="1308" spans="1:31" ht="14.25" hidden="1">
      <c r="A1308" s="66"/>
      <c r="B1308" s="66"/>
      <c r="C1308" s="172"/>
      <c r="D1308" s="66"/>
      <c r="E1308" s="66"/>
      <c r="F1308" s="193"/>
      <c r="G1308" s="193"/>
      <c r="H1308" s="193"/>
      <c r="I1308" s="193"/>
      <c r="J1308" s="193"/>
      <c r="K1308" s="193"/>
      <c r="L1308" s="194"/>
      <c r="M1308" s="195"/>
      <c r="N1308" s="195"/>
      <c r="O1308" s="195"/>
      <c r="P1308" s="66"/>
      <c r="Q1308" s="213"/>
      <c r="R1308" s="193"/>
      <c r="S1308" s="193"/>
      <c r="T1308" s="193"/>
      <c r="U1308" s="193"/>
      <c r="V1308" s="193"/>
      <c r="W1308" s="193"/>
      <c r="X1308" s="193"/>
      <c r="Y1308" s="193"/>
      <c r="Z1308" s="193"/>
      <c r="AA1308" s="193"/>
      <c r="AB1308" s="193"/>
      <c r="AC1308" s="193"/>
      <c r="AD1308" s="197"/>
      <c r="AE1308" s="198"/>
    </row>
    <row r="1309" spans="1:31" ht="14.25" hidden="1">
      <c r="A1309" s="66"/>
      <c r="B1309" s="66"/>
      <c r="C1309" s="172"/>
      <c r="D1309" s="66"/>
      <c r="E1309" s="66"/>
      <c r="F1309" s="193"/>
      <c r="G1309" s="193"/>
      <c r="H1309" s="193"/>
      <c r="I1309" s="193"/>
      <c r="J1309" s="193"/>
      <c r="K1309" s="193"/>
      <c r="L1309" s="194"/>
      <c r="M1309" s="195"/>
      <c r="N1309" s="195"/>
      <c r="O1309" s="195"/>
      <c r="P1309" s="66"/>
      <c r="Q1309" s="213"/>
      <c r="R1309" s="193"/>
      <c r="S1309" s="193"/>
      <c r="T1309" s="193"/>
      <c r="U1309" s="193"/>
      <c r="V1309" s="193"/>
      <c r="W1309" s="193"/>
      <c r="X1309" s="193"/>
      <c r="Y1309" s="193"/>
      <c r="Z1309" s="193"/>
      <c r="AA1309" s="193"/>
      <c r="AB1309" s="193"/>
      <c r="AC1309" s="193"/>
      <c r="AD1309" s="197"/>
      <c r="AE1309" s="198"/>
    </row>
    <row r="1310" spans="1:31" ht="14.25" hidden="1">
      <c r="A1310" s="66"/>
      <c r="B1310" s="66"/>
      <c r="C1310" s="172"/>
      <c r="D1310" s="66"/>
      <c r="E1310" s="66"/>
      <c r="F1310" s="193"/>
      <c r="G1310" s="193"/>
      <c r="H1310" s="193"/>
      <c r="I1310" s="193"/>
      <c r="J1310" s="193"/>
      <c r="K1310" s="193"/>
      <c r="L1310" s="194"/>
      <c r="M1310" s="195"/>
      <c r="N1310" s="195"/>
      <c r="O1310" s="195"/>
      <c r="P1310" s="66"/>
      <c r="Q1310" s="213"/>
      <c r="R1310" s="193"/>
      <c r="S1310" s="193"/>
      <c r="T1310" s="193"/>
      <c r="U1310" s="193"/>
      <c r="V1310" s="193"/>
      <c r="W1310" s="193"/>
      <c r="X1310" s="193"/>
      <c r="Y1310" s="193"/>
      <c r="Z1310" s="193"/>
      <c r="AA1310" s="193"/>
      <c r="AB1310" s="193"/>
      <c r="AC1310" s="193"/>
      <c r="AD1310" s="197"/>
      <c r="AE1310" s="198"/>
    </row>
    <row r="1311" spans="1:31" ht="14.25" hidden="1">
      <c r="A1311" s="66"/>
      <c r="B1311" s="66"/>
      <c r="C1311" s="172"/>
      <c r="D1311" s="66"/>
      <c r="E1311" s="66"/>
      <c r="F1311" s="193"/>
      <c r="G1311" s="193"/>
      <c r="H1311" s="193"/>
      <c r="I1311" s="193"/>
      <c r="J1311" s="193"/>
      <c r="K1311" s="193"/>
      <c r="L1311" s="194"/>
      <c r="M1311" s="195"/>
      <c r="N1311" s="195"/>
      <c r="O1311" s="195"/>
      <c r="P1311" s="66"/>
      <c r="Q1311" s="213"/>
      <c r="R1311" s="193"/>
      <c r="S1311" s="193"/>
      <c r="T1311" s="193"/>
      <c r="U1311" s="193"/>
      <c r="V1311" s="193"/>
      <c r="W1311" s="193"/>
      <c r="X1311" s="193"/>
      <c r="Y1311" s="193"/>
      <c r="Z1311" s="193"/>
      <c r="AA1311" s="193"/>
      <c r="AB1311" s="193"/>
      <c r="AC1311" s="193"/>
      <c r="AD1311" s="197"/>
      <c r="AE1311" s="198"/>
    </row>
    <row r="1312" spans="1:31" ht="14.25" hidden="1">
      <c r="A1312" s="66"/>
      <c r="B1312" s="66"/>
      <c r="C1312" s="172"/>
      <c r="D1312" s="66"/>
      <c r="E1312" s="66"/>
      <c r="F1312" s="193"/>
      <c r="G1312" s="193"/>
      <c r="H1312" s="193"/>
      <c r="I1312" s="193"/>
      <c r="J1312" s="193"/>
      <c r="K1312" s="193"/>
      <c r="L1312" s="194"/>
      <c r="M1312" s="195"/>
      <c r="N1312" s="195"/>
      <c r="O1312" s="195"/>
      <c r="P1312" s="66"/>
      <c r="Q1312" s="213"/>
      <c r="R1312" s="193"/>
      <c r="S1312" s="193"/>
      <c r="T1312" s="193"/>
      <c r="U1312" s="193"/>
      <c r="V1312" s="193"/>
      <c r="W1312" s="193"/>
      <c r="X1312" s="193"/>
      <c r="Y1312" s="193"/>
      <c r="Z1312" s="193"/>
      <c r="AA1312" s="193"/>
      <c r="AB1312" s="193"/>
      <c r="AC1312" s="193"/>
      <c r="AD1312" s="197"/>
      <c r="AE1312" s="198"/>
    </row>
    <row r="1313" spans="1:31" ht="14.25" hidden="1">
      <c r="A1313" s="66"/>
      <c r="B1313" s="66"/>
      <c r="C1313" s="172"/>
      <c r="D1313" s="66"/>
      <c r="E1313" s="66"/>
      <c r="F1313" s="193"/>
      <c r="G1313" s="193"/>
      <c r="H1313" s="193"/>
      <c r="I1313" s="193"/>
      <c r="J1313" s="193"/>
      <c r="K1313" s="193"/>
      <c r="L1313" s="194"/>
      <c r="M1313" s="195"/>
      <c r="N1313" s="195"/>
      <c r="O1313" s="195"/>
      <c r="P1313" s="66"/>
      <c r="Q1313" s="213"/>
      <c r="R1313" s="193"/>
      <c r="S1313" s="193"/>
      <c r="T1313" s="193"/>
      <c r="U1313" s="193"/>
      <c r="V1313" s="193"/>
      <c r="W1313" s="193"/>
      <c r="X1313" s="193"/>
      <c r="Y1313" s="193"/>
      <c r="Z1313" s="193"/>
      <c r="AA1313" s="193"/>
      <c r="AB1313" s="193"/>
      <c r="AC1313" s="193"/>
      <c r="AD1313" s="197"/>
      <c r="AE1313" s="198"/>
    </row>
    <row r="1314" spans="1:31" ht="14.25" hidden="1">
      <c r="A1314" s="66"/>
      <c r="B1314" s="66"/>
      <c r="C1314" s="172"/>
      <c r="D1314" s="66"/>
      <c r="E1314" s="66"/>
      <c r="F1314" s="193"/>
      <c r="G1314" s="193"/>
      <c r="H1314" s="193"/>
      <c r="I1314" s="193"/>
      <c r="J1314" s="193"/>
      <c r="K1314" s="193"/>
      <c r="L1314" s="194"/>
      <c r="M1314" s="195"/>
      <c r="N1314" s="195"/>
      <c r="O1314" s="195"/>
      <c r="P1314" s="66"/>
      <c r="Q1314" s="213"/>
      <c r="R1314" s="193"/>
      <c r="S1314" s="193"/>
      <c r="T1314" s="193"/>
      <c r="U1314" s="193"/>
      <c r="V1314" s="193"/>
      <c r="W1314" s="193"/>
      <c r="X1314" s="193"/>
      <c r="Y1314" s="193"/>
      <c r="Z1314" s="193"/>
      <c r="AA1314" s="193"/>
      <c r="AB1314" s="193"/>
      <c r="AC1314" s="193"/>
      <c r="AD1314" s="197"/>
      <c r="AE1314" s="198"/>
    </row>
    <row r="1315" spans="1:31" ht="14.25" hidden="1">
      <c r="A1315" s="66"/>
      <c r="B1315" s="66"/>
      <c r="C1315" s="172"/>
      <c r="D1315" s="66"/>
      <c r="E1315" s="66"/>
      <c r="F1315" s="193"/>
      <c r="G1315" s="193"/>
      <c r="H1315" s="193"/>
      <c r="I1315" s="193"/>
      <c r="J1315" s="193"/>
      <c r="K1315" s="193"/>
      <c r="L1315" s="194"/>
      <c r="M1315" s="195"/>
      <c r="N1315" s="195"/>
      <c r="O1315" s="195"/>
      <c r="P1315" s="66"/>
      <c r="Q1315" s="213"/>
      <c r="R1315" s="193"/>
      <c r="S1315" s="193"/>
      <c r="T1315" s="193"/>
      <c r="U1315" s="193"/>
      <c r="V1315" s="193"/>
      <c r="W1315" s="193"/>
      <c r="X1315" s="193"/>
      <c r="Y1315" s="193"/>
      <c r="Z1315" s="193"/>
      <c r="AA1315" s="193"/>
      <c r="AB1315" s="193"/>
      <c r="AC1315" s="193"/>
      <c r="AD1315" s="197"/>
      <c r="AE1315" s="198"/>
    </row>
    <row r="1316" spans="1:31" ht="14.25" hidden="1">
      <c r="A1316" s="66"/>
      <c r="B1316" s="66"/>
      <c r="C1316" s="172"/>
      <c r="D1316" s="66"/>
      <c r="E1316" s="66"/>
      <c r="F1316" s="193"/>
      <c r="G1316" s="193"/>
      <c r="H1316" s="193"/>
      <c r="I1316" s="193"/>
      <c r="J1316" s="193"/>
      <c r="K1316" s="193"/>
      <c r="L1316" s="194"/>
      <c r="M1316" s="195"/>
      <c r="N1316" s="195"/>
      <c r="O1316" s="195"/>
      <c r="P1316" s="66"/>
      <c r="Q1316" s="213"/>
      <c r="R1316" s="193"/>
      <c r="S1316" s="193"/>
      <c r="T1316" s="193"/>
      <c r="U1316" s="193"/>
      <c r="V1316" s="193"/>
      <c r="W1316" s="193"/>
      <c r="X1316" s="193"/>
      <c r="Y1316" s="193"/>
      <c r="Z1316" s="193"/>
      <c r="AA1316" s="193"/>
      <c r="AB1316" s="193"/>
      <c r="AC1316" s="193"/>
      <c r="AD1316" s="197"/>
      <c r="AE1316" s="198"/>
    </row>
    <row r="1317" spans="1:31" ht="14.25" hidden="1">
      <c r="A1317" s="66"/>
      <c r="B1317" s="66"/>
      <c r="C1317" s="172"/>
      <c r="D1317" s="66"/>
      <c r="E1317" s="66"/>
      <c r="F1317" s="193"/>
      <c r="G1317" s="193"/>
      <c r="H1317" s="193"/>
      <c r="I1317" s="193"/>
      <c r="J1317" s="193"/>
      <c r="K1317" s="193"/>
      <c r="L1317" s="194"/>
      <c r="M1317" s="195"/>
      <c r="N1317" s="195"/>
      <c r="O1317" s="195"/>
      <c r="P1317" s="66"/>
      <c r="Q1317" s="213"/>
      <c r="R1317" s="193"/>
      <c r="S1317" s="193"/>
      <c r="T1317" s="193"/>
      <c r="U1317" s="193"/>
      <c r="V1317" s="193"/>
      <c r="W1317" s="193"/>
      <c r="X1317" s="193"/>
      <c r="Y1317" s="193"/>
      <c r="Z1317" s="193"/>
      <c r="AA1317" s="193"/>
      <c r="AB1317" s="193"/>
      <c r="AC1317" s="193"/>
      <c r="AD1317" s="197"/>
      <c r="AE1317" s="198"/>
    </row>
    <row r="1318" spans="1:31" ht="14.25" hidden="1">
      <c r="A1318" s="66"/>
      <c r="B1318" s="66"/>
      <c r="C1318" s="172"/>
      <c r="D1318" s="66"/>
      <c r="E1318" s="66"/>
      <c r="F1318" s="193"/>
      <c r="G1318" s="193"/>
      <c r="H1318" s="193"/>
      <c r="I1318" s="193"/>
      <c r="J1318" s="193"/>
      <c r="K1318" s="193"/>
      <c r="L1318" s="194"/>
      <c r="M1318" s="195"/>
      <c r="N1318" s="195"/>
      <c r="O1318" s="195"/>
      <c r="P1318" s="66"/>
      <c r="Q1318" s="213"/>
      <c r="R1318" s="193"/>
      <c r="S1318" s="193"/>
      <c r="T1318" s="193"/>
      <c r="U1318" s="193"/>
      <c r="V1318" s="193"/>
      <c r="W1318" s="193"/>
      <c r="X1318" s="193"/>
      <c r="Y1318" s="193"/>
      <c r="Z1318" s="193"/>
      <c r="AA1318" s="193"/>
      <c r="AB1318" s="193"/>
      <c r="AC1318" s="193"/>
      <c r="AD1318" s="197"/>
      <c r="AE1318" s="198"/>
    </row>
    <row r="1319" spans="1:31" ht="14.25" hidden="1">
      <c r="A1319" s="66"/>
      <c r="B1319" s="66"/>
      <c r="C1319" s="172"/>
      <c r="D1319" s="66"/>
      <c r="E1319" s="66"/>
      <c r="F1319" s="193"/>
      <c r="G1319" s="193"/>
      <c r="H1319" s="193"/>
      <c r="I1319" s="193"/>
      <c r="J1319" s="193"/>
      <c r="K1319" s="193"/>
      <c r="L1319" s="194"/>
      <c r="M1319" s="195"/>
      <c r="N1319" s="195"/>
      <c r="O1319" s="195"/>
      <c r="P1319" s="66"/>
      <c r="Q1319" s="213"/>
      <c r="R1319" s="193"/>
      <c r="S1319" s="193"/>
      <c r="T1319" s="193"/>
      <c r="U1319" s="193"/>
      <c r="V1319" s="193"/>
      <c r="W1319" s="193"/>
      <c r="X1319" s="193"/>
      <c r="Y1319" s="193"/>
      <c r="Z1319" s="193"/>
      <c r="AA1319" s="193"/>
      <c r="AB1319" s="193"/>
      <c r="AC1319" s="193"/>
      <c r="AD1319" s="197"/>
      <c r="AE1319" s="198"/>
    </row>
    <row r="1320" spans="1:31" ht="14.25" hidden="1">
      <c r="A1320" s="66"/>
      <c r="B1320" s="66"/>
      <c r="C1320" s="172"/>
      <c r="D1320" s="66"/>
      <c r="E1320" s="66"/>
      <c r="F1320" s="193"/>
      <c r="G1320" s="193"/>
      <c r="H1320" s="193"/>
      <c r="I1320" s="193"/>
      <c r="J1320" s="193"/>
      <c r="K1320" s="193"/>
      <c r="L1320" s="194"/>
      <c r="M1320" s="195"/>
      <c r="N1320" s="195"/>
      <c r="O1320" s="195"/>
      <c r="P1320" s="66"/>
      <c r="Q1320" s="213"/>
      <c r="R1320" s="193"/>
      <c r="S1320" s="193"/>
      <c r="T1320" s="193"/>
      <c r="U1320" s="193"/>
      <c r="V1320" s="193"/>
      <c r="W1320" s="193"/>
      <c r="X1320" s="193"/>
      <c r="Y1320" s="193"/>
      <c r="Z1320" s="193"/>
      <c r="AA1320" s="193"/>
      <c r="AB1320" s="193"/>
      <c r="AC1320" s="193"/>
      <c r="AD1320" s="197"/>
      <c r="AE1320" s="198"/>
    </row>
    <row r="1321" spans="1:31" ht="14.25" hidden="1">
      <c r="A1321" s="66"/>
      <c r="B1321" s="66"/>
      <c r="C1321" s="172"/>
      <c r="D1321" s="66"/>
      <c r="E1321" s="66"/>
      <c r="F1321" s="193"/>
      <c r="G1321" s="193"/>
      <c r="H1321" s="193"/>
      <c r="I1321" s="193"/>
      <c r="J1321" s="193"/>
      <c r="K1321" s="193"/>
      <c r="L1321" s="194"/>
      <c r="M1321" s="195"/>
      <c r="N1321" s="195"/>
      <c r="O1321" s="195"/>
      <c r="P1321" s="66"/>
      <c r="Q1321" s="213"/>
      <c r="R1321" s="193"/>
      <c r="S1321" s="193"/>
      <c r="T1321" s="193"/>
      <c r="U1321" s="193"/>
      <c r="V1321" s="193"/>
      <c r="W1321" s="193"/>
      <c r="X1321" s="193"/>
      <c r="Y1321" s="193"/>
      <c r="Z1321" s="193"/>
      <c r="AA1321" s="193"/>
      <c r="AB1321" s="193"/>
      <c r="AC1321" s="193"/>
      <c r="AD1321" s="197"/>
      <c r="AE1321" s="198"/>
    </row>
    <row r="1322" spans="1:31" ht="14.25" hidden="1">
      <c r="A1322" s="66"/>
      <c r="B1322" s="66"/>
      <c r="C1322" s="172"/>
      <c r="D1322" s="66"/>
      <c r="E1322" s="66"/>
      <c r="F1322" s="193"/>
      <c r="G1322" s="193"/>
      <c r="H1322" s="193"/>
      <c r="I1322" s="193"/>
      <c r="J1322" s="193"/>
      <c r="K1322" s="193"/>
      <c r="L1322" s="194"/>
      <c r="M1322" s="195"/>
      <c r="N1322" s="195"/>
      <c r="O1322" s="195"/>
      <c r="P1322" s="66"/>
      <c r="Q1322" s="213"/>
      <c r="R1322" s="193"/>
      <c r="S1322" s="193"/>
      <c r="T1322" s="193"/>
      <c r="U1322" s="193"/>
      <c r="V1322" s="193"/>
      <c r="W1322" s="193"/>
      <c r="X1322" s="193"/>
      <c r="Y1322" s="193"/>
      <c r="Z1322" s="193"/>
      <c r="AA1322" s="193"/>
      <c r="AB1322" s="193"/>
      <c r="AC1322" s="193"/>
      <c r="AD1322" s="197"/>
      <c r="AE1322" s="198"/>
    </row>
    <row r="1323" spans="1:31" ht="14.25" hidden="1">
      <c r="A1323" s="66"/>
      <c r="B1323" s="66"/>
      <c r="C1323" s="172"/>
      <c r="D1323" s="66"/>
      <c r="E1323" s="66"/>
      <c r="F1323" s="193"/>
      <c r="G1323" s="193"/>
      <c r="H1323" s="193"/>
      <c r="I1323" s="193"/>
      <c r="J1323" s="193"/>
      <c r="K1323" s="193"/>
      <c r="L1323" s="194"/>
      <c r="M1323" s="195"/>
      <c r="N1323" s="195"/>
      <c r="O1323" s="195"/>
      <c r="P1323" s="66"/>
      <c r="Q1323" s="213"/>
      <c r="R1323" s="193"/>
      <c r="S1323" s="193"/>
      <c r="T1323" s="193"/>
      <c r="U1323" s="193"/>
      <c r="V1323" s="193"/>
      <c r="W1323" s="193"/>
      <c r="X1323" s="193"/>
      <c r="Y1323" s="193"/>
      <c r="Z1323" s="193"/>
      <c r="AA1323" s="193"/>
      <c r="AB1323" s="193"/>
      <c r="AC1323" s="193"/>
      <c r="AD1323" s="197"/>
      <c r="AE1323" s="198"/>
    </row>
    <row r="1324" spans="1:31" ht="14.25" hidden="1">
      <c r="A1324" s="66"/>
      <c r="B1324" s="66"/>
      <c r="C1324" s="172"/>
      <c r="D1324" s="66"/>
      <c r="E1324" s="66"/>
      <c r="F1324" s="193"/>
      <c r="G1324" s="193"/>
      <c r="H1324" s="193"/>
      <c r="I1324" s="193"/>
      <c r="J1324" s="193"/>
      <c r="K1324" s="193"/>
      <c r="L1324" s="194"/>
      <c r="M1324" s="195"/>
      <c r="N1324" s="195"/>
      <c r="O1324" s="195"/>
      <c r="P1324" s="66"/>
      <c r="Q1324" s="213"/>
      <c r="R1324" s="193"/>
      <c r="S1324" s="193"/>
      <c r="T1324" s="193"/>
      <c r="U1324" s="193"/>
      <c r="V1324" s="193"/>
      <c r="W1324" s="193"/>
      <c r="X1324" s="193"/>
      <c r="Y1324" s="193"/>
      <c r="Z1324" s="193"/>
      <c r="AA1324" s="193"/>
      <c r="AB1324" s="193"/>
      <c r="AC1324" s="193"/>
      <c r="AD1324" s="197"/>
      <c r="AE1324" s="198"/>
    </row>
    <row r="1325" spans="1:31" ht="14.25" hidden="1">
      <c r="A1325" s="66"/>
      <c r="B1325" s="66"/>
      <c r="C1325" s="172"/>
      <c r="D1325" s="66"/>
      <c r="E1325" s="66"/>
      <c r="F1325" s="193"/>
      <c r="G1325" s="193"/>
      <c r="H1325" s="193"/>
      <c r="I1325" s="193"/>
      <c r="J1325" s="193"/>
      <c r="K1325" s="193"/>
      <c r="L1325" s="194"/>
      <c r="M1325" s="195"/>
      <c r="N1325" s="195"/>
      <c r="O1325" s="195"/>
      <c r="P1325" s="66"/>
      <c r="Q1325" s="213"/>
      <c r="R1325" s="193"/>
      <c r="S1325" s="193"/>
      <c r="T1325" s="193"/>
      <c r="U1325" s="193"/>
      <c r="V1325" s="193"/>
      <c r="W1325" s="193"/>
      <c r="X1325" s="193"/>
      <c r="Y1325" s="193"/>
      <c r="Z1325" s="193"/>
      <c r="AA1325" s="193"/>
      <c r="AB1325" s="193"/>
      <c r="AC1325" s="193"/>
      <c r="AD1325" s="197"/>
      <c r="AE1325" s="198"/>
    </row>
    <row r="1326" spans="1:31" ht="14.25" hidden="1">
      <c r="A1326" s="66"/>
      <c r="B1326" s="66"/>
      <c r="C1326" s="172"/>
      <c r="D1326" s="66"/>
      <c r="E1326" s="66"/>
      <c r="F1326" s="193"/>
      <c r="G1326" s="193"/>
      <c r="H1326" s="193"/>
      <c r="I1326" s="193"/>
      <c r="J1326" s="193"/>
      <c r="K1326" s="193"/>
      <c r="L1326" s="194"/>
      <c r="M1326" s="195"/>
      <c r="N1326" s="195"/>
      <c r="O1326" s="195"/>
      <c r="P1326" s="66"/>
      <c r="Q1326" s="213"/>
      <c r="R1326" s="193"/>
      <c r="S1326" s="193"/>
      <c r="T1326" s="193"/>
      <c r="U1326" s="193"/>
      <c r="V1326" s="193"/>
      <c r="W1326" s="193"/>
      <c r="X1326" s="193"/>
      <c r="Y1326" s="193"/>
      <c r="Z1326" s="193"/>
      <c r="AA1326" s="193"/>
      <c r="AB1326" s="193"/>
      <c r="AC1326" s="193"/>
      <c r="AD1326" s="197"/>
      <c r="AE1326" s="198"/>
    </row>
    <row r="1327" spans="1:31" ht="14.25" hidden="1">
      <c r="A1327" s="66"/>
      <c r="B1327" s="66"/>
      <c r="C1327" s="172"/>
      <c r="D1327" s="66"/>
      <c r="E1327" s="66"/>
      <c r="F1327" s="193"/>
      <c r="G1327" s="193"/>
      <c r="H1327" s="193"/>
      <c r="I1327" s="193"/>
      <c r="J1327" s="193"/>
      <c r="K1327" s="193"/>
      <c r="L1327" s="194"/>
      <c r="M1327" s="195"/>
      <c r="N1327" s="195"/>
      <c r="O1327" s="195"/>
      <c r="P1327" s="66"/>
      <c r="Q1327" s="213"/>
      <c r="R1327" s="193"/>
      <c r="S1327" s="193"/>
      <c r="T1327" s="193"/>
      <c r="U1327" s="193"/>
      <c r="V1327" s="193"/>
      <c r="W1327" s="193"/>
      <c r="X1327" s="193"/>
      <c r="Y1327" s="193"/>
      <c r="Z1327" s="193"/>
      <c r="AA1327" s="193"/>
      <c r="AB1327" s="193"/>
      <c r="AC1327" s="193"/>
      <c r="AD1327" s="197"/>
      <c r="AE1327" s="198"/>
    </row>
    <row r="1328" spans="1:31" ht="14.25" hidden="1">
      <c r="A1328" s="66"/>
      <c r="B1328" s="66"/>
      <c r="C1328" s="172"/>
      <c r="D1328" s="66"/>
      <c r="E1328" s="66"/>
      <c r="F1328" s="193"/>
      <c r="G1328" s="193"/>
      <c r="H1328" s="193"/>
      <c r="I1328" s="193"/>
      <c r="J1328" s="193"/>
      <c r="K1328" s="193"/>
      <c r="L1328" s="194"/>
      <c r="M1328" s="195"/>
      <c r="N1328" s="195"/>
      <c r="O1328" s="195"/>
      <c r="P1328" s="66"/>
      <c r="Q1328" s="213"/>
      <c r="R1328" s="193"/>
      <c r="S1328" s="193"/>
      <c r="T1328" s="193"/>
      <c r="U1328" s="193"/>
      <c r="V1328" s="193"/>
      <c r="W1328" s="193"/>
      <c r="X1328" s="193"/>
      <c r="Y1328" s="193"/>
      <c r="Z1328" s="193"/>
      <c r="AA1328" s="193"/>
      <c r="AB1328" s="193"/>
      <c r="AC1328" s="193"/>
      <c r="AD1328" s="197"/>
      <c r="AE1328" s="198"/>
    </row>
    <row r="1329" spans="1:31" ht="14.25" hidden="1">
      <c r="A1329" s="66"/>
      <c r="B1329" s="66"/>
      <c r="C1329" s="172"/>
      <c r="D1329" s="66"/>
      <c r="E1329" s="66"/>
      <c r="F1329" s="193"/>
      <c r="G1329" s="193"/>
      <c r="H1329" s="193"/>
      <c r="I1329" s="193"/>
      <c r="J1329" s="193"/>
      <c r="K1329" s="193"/>
      <c r="L1329" s="194"/>
      <c r="M1329" s="195"/>
      <c r="N1329" s="195"/>
      <c r="O1329" s="195"/>
      <c r="P1329" s="66"/>
      <c r="Q1329" s="213"/>
      <c r="R1329" s="193"/>
      <c r="S1329" s="193"/>
      <c r="T1329" s="193"/>
      <c r="U1329" s="193"/>
      <c r="V1329" s="193"/>
      <c r="W1329" s="193"/>
      <c r="X1329" s="193"/>
      <c r="Y1329" s="193"/>
      <c r="Z1329" s="193"/>
      <c r="AA1329" s="193"/>
      <c r="AB1329" s="193"/>
      <c r="AC1329" s="193"/>
      <c r="AD1329" s="197"/>
      <c r="AE1329" s="198"/>
    </row>
    <row r="1330" spans="1:31" ht="14.25" hidden="1">
      <c r="A1330" s="66"/>
      <c r="B1330" s="66"/>
      <c r="C1330" s="172"/>
      <c r="D1330" s="66"/>
      <c r="E1330" s="66"/>
      <c r="F1330" s="193"/>
      <c r="G1330" s="193"/>
      <c r="H1330" s="193"/>
      <c r="I1330" s="193"/>
      <c r="J1330" s="193"/>
      <c r="K1330" s="193"/>
      <c r="L1330" s="194"/>
      <c r="M1330" s="195"/>
      <c r="N1330" s="195"/>
      <c r="O1330" s="195"/>
      <c r="P1330" s="66"/>
      <c r="Q1330" s="213"/>
      <c r="R1330" s="193"/>
      <c r="S1330" s="193"/>
      <c r="T1330" s="193"/>
      <c r="U1330" s="193"/>
      <c r="V1330" s="193"/>
      <c r="W1330" s="193"/>
      <c r="X1330" s="193"/>
      <c r="Y1330" s="193"/>
      <c r="Z1330" s="193"/>
      <c r="AA1330" s="193"/>
      <c r="AB1330" s="193"/>
      <c r="AC1330" s="193"/>
      <c r="AD1330" s="197"/>
      <c r="AE1330" s="198"/>
    </row>
    <row r="1331" spans="1:31" ht="14.25" hidden="1">
      <c r="A1331" s="66"/>
      <c r="B1331" s="66"/>
      <c r="C1331" s="172"/>
      <c r="D1331" s="66"/>
      <c r="E1331" s="66"/>
      <c r="F1331" s="193"/>
      <c r="G1331" s="193"/>
      <c r="H1331" s="193"/>
      <c r="I1331" s="193"/>
      <c r="J1331" s="193"/>
      <c r="K1331" s="193"/>
      <c r="L1331" s="194"/>
      <c r="M1331" s="195"/>
      <c r="N1331" s="195"/>
      <c r="O1331" s="195"/>
      <c r="P1331" s="66"/>
      <c r="Q1331" s="213"/>
      <c r="R1331" s="193"/>
      <c r="S1331" s="193"/>
      <c r="T1331" s="193"/>
      <c r="U1331" s="193"/>
      <c r="V1331" s="193"/>
      <c r="W1331" s="193"/>
      <c r="X1331" s="193"/>
      <c r="Y1331" s="193"/>
      <c r="Z1331" s="193"/>
      <c r="AA1331" s="193"/>
      <c r="AB1331" s="193"/>
      <c r="AC1331" s="193"/>
      <c r="AD1331" s="197"/>
      <c r="AE1331" s="198"/>
    </row>
    <row r="1332" spans="1:31" ht="14.25" hidden="1">
      <c r="A1332" s="66"/>
      <c r="B1332" s="66"/>
      <c r="C1332" s="172"/>
      <c r="D1332" s="66"/>
      <c r="E1332" s="66"/>
      <c r="F1332" s="193"/>
      <c r="G1332" s="193"/>
      <c r="H1332" s="193"/>
      <c r="I1332" s="193"/>
      <c r="J1332" s="193"/>
      <c r="K1332" s="193"/>
      <c r="L1332" s="194"/>
      <c r="M1332" s="195"/>
      <c r="N1332" s="195"/>
      <c r="O1332" s="195"/>
      <c r="P1332" s="66"/>
      <c r="Q1332" s="213"/>
      <c r="R1332" s="193"/>
      <c r="S1332" s="193"/>
      <c r="T1332" s="193"/>
      <c r="U1332" s="193"/>
      <c r="V1332" s="193"/>
      <c r="W1332" s="193"/>
      <c r="X1332" s="193"/>
      <c r="Y1332" s="193"/>
      <c r="Z1332" s="193"/>
      <c r="AA1332" s="193"/>
      <c r="AB1332" s="193"/>
      <c r="AC1332" s="193"/>
      <c r="AD1332" s="197"/>
      <c r="AE1332" s="198"/>
    </row>
    <row r="1333" spans="1:31" ht="14.25" hidden="1">
      <c r="A1333" s="66"/>
      <c r="B1333" s="66"/>
      <c r="C1333" s="172"/>
      <c r="D1333" s="66"/>
      <c r="E1333" s="66"/>
      <c r="F1333" s="193"/>
      <c r="G1333" s="193"/>
      <c r="H1333" s="193"/>
      <c r="I1333" s="193"/>
      <c r="J1333" s="193"/>
      <c r="K1333" s="193"/>
      <c r="L1333" s="194"/>
      <c r="M1333" s="195"/>
      <c r="N1333" s="195"/>
      <c r="O1333" s="195"/>
      <c r="P1333" s="66"/>
      <c r="Q1333" s="213"/>
      <c r="R1333" s="193"/>
      <c r="S1333" s="193"/>
      <c r="T1333" s="193"/>
      <c r="U1333" s="193"/>
      <c r="V1333" s="193"/>
      <c r="W1333" s="193"/>
      <c r="X1333" s="193"/>
      <c r="Y1333" s="193"/>
      <c r="Z1333" s="193"/>
      <c r="AA1333" s="193"/>
      <c r="AB1333" s="193"/>
      <c r="AC1333" s="193"/>
      <c r="AD1333" s="197"/>
      <c r="AE1333" s="198"/>
    </row>
    <row r="1334" spans="1:31" ht="14.25" hidden="1">
      <c r="A1334" s="66"/>
      <c r="B1334" s="66"/>
      <c r="C1334" s="172"/>
      <c r="D1334" s="66"/>
      <c r="E1334" s="66"/>
      <c r="F1334" s="193"/>
      <c r="G1334" s="193"/>
      <c r="H1334" s="193"/>
      <c r="I1334" s="193"/>
      <c r="J1334" s="193"/>
      <c r="K1334" s="193"/>
      <c r="L1334" s="194"/>
      <c r="M1334" s="195"/>
      <c r="N1334" s="195"/>
      <c r="O1334" s="195"/>
      <c r="P1334" s="66"/>
      <c r="Q1334" s="213"/>
      <c r="R1334" s="193"/>
      <c r="S1334" s="193"/>
      <c r="T1334" s="193"/>
      <c r="U1334" s="193"/>
      <c r="V1334" s="193"/>
      <c r="W1334" s="193"/>
      <c r="X1334" s="193"/>
      <c r="Y1334" s="193"/>
      <c r="Z1334" s="193"/>
      <c r="AA1334" s="193"/>
      <c r="AB1334" s="193"/>
      <c r="AC1334" s="193"/>
      <c r="AD1334" s="197"/>
      <c r="AE1334" s="198"/>
    </row>
    <row r="1335" spans="1:31" ht="14.25" hidden="1">
      <c r="A1335" s="66"/>
      <c r="B1335" s="66"/>
      <c r="C1335" s="172"/>
      <c r="D1335" s="66"/>
      <c r="E1335" s="66"/>
      <c r="F1335" s="193"/>
      <c r="G1335" s="193"/>
      <c r="H1335" s="193"/>
      <c r="I1335" s="193"/>
      <c r="J1335" s="193"/>
      <c r="K1335" s="193"/>
      <c r="L1335" s="194"/>
      <c r="M1335" s="195"/>
      <c r="N1335" s="195"/>
      <c r="O1335" s="195"/>
      <c r="P1335" s="66"/>
      <c r="Q1335" s="213"/>
      <c r="R1335" s="193"/>
      <c r="S1335" s="193"/>
      <c r="T1335" s="193"/>
      <c r="U1335" s="193"/>
      <c r="V1335" s="193"/>
      <c r="W1335" s="193"/>
      <c r="X1335" s="193"/>
      <c r="Y1335" s="193"/>
      <c r="Z1335" s="193"/>
      <c r="AA1335" s="193"/>
      <c r="AB1335" s="193"/>
      <c r="AC1335" s="193"/>
      <c r="AD1335" s="197"/>
      <c r="AE1335" s="198"/>
    </row>
    <row r="1336" spans="1:31" ht="14.25" hidden="1">
      <c r="A1336" s="66"/>
      <c r="B1336" s="66"/>
      <c r="C1336" s="172"/>
      <c r="D1336" s="66"/>
      <c r="E1336" s="66"/>
      <c r="F1336" s="193"/>
      <c r="G1336" s="193"/>
      <c r="H1336" s="193"/>
      <c r="I1336" s="193"/>
      <c r="J1336" s="193"/>
      <c r="K1336" s="193"/>
      <c r="L1336" s="194"/>
      <c r="M1336" s="195"/>
      <c r="N1336" s="195"/>
      <c r="O1336" s="195"/>
      <c r="P1336" s="66"/>
      <c r="Q1336" s="213"/>
      <c r="R1336" s="193"/>
      <c r="S1336" s="193"/>
      <c r="T1336" s="193"/>
      <c r="U1336" s="193"/>
      <c r="V1336" s="193"/>
      <c r="W1336" s="193"/>
      <c r="X1336" s="193"/>
      <c r="Y1336" s="193"/>
      <c r="Z1336" s="193"/>
      <c r="AA1336" s="193"/>
      <c r="AB1336" s="193"/>
      <c r="AC1336" s="193"/>
      <c r="AD1336" s="197"/>
      <c r="AE1336" s="198"/>
    </row>
    <row r="1337" spans="1:31" s="80" customFormat="1" ht="23.45" customHeight="1">
      <c r="A1337" s="68"/>
      <c r="B1337" s="69" t="s">
        <v>29</v>
      </c>
      <c r="C1337" s="173"/>
      <c r="D1337" s="71"/>
      <c r="E1337" s="70">
        <f>SUBTOTAL(109,E1260:E1336)</f>
        <v>23.236000000000001</v>
      </c>
      <c r="F1337" s="72">
        <f t="shared" ref="F1337:U1337" si="6">SUBTOTAL(109,F1260:F1336)</f>
        <v>314272.42849999998</v>
      </c>
      <c r="G1337" s="72">
        <f t="shared" si="6"/>
        <v>102</v>
      </c>
      <c r="H1337" s="72">
        <f t="shared" si="6"/>
        <v>278255.12150000001</v>
      </c>
      <c r="I1337" s="72">
        <f t="shared" si="6"/>
        <v>102</v>
      </c>
      <c r="J1337" s="72">
        <f t="shared" si="6"/>
        <v>132153.6715</v>
      </c>
      <c r="K1337" s="72">
        <f t="shared" si="6"/>
        <v>81</v>
      </c>
      <c r="L1337" s="73"/>
      <c r="M1337" s="157">
        <f t="shared" si="6"/>
        <v>134778</v>
      </c>
      <c r="N1337" s="157">
        <f t="shared" si="6"/>
        <v>0</v>
      </c>
      <c r="O1337" s="74"/>
      <c r="P1337" s="70">
        <f t="shared" si="6"/>
        <v>0</v>
      </c>
      <c r="Q1337" s="76"/>
      <c r="R1337" s="72">
        <f t="shared" si="6"/>
        <v>12674453.42245</v>
      </c>
      <c r="S1337" s="72">
        <f t="shared" si="6"/>
        <v>0</v>
      </c>
      <c r="T1337" s="72">
        <f t="shared" si="6"/>
        <v>0</v>
      </c>
      <c r="U1337" s="72">
        <f t="shared" si="6"/>
        <v>6106628.5445900001</v>
      </c>
      <c r="V1337" s="162"/>
      <c r="W1337" s="164"/>
      <c r="X1337" s="162"/>
      <c r="Y1337" s="72"/>
      <c r="Z1337" s="72">
        <f t="shared" ref="Z1337" si="7">SUBTOTAL(109,Z1260:Z1336)</f>
        <v>937633.54461165529</v>
      </c>
      <c r="AA1337" s="162"/>
      <c r="AB1337" s="72">
        <f>SUBTOTAL(109,AB1260:AB1336)</f>
        <v>16280000</v>
      </c>
      <c r="AC1337" s="72"/>
      <c r="AD1337" s="163"/>
      <c r="AE1337" s="148" t="e">
        <f>AVERAGE(AE1260:AE1280)</f>
        <v>#DIV/0!</v>
      </c>
    </row>
    <row r="1338" spans="1:31" s="80" customFormat="1" ht="23.45" customHeight="1">
      <c r="A1338" s="68"/>
      <c r="B1338" s="69" t="s">
        <v>30</v>
      </c>
      <c r="C1338" s="173"/>
      <c r="D1338" s="71"/>
      <c r="E1338" s="75">
        <f>E1258+E1337</f>
        <v>41.173299999999998</v>
      </c>
      <c r="F1338" s="72">
        <f>F1258+F1337</f>
        <v>515028.44649999996</v>
      </c>
      <c r="G1338" s="72"/>
      <c r="H1338" s="72">
        <f>H1258+H1337</f>
        <v>479011.13949999999</v>
      </c>
      <c r="I1338" s="72"/>
      <c r="J1338" s="72">
        <f>J1258+J1337</f>
        <v>299898.68949999998</v>
      </c>
      <c r="K1338" s="72"/>
      <c r="L1338" s="73"/>
      <c r="M1338" s="74"/>
      <c r="N1338" s="74"/>
      <c r="O1338" s="74"/>
      <c r="P1338" s="75"/>
      <c r="Q1338" s="76"/>
      <c r="R1338" s="72"/>
      <c r="S1338" s="72"/>
      <c r="T1338" s="72"/>
      <c r="U1338" s="72"/>
      <c r="V1338" s="72"/>
      <c r="W1338" s="88"/>
      <c r="X1338" s="72"/>
      <c r="Y1338" s="72"/>
      <c r="Z1338" s="72">
        <f>Z1258+Z1337</f>
        <v>2314875.0888064634</v>
      </c>
      <c r="AA1338" s="72"/>
      <c r="AB1338" s="72">
        <f>AB1258+AB1337</f>
        <v>40190000</v>
      </c>
      <c r="AC1338" s="72"/>
      <c r="AD1338" s="89"/>
      <c r="AE1338" s="148"/>
    </row>
    <row r="1339" spans="1:31" s="79" customFormat="1" ht="23.45" hidden="1" customHeight="1">
      <c r="A1339" s="81"/>
      <c r="B1339" s="82" t="s">
        <v>31</v>
      </c>
      <c r="C1339" s="174"/>
      <c r="D1339" s="83"/>
      <c r="E1339" s="83"/>
      <c r="F1339" s="84"/>
      <c r="G1339" s="84"/>
      <c r="H1339" s="84"/>
      <c r="I1339" s="84"/>
      <c r="J1339" s="84"/>
      <c r="K1339" s="84"/>
      <c r="L1339" s="85"/>
      <c r="M1339" s="86"/>
      <c r="N1339" s="86"/>
      <c r="O1339" s="86"/>
      <c r="P1339" s="83"/>
      <c r="Q1339" s="168"/>
      <c r="R1339" s="84"/>
      <c r="S1339" s="84"/>
      <c r="T1339" s="84"/>
      <c r="U1339" s="84"/>
      <c r="V1339" s="84"/>
      <c r="W1339" s="84"/>
      <c r="X1339" s="84"/>
      <c r="Y1339" s="84"/>
      <c r="Z1339" s="84"/>
      <c r="AA1339" s="84"/>
      <c r="AB1339" s="84"/>
      <c r="AC1339" s="84"/>
      <c r="AD1339" s="87"/>
      <c r="AE1339" s="149"/>
    </row>
    <row r="1340" spans="1:31" ht="14.25" hidden="1">
      <c r="A1340" s="66"/>
      <c r="B1340" s="66"/>
      <c r="C1340" s="172"/>
      <c r="D1340" s="66"/>
      <c r="E1340" s="66"/>
      <c r="F1340" s="193"/>
      <c r="G1340" s="193"/>
      <c r="H1340" s="193"/>
      <c r="I1340" s="193"/>
      <c r="J1340" s="193"/>
      <c r="K1340" s="193"/>
      <c r="L1340" s="194"/>
      <c r="M1340" s="195"/>
      <c r="N1340" s="195"/>
      <c r="O1340" s="195"/>
      <c r="P1340" s="66"/>
      <c r="Q1340" s="213"/>
      <c r="R1340" s="193"/>
      <c r="S1340" s="193"/>
      <c r="T1340" s="193"/>
      <c r="U1340" s="193"/>
      <c r="V1340" s="193"/>
      <c r="W1340" s="193"/>
      <c r="X1340" s="193"/>
      <c r="Y1340" s="193"/>
      <c r="Z1340" s="193"/>
      <c r="AA1340" s="193"/>
      <c r="AB1340" s="193"/>
      <c r="AC1340" s="193"/>
      <c r="AD1340" s="197"/>
      <c r="AE1340" s="198"/>
    </row>
    <row r="1341" spans="1:31" ht="14.25" hidden="1">
      <c r="A1341" s="66"/>
      <c r="B1341" s="66"/>
      <c r="C1341" s="172"/>
      <c r="D1341" s="66"/>
      <c r="E1341" s="66"/>
      <c r="F1341" s="193"/>
      <c r="G1341" s="193"/>
      <c r="H1341" s="193"/>
      <c r="I1341" s="193"/>
      <c r="J1341" s="193"/>
      <c r="K1341" s="193"/>
      <c r="L1341" s="194"/>
      <c r="M1341" s="195"/>
      <c r="N1341" s="195"/>
      <c r="O1341" s="195"/>
      <c r="P1341" s="66"/>
      <c r="Q1341" s="213"/>
      <c r="R1341" s="193"/>
      <c r="S1341" s="193"/>
      <c r="T1341" s="193"/>
      <c r="U1341" s="193"/>
      <c r="V1341" s="193"/>
      <c r="W1341" s="193"/>
      <c r="X1341" s="193"/>
      <c r="Y1341" s="193"/>
      <c r="Z1341" s="193"/>
      <c r="AA1341" s="193"/>
      <c r="AB1341" s="193"/>
      <c r="AC1341" s="193"/>
      <c r="AD1341" s="197"/>
      <c r="AE1341" s="198"/>
    </row>
    <row r="1342" spans="1:31" ht="14.25" hidden="1">
      <c r="A1342" s="66"/>
      <c r="B1342" s="66"/>
      <c r="C1342" s="172"/>
      <c r="D1342" s="66"/>
      <c r="E1342" s="66"/>
      <c r="F1342" s="193"/>
      <c r="G1342" s="193"/>
      <c r="H1342" s="193"/>
      <c r="I1342" s="193"/>
      <c r="J1342" s="193"/>
      <c r="K1342" s="193"/>
      <c r="L1342" s="194"/>
      <c r="M1342" s="195"/>
      <c r="N1342" s="195"/>
      <c r="O1342" s="195"/>
      <c r="P1342" s="66"/>
      <c r="Q1342" s="213"/>
      <c r="R1342" s="193"/>
      <c r="S1342" s="193"/>
      <c r="T1342" s="193"/>
      <c r="U1342" s="193"/>
      <c r="V1342" s="193"/>
      <c r="W1342" s="193"/>
      <c r="X1342" s="193"/>
      <c r="Y1342" s="193"/>
      <c r="Z1342" s="193"/>
      <c r="AA1342" s="193"/>
      <c r="AB1342" s="193"/>
      <c r="AC1342" s="193"/>
      <c r="AD1342" s="197"/>
      <c r="AE1342" s="198"/>
    </row>
    <row r="1343" spans="1:31" ht="14.25" hidden="1">
      <c r="A1343" s="66"/>
      <c r="B1343" s="66"/>
      <c r="C1343" s="172"/>
      <c r="D1343" s="66"/>
      <c r="E1343" s="66"/>
      <c r="F1343" s="193"/>
      <c r="G1343" s="193"/>
      <c r="H1343" s="193"/>
      <c r="I1343" s="193"/>
      <c r="J1343" s="193"/>
      <c r="K1343" s="193"/>
      <c r="L1343" s="194"/>
      <c r="M1343" s="195"/>
      <c r="N1343" s="195"/>
      <c r="O1343" s="195"/>
      <c r="P1343" s="66"/>
      <c r="Q1343" s="213"/>
      <c r="R1343" s="193"/>
      <c r="S1343" s="193"/>
      <c r="T1343" s="193"/>
      <c r="U1343" s="193"/>
      <c r="V1343" s="193"/>
      <c r="W1343" s="193"/>
      <c r="X1343" s="193"/>
      <c r="Y1343" s="193"/>
      <c r="Z1343" s="193"/>
      <c r="AA1343" s="193"/>
      <c r="AB1343" s="193"/>
      <c r="AC1343" s="193"/>
      <c r="AD1343" s="197"/>
      <c r="AE1343" s="198"/>
    </row>
    <row r="1344" spans="1:31" ht="14.25" hidden="1">
      <c r="A1344" s="66"/>
      <c r="B1344" s="66"/>
      <c r="C1344" s="172"/>
      <c r="D1344" s="66"/>
      <c r="E1344" s="66"/>
      <c r="F1344" s="193"/>
      <c r="G1344" s="193"/>
      <c r="H1344" s="193"/>
      <c r="I1344" s="193"/>
      <c r="J1344" s="193"/>
      <c r="K1344" s="193"/>
      <c r="L1344" s="194"/>
      <c r="M1344" s="195"/>
      <c r="N1344" s="195"/>
      <c r="O1344" s="195"/>
      <c r="P1344" s="66"/>
      <c r="Q1344" s="213"/>
      <c r="R1344" s="193"/>
      <c r="S1344" s="193"/>
      <c r="T1344" s="193"/>
      <c r="U1344" s="193"/>
      <c r="V1344" s="193"/>
      <c r="W1344" s="193"/>
      <c r="X1344" s="193"/>
      <c r="Y1344" s="193"/>
      <c r="Z1344" s="193"/>
      <c r="AA1344" s="193"/>
      <c r="AB1344" s="193"/>
      <c r="AC1344" s="193"/>
      <c r="AD1344" s="197"/>
      <c r="AE1344" s="198"/>
    </row>
    <row r="1345" spans="1:31" ht="14.25" hidden="1">
      <c r="A1345" s="66"/>
      <c r="B1345" s="66"/>
      <c r="C1345" s="172"/>
      <c r="D1345" s="66"/>
      <c r="E1345" s="66"/>
      <c r="F1345" s="193"/>
      <c r="G1345" s="193"/>
      <c r="H1345" s="193"/>
      <c r="I1345" s="193"/>
      <c r="J1345" s="193"/>
      <c r="K1345" s="193"/>
      <c r="L1345" s="194"/>
      <c r="M1345" s="195"/>
      <c r="N1345" s="195"/>
      <c r="O1345" s="195"/>
      <c r="P1345" s="66"/>
      <c r="Q1345" s="213"/>
      <c r="R1345" s="193"/>
      <c r="S1345" s="193"/>
      <c r="T1345" s="193"/>
      <c r="U1345" s="193"/>
      <c r="V1345" s="193"/>
      <c r="W1345" s="193"/>
      <c r="X1345" s="193"/>
      <c r="Y1345" s="193"/>
      <c r="Z1345" s="193"/>
      <c r="AA1345" s="193"/>
      <c r="AB1345" s="193"/>
      <c r="AC1345" s="193"/>
      <c r="AD1345" s="197"/>
      <c r="AE1345" s="198"/>
    </row>
    <row r="1346" spans="1:31" ht="14.25" hidden="1">
      <c r="A1346" s="66"/>
      <c r="B1346" s="66"/>
      <c r="C1346" s="172"/>
      <c r="D1346" s="66"/>
      <c r="E1346" s="66"/>
      <c r="F1346" s="193"/>
      <c r="G1346" s="193"/>
      <c r="H1346" s="193"/>
      <c r="I1346" s="193"/>
      <c r="J1346" s="193"/>
      <c r="K1346" s="193"/>
      <c r="L1346" s="194"/>
      <c r="M1346" s="195"/>
      <c r="N1346" s="195"/>
      <c r="O1346" s="195"/>
      <c r="P1346" s="66"/>
      <c r="Q1346" s="213"/>
      <c r="R1346" s="193"/>
      <c r="S1346" s="193"/>
      <c r="T1346" s="193"/>
      <c r="U1346" s="193"/>
      <c r="V1346" s="193"/>
      <c r="W1346" s="193"/>
      <c r="X1346" s="193"/>
      <c r="Y1346" s="193"/>
      <c r="Z1346" s="193"/>
      <c r="AA1346" s="193"/>
      <c r="AB1346" s="193"/>
      <c r="AC1346" s="193"/>
      <c r="AD1346" s="197"/>
      <c r="AE1346" s="198"/>
    </row>
    <row r="1347" spans="1:31" ht="14.25" hidden="1">
      <c r="A1347" s="66"/>
      <c r="B1347" s="66"/>
      <c r="C1347" s="172"/>
      <c r="D1347" s="66"/>
      <c r="E1347" s="66"/>
      <c r="F1347" s="193"/>
      <c r="G1347" s="193"/>
      <c r="H1347" s="193"/>
      <c r="I1347" s="193"/>
      <c r="J1347" s="193"/>
      <c r="K1347" s="193"/>
      <c r="L1347" s="194"/>
      <c r="M1347" s="195"/>
      <c r="N1347" s="195"/>
      <c r="O1347" s="195"/>
      <c r="P1347" s="66"/>
      <c r="Q1347" s="213"/>
      <c r="R1347" s="193"/>
      <c r="S1347" s="193"/>
      <c r="T1347" s="193"/>
      <c r="U1347" s="193"/>
      <c r="V1347" s="193"/>
      <c r="W1347" s="193"/>
      <c r="X1347" s="193"/>
      <c r="Y1347" s="193"/>
      <c r="Z1347" s="193"/>
      <c r="AA1347" s="193"/>
      <c r="AB1347" s="193"/>
      <c r="AC1347" s="193"/>
      <c r="AD1347" s="197"/>
      <c r="AE1347" s="198"/>
    </row>
    <row r="1348" spans="1:31" ht="14.25" hidden="1">
      <c r="A1348" s="66"/>
      <c r="B1348" s="66"/>
      <c r="C1348" s="172"/>
      <c r="D1348" s="66"/>
      <c r="E1348" s="66"/>
      <c r="F1348" s="193"/>
      <c r="G1348" s="193"/>
      <c r="H1348" s="193"/>
      <c r="I1348" s="193"/>
      <c r="J1348" s="193"/>
      <c r="K1348" s="193"/>
      <c r="L1348" s="194"/>
      <c r="M1348" s="195"/>
      <c r="N1348" s="195"/>
      <c r="O1348" s="195"/>
      <c r="P1348" s="66"/>
      <c r="Q1348" s="213"/>
      <c r="R1348" s="193"/>
      <c r="S1348" s="193"/>
      <c r="T1348" s="193"/>
      <c r="U1348" s="193"/>
      <c r="V1348" s="193"/>
      <c r="W1348" s="193"/>
      <c r="X1348" s="193"/>
      <c r="Y1348" s="193"/>
      <c r="Z1348" s="193"/>
      <c r="AA1348" s="193"/>
      <c r="AB1348" s="193"/>
      <c r="AC1348" s="193"/>
      <c r="AD1348" s="197"/>
      <c r="AE1348" s="198"/>
    </row>
    <row r="1349" spans="1:31" ht="14.25" hidden="1">
      <c r="A1349" s="66"/>
      <c r="B1349" s="66"/>
      <c r="C1349" s="172"/>
      <c r="D1349" s="66"/>
      <c r="E1349" s="66"/>
      <c r="F1349" s="193"/>
      <c r="G1349" s="193"/>
      <c r="H1349" s="193"/>
      <c r="I1349" s="193"/>
      <c r="J1349" s="193"/>
      <c r="K1349" s="193"/>
      <c r="L1349" s="194"/>
      <c r="M1349" s="195"/>
      <c r="N1349" s="195"/>
      <c r="O1349" s="195"/>
      <c r="P1349" s="66"/>
      <c r="Q1349" s="213"/>
      <c r="R1349" s="193"/>
      <c r="S1349" s="193"/>
      <c r="T1349" s="193"/>
      <c r="U1349" s="193"/>
      <c r="V1349" s="193"/>
      <c r="W1349" s="193"/>
      <c r="X1349" s="193"/>
      <c r="Y1349" s="193"/>
      <c r="Z1349" s="193"/>
      <c r="AA1349" s="193"/>
      <c r="AB1349" s="193"/>
      <c r="AC1349" s="193"/>
      <c r="AD1349" s="197"/>
      <c r="AE1349" s="198"/>
    </row>
    <row r="1350" spans="1:31" ht="14.25" hidden="1">
      <c r="A1350" s="66"/>
      <c r="B1350" s="66"/>
      <c r="C1350" s="172"/>
      <c r="D1350" s="66"/>
      <c r="E1350" s="66"/>
      <c r="F1350" s="193"/>
      <c r="G1350" s="193"/>
      <c r="H1350" s="193"/>
      <c r="I1350" s="193"/>
      <c r="J1350" s="193"/>
      <c r="K1350" s="193"/>
      <c r="L1350" s="194"/>
      <c r="M1350" s="195"/>
      <c r="N1350" s="195"/>
      <c r="O1350" s="195"/>
      <c r="P1350" s="66"/>
      <c r="Q1350" s="213"/>
      <c r="R1350" s="193"/>
      <c r="S1350" s="193"/>
      <c r="T1350" s="193"/>
      <c r="U1350" s="193"/>
      <c r="V1350" s="193"/>
      <c r="W1350" s="193"/>
      <c r="X1350" s="193"/>
      <c r="Y1350" s="193"/>
      <c r="Z1350" s="193"/>
      <c r="AA1350" s="193"/>
      <c r="AB1350" s="193"/>
      <c r="AC1350" s="193"/>
      <c r="AD1350" s="197"/>
      <c r="AE1350" s="198"/>
    </row>
    <row r="1351" spans="1:31" ht="14.25" hidden="1">
      <c r="A1351" s="66"/>
      <c r="B1351" s="66"/>
      <c r="C1351" s="172"/>
      <c r="D1351" s="66"/>
      <c r="E1351" s="66"/>
      <c r="F1351" s="193"/>
      <c r="G1351" s="193"/>
      <c r="H1351" s="193"/>
      <c r="I1351" s="193"/>
      <c r="J1351" s="193"/>
      <c r="K1351" s="193"/>
      <c r="L1351" s="194"/>
      <c r="M1351" s="195"/>
      <c r="N1351" s="195"/>
      <c r="O1351" s="195"/>
      <c r="P1351" s="66"/>
      <c r="Q1351" s="213"/>
      <c r="R1351" s="193"/>
      <c r="S1351" s="193"/>
      <c r="T1351" s="193"/>
      <c r="U1351" s="193"/>
      <c r="V1351" s="193"/>
      <c r="W1351" s="193"/>
      <c r="X1351" s="193"/>
      <c r="Y1351" s="193"/>
      <c r="Z1351" s="193"/>
      <c r="AA1351" s="193"/>
      <c r="AB1351" s="193"/>
      <c r="AC1351" s="193"/>
      <c r="AD1351" s="197"/>
      <c r="AE1351" s="198"/>
    </row>
    <row r="1352" spans="1:31" ht="14.25" hidden="1">
      <c r="A1352" s="66"/>
      <c r="B1352" s="66"/>
      <c r="C1352" s="172"/>
      <c r="D1352" s="66"/>
      <c r="E1352" s="66"/>
      <c r="F1352" s="193"/>
      <c r="G1352" s="193"/>
      <c r="H1352" s="193"/>
      <c r="I1352" s="193"/>
      <c r="J1352" s="193"/>
      <c r="K1352" s="193"/>
      <c r="L1352" s="194"/>
      <c r="M1352" s="195"/>
      <c r="N1352" s="195"/>
      <c r="O1352" s="195"/>
      <c r="P1352" s="66"/>
      <c r="Q1352" s="213"/>
      <c r="R1352" s="193"/>
      <c r="S1352" s="193"/>
      <c r="T1352" s="193"/>
      <c r="U1352" s="193"/>
      <c r="V1352" s="193"/>
      <c r="W1352" s="193"/>
      <c r="X1352" s="193"/>
      <c r="Y1352" s="193"/>
      <c r="Z1352" s="193"/>
      <c r="AA1352" s="193"/>
      <c r="AB1352" s="193"/>
      <c r="AC1352" s="193"/>
      <c r="AD1352" s="197"/>
      <c r="AE1352" s="198"/>
    </row>
    <row r="1353" spans="1:31" ht="14.25" hidden="1">
      <c r="A1353" s="66"/>
      <c r="B1353" s="66"/>
      <c r="C1353" s="172"/>
      <c r="D1353" s="66"/>
      <c r="E1353" s="66"/>
      <c r="F1353" s="193"/>
      <c r="G1353" s="193"/>
      <c r="H1353" s="193"/>
      <c r="I1353" s="193"/>
      <c r="J1353" s="193"/>
      <c r="K1353" s="193"/>
      <c r="L1353" s="194"/>
      <c r="M1353" s="195"/>
      <c r="N1353" s="195"/>
      <c r="O1353" s="195"/>
      <c r="P1353" s="66"/>
      <c r="Q1353" s="213"/>
      <c r="R1353" s="193"/>
      <c r="S1353" s="193"/>
      <c r="T1353" s="193"/>
      <c r="U1353" s="193"/>
      <c r="V1353" s="193"/>
      <c r="W1353" s="193"/>
      <c r="X1353" s="193"/>
      <c r="Y1353" s="193"/>
      <c r="Z1353" s="193"/>
      <c r="AA1353" s="193"/>
      <c r="AB1353" s="193"/>
      <c r="AC1353" s="193"/>
      <c r="AD1353" s="197"/>
      <c r="AE1353" s="198"/>
    </row>
    <row r="1354" spans="1:31" ht="14.25" hidden="1">
      <c r="A1354" s="66"/>
      <c r="B1354" s="66"/>
      <c r="C1354" s="172"/>
      <c r="D1354" s="66"/>
      <c r="E1354" s="66"/>
      <c r="F1354" s="193"/>
      <c r="G1354" s="193"/>
      <c r="H1354" s="193"/>
      <c r="I1354" s="193"/>
      <c r="J1354" s="193"/>
      <c r="K1354" s="193"/>
      <c r="L1354" s="194"/>
      <c r="M1354" s="195"/>
      <c r="N1354" s="195"/>
      <c r="O1354" s="195"/>
      <c r="P1354" s="66"/>
      <c r="Q1354" s="213"/>
      <c r="R1354" s="193"/>
      <c r="S1354" s="193"/>
      <c r="T1354" s="193"/>
      <c r="U1354" s="193"/>
      <c r="V1354" s="193"/>
      <c r="W1354" s="193"/>
      <c r="X1354" s="193"/>
      <c r="Y1354" s="193"/>
      <c r="Z1354" s="193"/>
      <c r="AA1354" s="193"/>
      <c r="AB1354" s="193"/>
      <c r="AC1354" s="193"/>
      <c r="AD1354" s="197"/>
      <c r="AE1354" s="198"/>
    </row>
    <row r="1355" spans="1:31" ht="14.25" hidden="1">
      <c r="A1355" s="66"/>
      <c r="B1355" s="66"/>
      <c r="C1355" s="172"/>
      <c r="D1355" s="66"/>
      <c r="E1355" s="66"/>
      <c r="F1355" s="193"/>
      <c r="G1355" s="193"/>
      <c r="H1355" s="193"/>
      <c r="I1355" s="193"/>
      <c r="J1355" s="193"/>
      <c r="K1355" s="193"/>
      <c r="L1355" s="194"/>
      <c r="M1355" s="195"/>
      <c r="N1355" s="195"/>
      <c r="O1355" s="195"/>
      <c r="P1355" s="66"/>
      <c r="Q1355" s="213"/>
      <c r="R1355" s="193"/>
      <c r="S1355" s="193"/>
      <c r="T1355" s="193"/>
      <c r="U1355" s="193"/>
      <c r="V1355" s="193"/>
      <c r="W1355" s="193"/>
      <c r="X1355" s="193"/>
      <c r="Y1355" s="193"/>
      <c r="Z1355" s="193"/>
      <c r="AA1355" s="193"/>
      <c r="AB1355" s="193"/>
      <c r="AC1355" s="193"/>
      <c r="AD1355" s="197"/>
      <c r="AE1355" s="198"/>
    </row>
    <row r="1356" spans="1:31" ht="14.25" hidden="1">
      <c r="A1356" s="66"/>
      <c r="B1356" s="66"/>
      <c r="C1356" s="172"/>
      <c r="D1356" s="66"/>
      <c r="E1356" s="66"/>
      <c r="F1356" s="193"/>
      <c r="G1356" s="193"/>
      <c r="H1356" s="193"/>
      <c r="I1356" s="193"/>
      <c r="J1356" s="193"/>
      <c r="K1356" s="193"/>
      <c r="L1356" s="194"/>
      <c r="M1356" s="195"/>
      <c r="N1356" s="195"/>
      <c r="O1356" s="195"/>
      <c r="P1356" s="66"/>
      <c r="Q1356" s="213"/>
      <c r="R1356" s="193"/>
      <c r="S1356" s="193"/>
      <c r="T1356" s="193"/>
      <c r="U1356" s="193"/>
      <c r="V1356" s="193"/>
      <c r="W1356" s="193"/>
      <c r="X1356" s="193"/>
      <c r="Y1356" s="193"/>
      <c r="Z1356" s="193"/>
      <c r="AA1356" s="193"/>
      <c r="AB1356" s="193"/>
      <c r="AC1356" s="193"/>
      <c r="AD1356" s="197"/>
      <c r="AE1356" s="198"/>
    </row>
    <row r="1357" spans="1:31" ht="14.25" hidden="1">
      <c r="A1357" s="66"/>
      <c r="B1357" s="66"/>
      <c r="C1357" s="172"/>
      <c r="D1357" s="66"/>
      <c r="E1357" s="66"/>
      <c r="F1357" s="193"/>
      <c r="G1357" s="193"/>
      <c r="H1357" s="193"/>
      <c r="I1357" s="193"/>
      <c r="J1357" s="193"/>
      <c r="K1357" s="193"/>
      <c r="L1357" s="194"/>
      <c r="M1357" s="195"/>
      <c r="N1357" s="195"/>
      <c r="O1357" s="195"/>
      <c r="P1357" s="66"/>
      <c r="Q1357" s="213"/>
      <c r="R1357" s="193"/>
      <c r="S1357" s="193"/>
      <c r="T1357" s="193"/>
      <c r="U1357" s="193"/>
      <c r="V1357" s="193"/>
      <c r="W1357" s="193"/>
      <c r="X1357" s="193"/>
      <c r="Y1357" s="193"/>
      <c r="Z1357" s="193"/>
      <c r="AA1357" s="193"/>
      <c r="AB1357" s="193"/>
      <c r="AC1357" s="193"/>
      <c r="AD1357" s="197"/>
      <c r="AE1357" s="198"/>
    </row>
    <row r="1358" spans="1:31" ht="14.25" hidden="1">
      <c r="A1358" s="66"/>
      <c r="B1358" s="66"/>
      <c r="C1358" s="172"/>
      <c r="D1358" s="66"/>
      <c r="E1358" s="66"/>
      <c r="F1358" s="193"/>
      <c r="G1358" s="193"/>
      <c r="H1358" s="193"/>
      <c r="I1358" s="193"/>
      <c r="J1358" s="193"/>
      <c r="K1358" s="193"/>
      <c r="L1358" s="194"/>
      <c r="M1358" s="195"/>
      <c r="N1358" s="195"/>
      <c r="O1358" s="195"/>
      <c r="P1358" s="66"/>
      <c r="Q1358" s="213"/>
      <c r="R1358" s="193"/>
      <c r="S1358" s="193"/>
      <c r="T1358" s="193"/>
      <c r="U1358" s="193"/>
      <c r="V1358" s="193"/>
      <c r="W1358" s="193"/>
      <c r="X1358" s="193"/>
      <c r="Y1358" s="193"/>
      <c r="Z1358" s="193"/>
      <c r="AA1358" s="193"/>
      <c r="AB1358" s="193"/>
      <c r="AC1358" s="193"/>
      <c r="AD1358" s="197"/>
      <c r="AE1358" s="198"/>
    </row>
    <row r="1359" spans="1:31" ht="14.25" hidden="1">
      <c r="A1359" s="66"/>
      <c r="B1359" s="66"/>
      <c r="C1359" s="172"/>
      <c r="D1359" s="66"/>
      <c r="E1359" s="66"/>
      <c r="F1359" s="193"/>
      <c r="G1359" s="193"/>
      <c r="H1359" s="193"/>
      <c r="I1359" s="193"/>
      <c r="J1359" s="193"/>
      <c r="K1359" s="193"/>
      <c r="L1359" s="194"/>
      <c r="M1359" s="195"/>
      <c r="N1359" s="195"/>
      <c r="O1359" s="195"/>
      <c r="P1359" s="66"/>
      <c r="Q1359" s="213"/>
      <c r="R1359" s="193"/>
      <c r="S1359" s="193"/>
      <c r="T1359" s="193"/>
      <c r="U1359" s="193"/>
      <c r="V1359" s="193"/>
      <c r="W1359" s="193"/>
      <c r="X1359" s="193"/>
      <c r="Y1359" s="193"/>
      <c r="Z1359" s="193"/>
      <c r="AA1359" s="193"/>
      <c r="AB1359" s="193"/>
      <c r="AC1359" s="193"/>
      <c r="AD1359" s="197"/>
      <c r="AE1359" s="198"/>
    </row>
    <row r="1360" spans="1:31" ht="14.25" hidden="1">
      <c r="A1360" s="66"/>
      <c r="B1360" s="66"/>
      <c r="C1360" s="172"/>
      <c r="D1360" s="66"/>
      <c r="E1360" s="66"/>
      <c r="F1360" s="193"/>
      <c r="G1360" s="193"/>
      <c r="H1360" s="193"/>
      <c r="I1360" s="193"/>
      <c r="J1360" s="193"/>
      <c r="K1360" s="193"/>
      <c r="L1360" s="194"/>
      <c r="M1360" s="195"/>
      <c r="N1360" s="195"/>
      <c r="O1360" s="195"/>
      <c r="P1360" s="66"/>
      <c r="Q1360" s="213"/>
      <c r="R1360" s="193"/>
      <c r="S1360" s="193"/>
      <c r="T1360" s="193"/>
      <c r="U1360" s="193"/>
      <c r="V1360" s="193"/>
      <c r="W1360" s="193"/>
      <c r="X1360" s="193"/>
      <c r="Y1360" s="193"/>
      <c r="Z1360" s="193"/>
      <c r="AA1360" s="193"/>
      <c r="AB1360" s="193"/>
      <c r="AC1360" s="193"/>
      <c r="AD1360" s="197"/>
      <c r="AE1360" s="198"/>
    </row>
    <row r="1361" spans="1:31" ht="14.25" hidden="1">
      <c r="A1361" s="66"/>
      <c r="B1361" s="66"/>
      <c r="C1361" s="172"/>
      <c r="D1361" s="66"/>
      <c r="E1361" s="66"/>
      <c r="F1361" s="193"/>
      <c r="G1361" s="193"/>
      <c r="H1361" s="193"/>
      <c r="I1361" s="193"/>
      <c r="J1361" s="193"/>
      <c r="K1361" s="193"/>
      <c r="L1361" s="194"/>
      <c r="M1361" s="195"/>
      <c r="N1361" s="195"/>
      <c r="O1361" s="195"/>
      <c r="P1361" s="66"/>
      <c r="Q1361" s="213"/>
      <c r="R1361" s="193"/>
      <c r="S1361" s="193"/>
      <c r="T1361" s="193"/>
      <c r="U1361" s="193"/>
      <c r="V1361" s="193"/>
      <c r="W1361" s="193"/>
      <c r="X1361" s="193"/>
      <c r="Y1361" s="193"/>
      <c r="Z1361" s="193"/>
      <c r="AA1361" s="193"/>
      <c r="AB1361" s="193"/>
      <c r="AC1361" s="193"/>
      <c r="AD1361" s="197"/>
      <c r="AE1361" s="198"/>
    </row>
    <row r="1362" spans="1:31" ht="14.25" hidden="1">
      <c r="A1362" s="66"/>
      <c r="B1362" s="66"/>
      <c r="C1362" s="172"/>
      <c r="D1362" s="66"/>
      <c r="E1362" s="66"/>
      <c r="F1362" s="193"/>
      <c r="G1362" s="193"/>
      <c r="H1362" s="193"/>
      <c r="I1362" s="193"/>
      <c r="J1362" s="193"/>
      <c r="K1362" s="193"/>
      <c r="L1362" s="194"/>
      <c r="M1362" s="195"/>
      <c r="N1362" s="195"/>
      <c r="O1362" s="195"/>
      <c r="P1362" s="66"/>
      <c r="Q1362" s="213"/>
      <c r="R1362" s="193"/>
      <c r="S1362" s="193"/>
      <c r="T1362" s="193"/>
      <c r="U1362" s="193"/>
      <c r="V1362" s="193"/>
      <c r="W1362" s="193"/>
      <c r="X1362" s="193"/>
      <c r="Y1362" s="193"/>
      <c r="Z1362" s="193"/>
      <c r="AA1362" s="193"/>
      <c r="AB1362" s="193"/>
      <c r="AC1362" s="193"/>
      <c r="AD1362" s="197"/>
      <c r="AE1362" s="198"/>
    </row>
    <row r="1363" spans="1:31" ht="14.25" hidden="1">
      <c r="A1363" s="66"/>
      <c r="B1363" s="66"/>
      <c r="C1363" s="172"/>
      <c r="D1363" s="66"/>
      <c r="E1363" s="66"/>
      <c r="F1363" s="193"/>
      <c r="G1363" s="193"/>
      <c r="H1363" s="193"/>
      <c r="I1363" s="193"/>
      <c r="J1363" s="193"/>
      <c r="K1363" s="193"/>
      <c r="L1363" s="194"/>
      <c r="M1363" s="195"/>
      <c r="N1363" s="195"/>
      <c r="O1363" s="195"/>
      <c r="P1363" s="66"/>
      <c r="Q1363" s="213"/>
      <c r="R1363" s="193"/>
      <c r="S1363" s="193"/>
      <c r="T1363" s="193"/>
      <c r="U1363" s="193"/>
      <c r="V1363" s="193"/>
      <c r="W1363" s="193"/>
      <c r="X1363" s="193"/>
      <c r="Y1363" s="193"/>
      <c r="Z1363" s="193"/>
      <c r="AA1363" s="193"/>
      <c r="AB1363" s="193"/>
      <c r="AC1363" s="193"/>
      <c r="AD1363" s="197"/>
      <c r="AE1363" s="198"/>
    </row>
    <row r="1364" spans="1:31" ht="14.25" hidden="1">
      <c r="A1364" s="66"/>
      <c r="B1364" s="66"/>
      <c r="C1364" s="172"/>
      <c r="D1364" s="66"/>
      <c r="E1364" s="66"/>
      <c r="F1364" s="193"/>
      <c r="G1364" s="193"/>
      <c r="H1364" s="193"/>
      <c r="I1364" s="193"/>
      <c r="J1364" s="193"/>
      <c r="K1364" s="193"/>
      <c r="L1364" s="194"/>
      <c r="M1364" s="195"/>
      <c r="N1364" s="195"/>
      <c r="O1364" s="195"/>
      <c r="P1364" s="66"/>
      <c r="Q1364" s="213"/>
      <c r="R1364" s="193"/>
      <c r="S1364" s="193"/>
      <c r="T1364" s="193"/>
      <c r="U1364" s="193"/>
      <c r="V1364" s="193"/>
      <c r="W1364" s="193"/>
      <c r="X1364" s="193"/>
      <c r="Y1364" s="193"/>
      <c r="Z1364" s="193"/>
      <c r="AA1364" s="193"/>
      <c r="AB1364" s="193"/>
      <c r="AC1364" s="193"/>
      <c r="AD1364" s="197"/>
      <c r="AE1364" s="198"/>
    </row>
    <row r="1365" spans="1:31" ht="14.25" hidden="1">
      <c r="A1365" s="66"/>
      <c r="B1365" s="66"/>
      <c r="C1365" s="172"/>
      <c r="D1365" s="66"/>
      <c r="E1365" s="66"/>
      <c r="F1365" s="193"/>
      <c r="G1365" s="193"/>
      <c r="H1365" s="193"/>
      <c r="I1365" s="193"/>
      <c r="J1365" s="193"/>
      <c r="K1365" s="193"/>
      <c r="L1365" s="194"/>
      <c r="M1365" s="195"/>
      <c r="N1365" s="195"/>
      <c r="O1365" s="195"/>
      <c r="P1365" s="66"/>
      <c r="Q1365" s="213"/>
      <c r="R1365" s="193"/>
      <c r="S1365" s="193"/>
      <c r="T1365" s="193"/>
      <c r="U1365" s="193"/>
      <c r="V1365" s="193"/>
      <c r="W1365" s="193"/>
      <c r="X1365" s="193"/>
      <c r="Y1365" s="193"/>
      <c r="Z1365" s="193"/>
      <c r="AA1365" s="193"/>
      <c r="AB1365" s="193"/>
      <c r="AC1365" s="193"/>
      <c r="AD1365" s="197"/>
      <c r="AE1365" s="198"/>
    </row>
    <row r="1366" spans="1:31" ht="14.25" hidden="1">
      <c r="A1366" s="66"/>
      <c r="B1366" s="66"/>
      <c r="C1366" s="172"/>
      <c r="D1366" s="66"/>
      <c r="E1366" s="66"/>
      <c r="F1366" s="193"/>
      <c r="G1366" s="193"/>
      <c r="H1366" s="193"/>
      <c r="I1366" s="193"/>
      <c r="J1366" s="193"/>
      <c r="K1366" s="193"/>
      <c r="L1366" s="194"/>
      <c r="M1366" s="195"/>
      <c r="N1366" s="195"/>
      <c r="O1366" s="195"/>
      <c r="P1366" s="66"/>
      <c r="Q1366" s="213"/>
      <c r="R1366" s="193"/>
      <c r="S1366" s="193"/>
      <c r="T1366" s="193"/>
      <c r="U1366" s="193"/>
      <c r="V1366" s="193"/>
      <c r="W1366" s="193"/>
      <c r="X1366" s="193"/>
      <c r="Y1366" s="193"/>
      <c r="Z1366" s="193"/>
      <c r="AA1366" s="193"/>
      <c r="AB1366" s="193"/>
      <c r="AC1366" s="193"/>
      <c r="AD1366" s="197"/>
      <c r="AE1366" s="198"/>
    </row>
    <row r="1367" spans="1:31" ht="14.25" hidden="1">
      <c r="A1367" s="66"/>
      <c r="B1367" s="66"/>
      <c r="C1367" s="172"/>
      <c r="D1367" s="66"/>
      <c r="E1367" s="66"/>
      <c r="F1367" s="193"/>
      <c r="G1367" s="193"/>
      <c r="H1367" s="193"/>
      <c r="I1367" s="193"/>
      <c r="J1367" s="193"/>
      <c r="K1367" s="193"/>
      <c r="L1367" s="194"/>
      <c r="M1367" s="195"/>
      <c r="N1367" s="195"/>
      <c r="O1367" s="195"/>
      <c r="P1367" s="66"/>
      <c r="Q1367" s="213"/>
      <c r="R1367" s="193"/>
      <c r="S1367" s="193"/>
      <c r="T1367" s="193"/>
      <c r="U1367" s="193"/>
      <c r="V1367" s="193"/>
      <c r="W1367" s="193"/>
      <c r="X1367" s="193"/>
      <c r="Y1367" s="193"/>
      <c r="Z1367" s="193"/>
      <c r="AA1367" s="193"/>
      <c r="AB1367" s="193"/>
      <c r="AC1367" s="193"/>
      <c r="AD1367" s="197"/>
      <c r="AE1367" s="198"/>
    </row>
    <row r="1368" spans="1:31" ht="14.25" hidden="1">
      <c r="A1368" s="66"/>
      <c r="B1368" s="66"/>
      <c r="C1368" s="172"/>
      <c r="D1368" s="66"/>
      <c r="E1368" s="66"/>
      <c r="F1368" s="193"/>
      <c r="G1368" s="193"/>
      <c r="H1368" s="193"/>
      <c r="I1368" s="193"/>
      <c r="J1368" s="193"/>
      <c r="K1368" s="193"/>
      <c r="L1368" s="194"/>
      <c r="M1368" s="195"/>
      <c r="N1368" s="195"/>
      <c r="O1368" s="195"/>
      <c r="P1368" s="66"/>
      <c r="Q1368" s="213"/>
      <c r="R1368" s="193"/>
      <c r="S1368" s="193"/>
      <c r="T1368" s="193"/>
      <c r="U1368" s="193"/>
      <c r="V1368" s="193"/>
      <c r="W1368" s="193"/>
      <c r="X1368" s="193"/>
      <c r="Y1368" s="193"/>
      <c r="Z1368" s="193"/>
      <c r="AA1368" s="193"/>
      <c r="AB1368" s="193"/>
      <c r="AC1368" s="193"/>
      <c r="AD1368" s="197"/>
      <c r="AE1368" s="198"/>
    </row>
    <row r="1369" spans="1:31" ht="14.25" hidden="1">
      <c r="A1369" s="66"/>
      <c r="B1369" s="66"/>
      <c r="C1369" s="172"/>
      <c r="D1369" s="66"/>
      <c r="E1369" s="66"/>
      <c r="F1369" s="193"/>
      <c r="G1369" s="193"/>
      <c r="H1369" s="193"/>
      <c r="I1369" s="193"/>
      <c r="J1369" s="193"/>
      <c r="K1369" s="193"/>
      <c r="L1369" s="194"/>
      <c r="M1369" s="195"/>
      <c r="N1369" s="195"/>
      <c r="O1369" s="195"/>
      <c r="P1369" s="66"/>
      <c r="Q1369" s="213"/>
      <c r="R1369" s="193"/>
      <c r="S1369" s="193"/>
      <c r="T1369" s="193"/>
      <c r="U1369" s="193"/>
      <c r="V1369" s="193"/>
      <c r="W1369" s="193"/>
      <c r="X1369" s="193"/>
      <c r="Y1369" s="193"/>
      <c r="Z1369" s="193"/>
      <c r="AA1369" s="193"/>
      <c r="AB1369" s="193"/>
      <c r="AC1369" s="193"/>
      <c r="AD1369" s="197"/>
      <c r="AE1369" s="198"/>
    </row>
    <row r="1370" spans="1:31" ht="14.25" hidden="1">
      <c r="A1370" s="66"/>
      <c r="B1370" s="66"/>
      <c r="C1370" s="172"/>
      <c r="D1370" s="66"/>
      <c r="E1370" s="66"/>
      <c r="F1370" s="193"/>
      <c r="G1370" s="193"/>
      <c r="H1370" s="193"/>
      <c r="I1370" s="193"/>
      <c r="J1370" s="193"/>
      <c r="K1370" s="193"/>
      <c r="L1370" s="194"/>
      <c r="M1370" s="195"/>
      <c r="N1370" s="195"/>
      <c r="O1370" s="195"/>
      <c r="P1370" s="66"/>
      <c r="Q1370" s="213"/>
      <c r="R1370" s="193"/>
      <c r="S1370" s="193"/>
      <c r="T1370" s="193"/>
      <c r="U1370" s="193"/>
      <c r="V1370" s="193"/>
      <c r="W1370" s="193"/>
      <c r="X1370" s="193"/>
      <c r="Y1370" s="193"/>
      <c r="Z1370" s="193"/>
      <c r="AA1370" s="193"/>
      <c r="AB1370" s="193"/>
      <c r="AC1370" s="193"/>
      <c r="AD1370" s="197"/>
      <c r="AE1370" s="198"/>
    </row>
    <row r="1371" spans="1:31" s="80" customFormat="1" ht="23.45" hidden="1" customHeight="1">
      <c r="A1371" s="68"/>
      <c r="B1371" s="69" t="s">
        <v>32</v>
      </c>
      <c r="C1371" s="173"/>
      <c r="D1371" s="71"/>
      <c r="E1371" s="70">
        <f>SUBTOTAL(109,E1340:E1370)</f>
        <v>0</v>
      </c>
      <c r="F1371" s="72">
        <f t="shared" ref="F1371:U1371" si="8">SUBTOTAL(109,F1340:F1370)</f>
        <v>0</v>
      </c>
      <c r="G1371" s="72">
        <f t="shared" si="8"/>
        <v>0</v>
      </c>
      <c r="H1371" s="72">
        <f t="shared" si="8"/>
        <v>0</v>
      </c>
      <c r="I1371" s="72">
        <f t="shared" si="8"/>
        <v>0</v>
      </c>
      <c r="J1371" s="72">
        <f t="shared" si="8"/>
        <v>0</v>
      </c>
      <c r="K1371" s="72">
        <f t="shared" si="8"/>
        <v>0</v>
      </c>
      <c r="L1371" s="73"/>
      <c r="M1371" s="157">
        <f t="shared" si="8"/>
        <v>0</v>
      </c>
      <c r="N1371" s="157">
        <f t="shared" si="8"/>
        <v>0</v>
      </c>
      <c r="O1371" s="74"/>
      <c r="P1371" s="70">
        <f t="shared" si="8"/>
        <v>0</v>
      </c>
      <c r="Q1371" s="76"/>
      <c r="R1371" s="72">
        <f t="shared" si="8"/>
        <v>0</v>
      </c>
      <c r="S1371" s="72">
        <f t="shared" si="8"/>
        <v>0</v>
      </c>
      <c r="T1371" s="72">
        <f t="shared" si="8"/>
        <v>0</v>
      </c>
      <c r="U1371" s="72">
        <f t="shared" si="8"/>
        <v>0</v>
      </c>
      <c r="V1371" s="162"/>
      <c r="W1371" s="164"/>
      <c r="X1371" s="162"/>
      <c r="Y1371" s="72"/>
      <c r="Z1371" s="72">
        <f t="shared" ref="Z1371" si="9">SUBTOTAL(109,Z1340:Z1370)</f>
        <v>0</v>
      </c>
      <c r="AA1371" s="162"/>
      <c r="AB1371" s="72">
        <f>SUBTOTAL(109,AB1340:AB1370)</f>
        <v>0</v>
      </c>
      <c r="AC1371" s="72"/>
      <c r="AD1371" s="163"/>
      <c r="AE1371" s="148" t="e">
        <f>AVERAGE(AE1340:AE1350)</f>
        <v>#DIV/0!</v>
      </c>
    </row>
    <row r="1372" spans="1:31" ht="14.25" hidden="1">
      <c r="A1372" s="66"/>
      <c r="B1372" s="66"/>
      <c r="C1372" s="172"/>
      <c r="D1372" s="66"/>
      <c r="E1372" s="66"/>
      <c r="F1372" s="193"/>
      <c r="G1372" s="193"/>
      <c r="H1372" s="193"/>
      <c r="I1372" s="193"/>
      <c r="J1372" s="193"/>
      <c r="K1372" s="193"/>
      <c r="L1372" s="194"/>
      <c r="M1372" s="195"/>
      <c r="N1372" s="195"/>
      <c r="O1372" s="195"/>
      <c r="P1372" s="66"/>
      <c r="Q1372" s="213"/>
      <c r="R1372" s="193"/>
      <c r="S1372" s="193"/>
      <c r="T1372" s="193"/>
      <c r="U1372" s="193"/>
      <c r="V1372" s="193"/>
      <c r="W1372" s="193"/>
      <c r="X1372" s="193"/>
      <c r="Y1372" s="193"/>
      <c r="Z1372" s="193"/>
      <c r="AA1372" s="193"/>
      <c r="AB1372" s="193"/>
      <c r="AC1372" s="193"/>
      <c r="AD1372" s="197"/>
      <c r="AE1372" s="198"/>
    </row>
    <row r="1373" spans="1:31" ht="14.25" hidden="1">
      <c r="A1373" s="66"/>
      <c r="B1373" s="66"/>
      <c r="C1373" s="172"/>
      <c r="D1373" s="66"/>
      <c r="E1373" s="66"/>
      <c r="F1373" s="193"/>
      <c r="G1373" s="193"/>
      <c r="H1373" s="193"/>
      <c r="I1373" s="193"/>
      <c r="J1373" s="193"/>
      <c r="K1373" s="193"/>
      <c r="L1373" s="194"/>
      <c r="M1373" s="195"/>
      <c r="N1373" s="195"/>
      <c r="O1373" s="195"/>
      <c r="P1373" s="66"/>
      <c r="Q1373" s="213"/>
      <c r="R1373" s="193"/>
      <c r="S1373" s="193"/>
      <c r="T1373" s="193"/>
      <c r="U1373" s="193"/>
      <c r="V1373" s="193"/>
      <c r="W1373" s="193"/>
      <c r="X1373" s="193"/>
      <c r="Y1373" s="193"/>
      <c r="Z1373" s="193"/>
      <c r="AA1373" s="193"/>
      <c r="AB1373" s="193"/>
      <c r="AC1373" s="193"/>
      <c r="AD1373" s="197"/>
      <c r="AE1373" s="198"/>
    </row>
    <row r="1374" spans="1:31" ht="14.25" hidden="1">
      <c r="A1374" s="66"/>
      <c r="B1374" s="66"/>
      <c r="C1374" s="172"/>
      <c r="D1374" s="66"/>
      <c r="E1374" s="66"/>
      <c r="F1374" s="193"/>
      <c r="G1374" s="193"/>
      <c r="H1374" s="193"/>
      <c r="I1374" s="193"/>
      <c r="J1374" s="193"/>
      <c r="K1374" s="193"/>
      <c r="L1374" s="194"/>
      <c r="M1374" s="195"/>
      <c r="N1374" s="195"/>
      <c r="O1374" s="195"/>
      <c r="P1374" s="66"/>
      <c r="Q1374" s="213"/>
      <c r="R1374" s="193"/>
      <c r="S1374" s="193"/>
      <c r="T1374" s="193"/>
      <c r="U1374" s="193"/>
      <c r="V1374" s="193"/>
      <c r="W1374" s="193"/>
      <c r="X1374" s="193"/>
      <c r="Y1374" s="193"/>
      <c r="Z1374" s="193"/>
      <c r="AA1374" s="193"/>
      <c r="AB1374" s="193"/>
      <c r="AC1374" s="193"/>
      <c r="AD1374" s="197"/>
      <c r="AE1374" s="198"/>
    </row>
    <row r="1375" spans="1:31" ht="14.25" hidden="1">
      <c r="A1375" s="66"/>
      <c r="B1375" s="66"/>
      <c r="C1375" s="172"/>
      <c r="D1375" s="66"/>
      <c r="E1375" s="66"/>
      <c r="F1375" s="193"/>
      <c r="G1375" s="193"/>
      <c r="H1375" s="193"/>
      <c r="I1375" s="193"/>
      <c r="J1375" s="193"/>
      <c r="K1375" s="193"/>
      <c r="L1375" s="194"/>
      <c r="M1375" s="195"/>
      <c r="N1375" s="195"/>
      <c r="O1375" s="195"/>
      <c r="P1375" s="66"/>
      <c r="Q1375" s="213"/>
      <c r="R1375" s="193"/>
      <c r="S1375" s="193"/>
      <c r="T1375" s="193"/>
      <c r="U1375" s="193"/>
      <c r="V1375" s="193"/>
      <c r="W1375" s="193"/>
      <c r="X1375" s="193"/>
      <c r="Y1375" s="193"/>
      <c r="Z1375" s="193"/>
      <c r="AA1375" s="193"/>
      <c r="AB1375" s="193"/>
      <c r="AC1375" s="193"/>
      <c r="AD1375" s="197"/>
      <c r="AE1375" s="198"/>
    </row>
    <row r="1376" spans="1:31" ht="14.25" hidden="1">
      <c r="A1376" s="66"/>
      <c r="B1376" s="66"/>
      <c r="C1376" s="172"/>
      <c r="D1376" s="66"/>
      <c r="E1376" s="66"/>
      <c r="F1376" s="193"/>
      <c r="G1376" s="193"/>
      <c r="H1376" s="193"/>
      <c r="I1376" s="193"/>
      <c r="J1376" s="193"/>
      <c r="K1376" s="193"/>
      <c r="L1376" s="194"/>
      <c r="M1376" s="195"/>
      <c r="N1376" s="195"/>
      <c r="O1376" s="195"/>
      <c r="P1376" s="66"/>
      <c r="Q1376" s="213"/>
      <c r="R1376" s="193"/>
      <c r="S1376" s="193"/>
      <c r="T1376" s="193"/>
      <c r="U1376" s="193"/>
      <c r="V1376" s="193"/>
      <c r="W1376" s="193"/>
      <c r="X1376" s="193"/>
      <c r="Y1376" s="193"/>
      <c r="Z1376" s="193"/>
      <c r="AA1376" s="193"/>
      <c r="AB1376" s="193"/>
      <c r="AC1376" s="193"/>
      <c r="AD1376" s="197"/>
      <c r="AE1376" s="198"/>
    </row>
    <row r="1377" spans="1:31" ht="14.25" hidden="1">
      <c r="A1377" s="66"/>
      <c r="B1377" s="66"/>
      <c r="C1377" s="172"/>
      <c r="D1377" s="66"/>
      <c r="E1377" s="66"/>
      <c r="F1377" s="193"/>
      <c r="G1377" s="193"/>
      <c r="H1377" s="193"/>
      <c r="I1377" s="193"/>
      <c r="J1377" s="193"/>
      <c r="K1377" s="193"/>
      <c r="L1377" s="194"/>
      <c r="M1377" s="195"/>
      <c r="N1377" s="195"/>
      <c r="O1377" s="195"/>
      <c r="P1377" s="66"/>
      <c r="Q1377" s="213"/>
      <c r="R1377" s="193"/>
      <c r="S1377" s="193"/>
      <c r="T1377" s="193"/>
      <c r="U1377" s="193"/>
      <c r="V1377" s="193"/>
      <c r="W1377" s="193"/>
      <c r="X1377" s="193"/>
      <c r="Y1377" s="193"/>
      <c r="Z1377" s="193"/>
      <c r="AA1377" s="193"/>
      <c r="AB1377" s="193"/>
      <c r="AC1377" s="193"/>
      <c r="AD1377" s="197"/>
      <c r="AE1377" s="198"/>
    </row>
    <row r="1378" spans="1:31" s="79" customFormat="1" ht="23.45" hidden="1" customHeight="1">
      <c r="A1378" s="81"/>
      <c r="B1378" s="82" t="s">
        <v>34</v>
      </c>
      <c r="C1378" s="174"/>
      <c r="D1378" s="83"/>
      <c r="E1378" s="83"/>
      <c r="F1378" s="84"/>
      <c r="G1378" s="84"/>
      <c r="H1378" s="84"/>
      <c r="I1378" s="84"/>
      <c r="J1378" s="84"/>
      <c r="K1378" s="84"/>
      <c r="L1378" s="85"/>
      <c r="M1378" s="86"/>
      <c r="N1378" s="86"/>
      <c r="O1378" s="86"/>
      <c r="P1378" s="83"/>
      <c r="Q1378" s="168"/>
      <c r="R1378" s="84"/>
      <c r="S1378" s="84"/>
      <c r="T1378" s="84"/>
      <c r="U1378" s="84"/>
      <c r="V1378" s="84"/>
      <c r="W1378" s="84"/>
      <c r="X1378" s="84"/>
      <c r="Y1378" s="84"/>
      <c r="Z1378" s="84"/>
      <c r="AA1378" s="84"/>
      <c r="AB1378" s="84"/>
      <c r="AC1378" s="84"/>
      <c r="AD1378" s="87"/>
      <c r="AE1378" s="149"/>
    </row>
    <row r="1379" spans="1:31" ht="14.25" hidden="1">
      <c r="A1379" s="66"/>
      <c r="B1379" s="66"/>
      <c r="C1379" s="172"/>
      <c r="D1379" s="66"/>
      <c r="E1379" s="66"/>
      <c r="F1379" s="193"/>
      <c r="G1379" s="193"/>
      <c r="H1379" s="193"/>
      <c r="I1379" s="193"/>
      <c r="J1379" s="193"/>
      <c r="K1379" s="193"/>
      <c r="L1379" s="194"/>
      <c r="M1379" s="195"/>
      <c r="N1379" s="195"/>
      <c r="O1379" s="195"/>
      <c r="P1379" s="66"/>
      <c r="Q1379" s="213"/>
      <c r="R1379" s="193"/>
      <c r="S1379" s="193"/>
      <c r="T1379" s="193"/>
      <c r="U1379" s="193"/>
      <c r="V1379" s="193"/>
      <c r="W1379" s="193"/>
      <c r="X1379" s="193"/>
      <c r="Y1379" s="193"/>
      <c r="Z1379" s="193"/>
      <c r="AA1379" s="193"/>
      <c r="AB1379" s="193"/>
      <c r="AC1379" s="193"/>
      <c r="AD1379" s="197"/>
      <c r="AE1379" s="198"/>
    </row>
    <row r="1380" spans="1:31" ht="14.25" hidden="1">
      <c r="A1380" s="66"/>
      <c r="B1380" s="66"/>
      <c r="C1380" s="172"/>
      <c r="D1380" s="66"/>
      <c r="E1380" s="66"/>
      <c r="F1380" s="193"/>
      <c r="G1380" s="193"/>
      <c r="H1380" s="193"/>
      <c r="I1380" s="193"/>
      <c r="J1380" s="193"/>
      <c r="K1380" s="193"/>
      <c r="L1380" s="194"/>
      <c r="M1380" s="195"/>
      <c r="N1380" s="195"/>
      <c r="O1380" s="195"/>
      <c r="P1380" s="66"/>
      <c r="Q1380" s="213"/>
      <c r="R1380" s="193"/>
      <c r="S1380" s="193"/>
      <c r="T1380" s="193"/>
      <c r="U1380" s="193"/>
      <c r="V1380" s="193"/>
      <c r="W1380" s="193"/>
      <c r="X1380" s="193"/>
      <c r="Y1380" s="193"/>
      <c r="Z1380" s="193"/>
      <c r="AA1380" s="193"/>
      <c r="AB1380" s="193"/>
      <c r="AC1380" s="193"/>
      <c r="AD1380" s="197"/>
      <c r="AE1380" s="198"/>
    </row>
    <row r="1381" spans="1:31" ht="14.25" hidden="1">
      <c r="A1381" s="66"/>
      <c r="B1381" s="66"/>
      <c r="C1381" s="172"/>
      <c r="D1381" s="66"/>
      <c r="E1381" s="66"/>
      <c r="F1381" s="193"/>
      <c r="G1381" s="193"/>
      <c r="H1381" s="193"/>
      <c r="I1381" s="193"/>
      <c r="J1381" s="193"/>
      <c r="K1381" s="193"/>
      <c r="L1381" s="194"/>
      <c r="M1381" s="195"/>
      <c r="N1381" s="195"/>
      <c r="O1381" s="195"/>
      <c r="P1381" s="66"/>
      <c r="Q1381" s="213"/>
      <c r="R1381" s="193"/>
      <c r="S1381" s="193"/>
      <c r="T1381" s="193"/>
      <c r="U1381" s="193"/>
      <c r="V1381" s="193"/>
      <c r="W1381" s="193"/>
      <c r="X1381" s="193"/>
      <c r="Y1381" s="193"/>
      <c r="Z1381" s="193"/>
      <c r="AA1381" s="193"/>
      <c r="AB1381" s="193"/>
      <c r="AC1381" s="193"/>
      <c r="AD1381" s="197"/>
      <c r="AE1381" s="198"/>
    </row>
    <row r="1382" spans="1:31" ht="14.25" hidden="1">
      <c r="A1382" s="66"/>
      <c r="B1382" s="66"/>
      <c r="C1382" s="172"/>
      <c r="D1382" s="66"/>
      <c r="E1382" s="66"/>
      <c r="F1382" s="193"/>
      <c r="G1382" s="193"/>
      <c r="H1382" s="193"/>
      <c r="I1382" s="193"/>
      <c r="J1382" s="193"/>
      <c r="K1382" s="193"/>
      <c r="L1382" s="194"/>
      <c r="M1382" s="195"/>
      <c r="N1382" s="195"/>
      <c r="O1382" s="195"/>
      <c r="P1382" s="66"/>
      <c r="Q1382" s="213"/>
      <c r="R1382" s="193"/>
      <c r="S1382" s="193"/>
      <c r="T1382" s="193"/>
      <c r="U1382" s="193"/>
      <c r="V1382" s="193"/>
      <c r="W1382" s="193"/>
      <c r="X1382" s="193"/>
      <c r="Y1382" s="193"/>
      <c r="Z1382" s="193"/>
      <c r="AA1382" s="193"/>
      <c r="AB1382" s="193"/>
      <c r="AC1382" s="193"/>
      <c r="AD1382" s="197"/>
      <c r="AE1382" s="198"/>
    </row>
    <row r="1383" spans="1:31" ht="14.25" hidden="1">
      <c r="A1383" s="66"/>
      <c r="B1383" s="66"/>
      <c r="C1383" s="172"/>
      <c r="D1383" s="66"/>
      <c r="E1383" s="66"/>
      <c r="F1383" s="193"/>
      <c r="G1383" s="193"/>
      <c r="H1383" s="193"/>
      <c r="I1383" s="193"/>
      <c r="J1383" s="193"/>
      <c r="K1383" s="193"/>
      <c r="L1383" s="194"/>
      <c r="M1383" s="195"/>
      <c r="N1383" s="195"/>
      <c r="O1383" s="195"/>
      <c r="P1383" s="66"/>
      <c r="Q1383" s="213"/>
      <c r="R1383" s="193"/>
      <c r="S1383" s="193"/>
      <c r="T1383" s="193"/>
      <c r="U1383" s="193"/>
      <c r="V1383" s="193"/>
      <c r="W1383" s="193"/>
      <c r="X1383" s="193"/>
      <c r="Y1383" s="193"/>
      <c r="Z1383" s="193"/>
      <c r="AA1383" s="193"/>
      <c r="AB1383" s="193"/>
      <c r="AC1383" s="193"/>
      <c r="AD1383" s="197"/>
      <c r="AE1383" s="198"/>
    </row>
    <row r="1384" spans="1:31" ht="14.25" hidden="1">
      <c r="A1384" s="66"/>
      <c r="B1384" s="66"/>
      <c r="C1384" s="172"/>
      <c r="D1384" s="66"/>
      <c r="E1384" s="66"/>
      <c r="F1384" s="193"/>
      <c r="G1384" s="193"/>
      <c r="H1384" s="193"/>
      <c r="I1384" s="193"/>
      <c r="J1384" s="193"/>
      <c r="K1384" s="193"/>
      <c r="L1384" s="194"/>
      <c r="M1384" s="195"/>
      <c r="N1384" s="195"/>
      <c r="O1384" s="195"/>
      <c r="P1384" s="66"/>
      <c r="Q1384" s="213"/>
      <c r="R1384" s="193"/>
      <c r="S1384" s="193"/>
      <c r="T1384" s="193"/>
      <c r="U1384" s="193"/>
      <c r="V1384" s="193"/>
      <c r="W1384" s="193"/>
      <c r="X1384" s="193"/>
      <c r="Y1384" s="193"/>
      <c r="Z1384" s="193"/>
      <c r="AA1384" s="193"/>
      <c r="AB1384" s="193"/>
      <c r="AC1384" s="193"/>
      <c r="AD1384" s="197"/>
      <c r="AE1384" s="198"/>
    </row>
    <row r="1385" spans="1:31" ht="14.25" hidden="1">
      <c r="A1385" s="66"/>
      <c r="B1385" s="66"/>
      <c r="C1385" s="172"/>
      <c r="D1385" s="66"/>
      <c r="E1385" s="66"/>
      <c r="F1385" s="193"/>
      <c r="G1385" s="193"/>
      <c r="H1385" s="193"/>
      <c r="I1385" s="193"/>
      <c r="J1385" s="193"/>
      <c r="K1385" s="193"/>
      <c r="L1385" s="194"/>
      <c r="M1385" s="195"/>
      <c r="N1385" s="195"/>
      <c r="O1385" s="195"/>
      <c r="P1385" s="66"/>
      <c r="Q1385" s="213"/>
      <c r="R1385" s="193"/>
      <c r="S1385" s="193"/>
      <c r="T1385" s="193"/>
      <c r="U1385" s="193"/>
      <c r="V1385" s="193"/>
      <c r="W1385" s="193"/>
      <c r="X1385" s="193"/>
      <c r="Y1385" s="193"/>
      <c r="Z1385" s="193"/>
      <c r="AA1385" s="193"/>
      <c r="AB1385" s="193"/>
      <c r="AC1385" s="193"/>
      <c r="AD1385" s="197"/>
      <c r="AE1385" s="198"/>
    </row>
    <row r="1386" spans="1:31" ht="14.25" hidden="1">
      <c r="A1386" s="66"/>
      <c r="B1386" s="66"/>
      <c r="C1386" s="172"/>
      <c r="D1386" s="66"/>
      <c r="E1386" s="66"/>
      <c r="F1386" s="193"/>
      <c r="G1386" s="193"/>
      <c r="H1386" s="193"/>
      <c r="I1386" s="193"/>
      <c r="J1386" s="193"/>
      <c r="K1386" s="193"/>
      <c r="L1386" s="194"/>
      <c r="M1386" s="195"/>
      <c r="N1386" s="195"/>
      <c r="O1386" s="195"/>
      <c r="P1386" s="66"/>
      <c r="Q1386" s="213"/>
      <c r="R1386" s="193"/>
      <c r="S1386" s="193"/>
      <c r="T1386" s="193"/>
      <c r="U1386" s="193"/>
      <c r="V1386" s="193"/>
      <c r="W1386" s="193"/>
      <c r="X1386" s="193"/>
      <c r="Y1386" s="193"/>
      <c r="Z1386" s="193"/>
      <c r="AA1386" s="193"/>
      <c r="AB1386" s="193"/>
      <c r="AC1386" s="193"/>
      <c r="AD1386" s="197"/>
      <c r="AE1386" s="198"/>
    </row>
    <row r="1387" spans="1:31" ht="14.25" hidden="1">
      <c r="A1387" s="66"/>
      <c r="B1387" s="66"/>
      <c r="C1387" s="172"/>
      <c r="D1387" s="66"/>
      <c r="E1387" s="66"/>
      <c r="F1387" s="193"/>
      <c r="G1387" s="193"/>
      <c r="H1387" s="193"/>
      <c r="I1387" s="193"/>
      <c r="J1387" s="193"/>
      <c r="K1387" s="193"/>
      <c r="L1387" s="194"/>
      <c r="M1387" s="195"/>
      <c r="N1387" s="195"/>
      <c r="O1387" s="195"/>
      <c r="P1387" s="66"/>
      <c r="Q1387" s="213"/>
      <c r="R1387" s="193"/>
      <c r="S1387" s="193"/>
      <c r="T1387" s="193"/>
      <c r="U1387" s="193"/>
      <c r="V1387" s="193"/>
      <c r="W1387" s="193"/>
      <c r="X1387" s="193"/>
      <c r="Y1387" s="193"/>
      <c r="Z1387" s="193"/>
      <c r="AA1387" s="193"/>
      <c r="AB1387" s="193"/>
      <c r="AC1387" s="193"/>
      <c r="AD1387" s="197"/>
      <c r="AE1387" s="198"/>
    </row>
    <row r="1388" spans="1:31" ht="14.25" hidden="1">
      <c r="A1388" s="66"/>
      <c r="B1388" s="66"/>
      <c r="C1388" s="172"/>
      <c r="D1388" s="66"/>
      <c r="E1388" s="66"/>
      <c r="F1388" s="193"/>
      <c r="G1388" s="193"/>
      <c r="H1388" s="193"/>
      <c r="I1388" s="193"/>
      <c r="J1388" s="193"/>
      <c r="K1388" s="193"/>
      <c r="L1388" s="194"/>
      <c r="M1388" s="195"/>
      <c r="N1388" s="195"/>
      <c r="O1388" s="195"/>
      <c r="P1388" s="66"/>
      <c r="Q1388" s="213"/>
      <c r="R1388" s="193"/>
      <c r="S1388" s="193"/>
      <c r="T1388" s="193"/>
      <c r="U1388" s="193"/>
      <c r="V1388" s="193"/>
      <c r="W1388" s="193"/>
      <c r="X1388" s="193"/>
      <c r="Y1388" s="193"/>
      <c r="Z1388" s="193"/>
      <c r="AA1388" s="193"/>
      <c r="AB1388" s="193"/>
      <c r="AC1388" s="193"/>
      <c r="AD1388" s="197"/>
      <c r="AE1388" s="198"/>
    </row>
    <row r="1389" spans="1:31" ht="14.25" hidden="1">
      <c r="A1389" s="66"/>
      <c r="B1389" s="66"/>
      <c r="C1389" s="172"/>
      <c r="D1389" s="66"/>
      <c r="E1389" s="66"/>
      <c r="F1389" s="193"/>
      <c r="G1389" s="193"/>
      <c r="H1389" s="193"/>
      <c r="I1389" s="193"/>
      <c r="J1389" s="193"/>
      <c r="K1389" s="193"/>
      <c r="L1389" s="194"/>
      <c r="M1389" s="195"/>
      <c r="N1389" s="195"/>
      <c r="O1389" s="195"/>
      <c r="P1389" s="66"/>
      <c r="Q1389" s="213"/>
      <c r="R1389" s="193"/>
      <c r="S1389" s="193"/>
      <c r="T1389" s="193"/>
      <c r="U1389" s="193"/>
      <c r="V1389" s="193"/>
      <c r="W1389" s="193"/>
      <c r="X1389" s="193"/>
      <c r="Y1389" s="193"/>
      <c r="Z1389" s="193"/>
      <c r="AA1389" s="193"/>
      <c r="AB1389" s="193"/>
      <c r="AC1389" s="193"/>
      <c r="AD1389" s="197"/>
      <c r="AE1389" s="198"/>
    </row>
    <row r="1390" spans="1:31" s="80" customFormat="1" ht="23.45" hidden="1" customHeight="1">
      <c r="A1390" s="68"/>
      <c r="B1390" s="69" t="s">
        <v>397</v>
      </c>
      <c r="C1390" s="173"/>
      <c r="D1390" s="71"/>
      <c r="E1390" s="70">
        <f>SUBTOTAL(109,E1379:E1389)</f>
        <v>0</v>
      </c>
      <c r="F1390" s="72">
        <f t="shared" ref="F1390:U1390" si="10">SUBTOTAL(109,F1379:F1389)</f>
        <v>0</v>
      </c>
      <c r="G1390" s="72">
        <f t="shared" si="10"/>
        <v>0</v>
      </c>
      <c r="H1390" s="72">
        <f t="shared" si="10"/>
        <v>0</v>
      </c>
      <c r="I1390" s="72">
        <f t="shared" si="10"/>
        <v>0</v>
      </c>
      <c r="J1390" s="72">
        <f t="shared" si="10"/>
        <v>0</v>
      </c>
      <c r="K1390" s="72">
        <f t="shared" si="10"/>
        <v>0</v>
      </c>
      <c r="L1390" s="73"/>
      <c r="M1390" s="157">
        <f t="shared" si="10"/>
        <v>0</v>
      </c>
      <c r="N1390" s="157">
        <f t="shared" si="10"/>
        <v>0</v>
      </c>
      <c r="O1390" s="74"/>
      <c r="P1390" s="70">
        <f t="shared" si="10"/>
        <v>0</v>
      </c>
      <c r="Q1390" s="76"/>
      <c r="R1390" s="72">
        <f t="shared" si="10"/>
        <v>0</v>
      </c>
      <c r="S1390" s="72">
        <f t="shared" si="10"/>
        <v>0</v>
      </c>
      <c r="T1390" s="72">
        <f t="shared" si="10"/>
        <v>0</v>
      </c>
      <c r="U1390" s="72">
        <f t="shared" si="10"/>
        <v>0</v>
      </c>
      <c r="V1390" s="162"/>
      <c r="W1390" s="164"/>
      <c r="X1390" s="162"/>
      <c r="Y1390" s="72"/>
      <c r="Z1390" s="72">
        <f t="shared" ref="Z1390" si="11">SUBTOTAL(109,Z1379:Z1389)</f>
        <v>0</v>
      </c>
      <c r="AA1390" s="162"/>
      <c r="AB1390" s="72">
        <f>SUBTOTAL(109,AB1379:AB1389)</f>
        <v>0</v>
      </c>
      <c r="AC1390" s="72"/>
      <c r="AD1390" s="163"/>
      <c r="AE1390" s="148"/>
    </row>
    <row r="1391" spans="1:31" s="79" customFormat="1" ht="23.45" customHeight="1">
      <c r="A1391" s="81"/>
      <c r="B1391" s="82" t="s">
        <v>745</v>
      </c>
      <c r="C1391" s="174"/>
      <c r="D1391" s="83"/>
      <c r="E1391" s="83"/>
      <c r="F1391" s="84"/>
      <c r="G1391" s="84"/>
      <c r="H1391" s="84"/>
      <c r="I1391" s="84"/>
      <c r="J1391" s="84"/>
      <c r="K1391" s="84"/>
      <c r="L1391" s="85"/>
      <c r="M1391" s="86"/>
      <c r="N1391" s="86"/>
      <c r="O1391" s="86"/>
      <c r="P1391" s="83"/>
      <c r="Q1391" s="168"/>
      <c r="R1391" s="84"/>
      <c r="S1391" s="84"/>
      <c r="T1391" s="84"/>
      <c r="U1391" s="84"/>
      <c r="V1391" s="84"/>
      <c r="W1391" s="84"/>
      <c r="X1391" s="84"/>
      <c r="Y1391" s="84"/>
      <c r="Z1391" s="84"/>
      <c r="AA1391" s="84"/>
      <c r="AB1391" s="84"/>
      <c r="AC1391" s="84"/>
      <c r="AD1391" s="87"/>
      <c r="AE1391" s="149"/>
    </row>
    <row r="1392" spans="1:31" ht="14.25" collapsed="1">
      <c r="A1392" s="66"/>
      <c r="B1392" s="66" t="s">
        <v>1306</v>
      </c>
      <c r="C1392" s="172"/>
      <c r="D1392" s="66">
        <v>11</v>
      </c>
      <c r="E1392" s="66">
        <v>22</v>
      </c>
      <c r="F1392" s="193">
        <v>332415.69199999998</v>
      </c>
      <c r="G1392" s="193">
        <v>2950</v>
      </c>
      <c r="H1392" s="193">
        <v>301615.69199999998</v>
      </c>
      <c r="I1392" s="193">
        <v>2950</v>
      </c>
      <c r="J1392" s="193">
        <v>294708.17</v>
      </c>
      <c r="K1392" s="193">
        <v>2950</v>
      </c>
      <c r="L1392" s="194" t="s">
        <v>1324</v>
      </c>
      <c r="M1392" s="195">
        <v>49309</v>
      </c>
      <c r="N1392" s="195" t="s">
        <v>1324</v>
      </c>
      <c r="O1392" s="196">
        <v>47848</v>
      </c>
      <c r="P1392" s="66"/>
      <c r="Q1392" s="213">
        <v>0.22765788741978771</v>
      </c>
      <c r="R1392" s="193">
        <v>15399311.365640003</v>
      </c>
      <c r="S1392" s="193"/>
      <c r="T1392" s="193"/>
      <c r="U1392" s="193">
        <v>14889880.133510003</v>
      </c>
      <c r="V1392" s="193">
        <v>50524.151174736704</v>
      </c>
      <c r="W1392" s="193">
        <v>60161.032522444133</v>
      </c>
      <c r="X1392" s="193">
        <v>300</v>
      </c>
      <c r="Y1392" s="193">
        <v>0</v>
      </c>
      <c r="Z1392" s="193">
        <v>1448374.59606026</v>
      </c>
      <c r="AA1392" s="193">
        <v>4914.6061884211085</v>
      </c>
      <c r="AB1392" s="193">
        <v>25150000</v>
      </c>
      <c r="AC1392" s="193"/>
      <c r="AD1392" s="197">
        <v>85.338658918074785</v>
      </c>
      <c r="AE1392" s="198"/>
    </row>
    <row r="1393" spans="1:31" ht="14.25" hidden="1" outlineLevel="1">
      <c r="A1393" s="66" t="s">
        <v>134</v>
      </c>
      <c r="B1393" s="208" t="s">
        <v>1172</v>
      </c>
      <c r="C1393" s="172"/>
      <c r="D1393" s="66"/>
      <c r="E1393" s="66">
        <v>2.2494994369880712</v>
      </c>
      <c r="F1393" s="193">
        <v>33989.495999999999</v>
      </c>
      <c r="G1393" s="193"/>
      <c r="H1393" s="193">
        <v>33989.496000000006</v>
      </c>
      <c r="I1393" s="193">
        <v>0</v>
      </c>
      <c r="J1393" s="193">
        <v>30121.210000000006</v>
      </c>
      <c r="K1393" s="193">
        <v>0</v>
      </c>
      <c r="L1393" s="194" t="s">
        <v>1324</v>
      </c>
      <c r="M1393" s="195">
        <v>44196</v>
      </c>
      <c r="N1393" s="196" t="s">
        <v>1324</v>
      </c>
      <c r="O1393" s="195">
        <v>44196</v>
      </c>
      <c r="P1393" s="66"/>
      <c r="Q1393" s="213">
        <v>0.18673835675323033</v>
      </c>
      <c r="R1393" s="193">
        <v>1063441.97129</v>
      </c>
      <c r="S1393" s="193"/>
      <c r="T1393" s="193"/>
      <c r="U1393" s="193">
        <v>1061042.2022299999</v>
      </c>
      <c r="V1393" s="193">
        <v>35225.749637215755</v>
      </c>
      <c r="W1393" s="193">
        <v>59999.999999999993</v>
      </c>
      <c r="X1393" s="193" t="s">
        <v>607</v>
      </c>
      <c r="Y1393" s="193"/>
      <c r="Z1393" s="193">
        <v>-42240.397220111015</v>
      </c>
      <c r="AA1393" s="193">
        <v>-1402.3472901689875</v>
      </c>
      <c r="AB1393" s="193">
        <v>-733337.68320441619</v>
      </c>
      <c r="AC1393" s="193"/>
      <c r="AD1393" s="197">
        <v>-24.346222585494274</v>
      </c>
      <c r="AE1393" s="198"/>
    </row>
    <row r="1394" spans="1:31" ht="14.25" hidden="1" outlineLevel="1">
      <c r="A1394" s="66" t="s">
        <v>134</v>
      </c>
      <c r="B1394" s="208" t="s">
        <v>1173</v>
      </c>
      <c r="C1394" s="172"/>
      <c r="D1394" s="66"/>
      <c r="E1394" s="66">
        <v>1.7489436449347886</v>
      </c>
      <c r="F1394" s="193">
        <v>26426.196</v>
      </c>
      <c r="G1394" s="193"/>
      <c r="H1394" s="193">
        <v>26426.196000000004</v>
      </c>
      <c r="I1394" s="193">
        <v>0</v>
      </c>
      <c r="J1394" s="193">
        <v>23386.960000000003</v>
      </c>
      <c r="K1394" s="193">
        <v>0</v>
      </c>
      <c r="L1394" s="194" t="s">
        <v>1324</v>
      </c>
      <c r="M1394" s="195">
        <v>44196</v>
      </c>
      <c r="N1394" s="196" t="s">
        <v>1324</v>
      </c>
      <c r="O1394" s="195">
        <v>44196</v>
      </c>
      <c r="P1394" s="66"/>
      <c r="Q1394" s="213">
        <v>0.18673835675323033</v>
      </c>
      <c r="R1394" s="193">
        <v>827193.7898100001</v>
      </c>
      <c r="S1394" s="193"/>
      <c r="T1394" s="193"/>
      <c r="U1394" s="193">
        <v>824854.28703000012</v>
      </c>
      <c r="V1394" s="193">
        <v>35269.837851093085</v>
      </c>
      <c r="W1394" s="193">
        <v>61059.462196027191</v>
      </c>
      <c r="X1394" s="193" t="s">
        <v>607</v>
      </c>
      <c r="Y1394" s="193"/>
      <c r="Z1394" s="193">
        <v>68255.436390162911</v>
      </c>
      <c r="AA1394" s="193">
        <v>2918.5253829554122</v>
      </c>
      <c r="AB1394" s="193">
        <v>1184986.1005719237</v>
      </c>
      <c r="AC1394" s="193"/>
      <c r="AD1394" s="197">
        <v>50.668667521213685</v>
      </c>
      <c r="AE1394" s="198"/>
    </row>
    <row r="1395" spans="1:31" ht="14.25" hidden="1" outlineLevel="1">
      <c r="A1395" s="66" t="s">
        <v>134</v>
      </c>
      <c r="B1395" s="208" t="s">
        <v>1174</v>
      </c>
      <c r="C1395" s="172"/>
      <c r="D1395" s="66"/>
      <c r="E1395" s="66">
        <v>0.8603685291728046</v>
      </c>
      <c r="F1395" s="193">
        <v>13000</v>
      </c>
      <c r="G1395" s="193"/>
      <c r="H1395" s="193">
        <v>13000</v>
      </c>
      <c r="I1395" s="193">
        <v>0</v>
      </c>
      <c r="J1395" s="193">
        <v>13000</v>
      </c>
      <c r="K1395" s="193">
        <v>0</v>
      </c>
      <c r="L1395" s="195">
        <v>43374</v>
      </c>
      <c r="M1395" s="195">
        <v>44196</v>
      </c>
      <c r="N1395" s="196">
        <v>43282</v>
      </c>
      <c r="O1395" s="195">
        <v>44561</v>
      </c>
      <c r="P1395" s="66"/>
      <c r="Q1395" s="213">
        <v>0.22673835675323034</v>
      </c>
      <c r="R1395" s="193">
        <v>409818.33523999993</v>
      </c>
      <c r="S1395" s="193"/>
      <c r="T1395" s="193"/>
      <c r="U1395" s="193">
        <v>409818.33523999993</v>
      </c>
      <c r="V1395" s="193">
        <v>31524.487326153841</v>
      </c>
      <c r="W1395" s="193">
        <v>60113.076923076922</v>
      </c>
      <c r="X1395" s="193" t="s">
        <v>607</v>
      </c>
      <c r="Y1395" s="193"/>
      <c r="Z1395" s="193">
        <v>230181.33399524676</v>
      </c>
      <c r="AA1395" s="193">
        <v>17706.256461172827</v>
      </c>
      <c r="AB1395" s="193">
        <v>3996189.8395360913</v>
      </c>
      <c r="AC1395" s="193"/>
      <c r="AD1395" s="197">
        <v>307.39921842585318</v>
      </c>
      <c r="AE1395" s="198"/>
    </row>
    <row r="1396" spans="1:31" ht="14.25" hidden="1" outlineLevel="1">
      <c r="A1396" s="66" t="s">
        <v>134</v>
      </c>
      <c r="B1396" s="208" t="s">
        <v>1175</v>
      </c>
      <c r="C1396" s="172"/>
      <c r="D1396" s="66"/>
      <c r="E1396" s="66">
        <v>2.2501946147596428</v>
      </c>
      <c r="F1396" s="193">
        <v>34000</v>
      </c>
      <c r="G1396" s="193"/>
      <c r="H1396" s="193">
        <v>34000</v>
      </c>
      <c r="I1396" s="193">
        <v>0</v>
      </c>
      <c r="J1396" s="193">
        <v>34000</v>
      </c>
      <c r="K1396" s="193">
        <v>0</v>
      </c>
      <c r="L1396" s="195">
        <v>43191</v>
      </c>
      <c r="M1396" s="195">
        <v>45657</v>
      </c>
      <c r="N1396" s="196">
        <v>43101</v>
      </c>
      <c r="O1396" s="195">
        <v>45657</v>
      </c>
      <c r="P1396" s="66"/>
      <c r="Q1396" s="213">
        <v>0.23053835675323034</v>
      </c>
      <c r="R1396" s="193">
        <v>1072058.7474800001</v>
      </c>
      <c r="S1396" s="193"/>
      <c r="T1396" s="193"/>
      <c r="U1396" s="193">
        <v>1072058.7474800001</v>
      </c>
      <c r="V1396" s="193">
        <v>31531.139631764709</v>
      </c>
      <c r="W1396" s="193">
        <v>60043.23529411765</v>
      </c>
      <c r="X1396" s="193" t="s">
        <v>607</v>
      </c>
      <c r="Y1396" s="193"/>
      <c r="Z1396" s="193">
        <v>324234.40568996739</v>
      </c>
      <c r="AA1396" s="193">
        <v>9536.3060497049228</v>
      </c>
      <c r="AB1396" s="193">
        <v>5629049.997916108</v>
      </c>
      <c r="AC1396" s="193"/>
      <c r="AD1396" s="197">
        <v>165.56029405635613</v>
      </c>
      <c r="AE1396" s="198"/>
    </row>
    <row r="1397" spans="1:31" ht="14.25" hidden="1" outlineLevel="1">
      <c r="A1397" s="66" t="s">
        <v>134</v>
      </c>
      <c r="B1397" s="208" t="s">
        <v>1176</v>
      </c>
      <c r="C1397" s="172"/>
      <c r="D1397" s="66"/>
      <c r="E1397" s="66">
        <v>1.6214637665179779</v>
      </c>
      <c r="F1397" s="193">
        <v>24500</v>
      </c>
      <c r="G1397" s="193"/>
      <c r="H1397" s="193">
        <v>24500</v>
      </c>
      <c r="I1397" s="193">
        <v>0</v>
      </c>
      <c r="J1397" s="193">
        <v>24500</v>
      </c>
      <c r="K1397" s="193">
        <v>0</v>
      </c>
      <c r="L1397" s="195">
        <v>44562</v>
      </c>
      <c r="M1397" s="195">
        <v>46022</v>
      </c>
      <c r="N1397" s="196">
        <v>44562</v>
      </c>
      <c r="O1397" s="195">
        <v>46022</v>
      </c>
      <c r="P1397" s="66"/>
      <c r="Q1397" s="213">
        <v>0.23053835675323034</v>
      </c>
      <c r="R1397" s="193">
        <v>770706.87320000015</v>
      </c>
      <c r="S1397" s="193"/>
      <c r="T1397" s="193"/>
      <c r="U1397" s="193">
        <v>770706.87320000015</v>
      </c>
      <c r="V1397" s="193">
        <v>31457.423395918373</v>
      </c>
      <c r="W1397" s="193">
        <v>60214.28571428571</v>
      </c>
      <c r="X1397" s="193" t="s">
        <v>607</v>
      </c>
      <c r="Y1397" s="193"/>
      <c r="Z1397" s="193">
        <v>166079.15118016265</v>
      </c>
      <c r="AA1397" s="193">
        <v>6778.7408644964344</v>
      </c>
      <c r="AB1397" s="193">
        <v>2883308.5853896802</v>
      </c>
      <c r="AC1397" s="193"/>
      <c r="AD1397" s="197">
        <v>117.68606470978287</v>
      </c>
      <c r="AE1397" s="198"/>
    </row>
    <row r="1398" spans="1:31" ht="14.25" hidden="1" outlineLevel="1">
      <c r="A1398" s="66" t="s">
        <v>134</v>
      </c>
      <c r="B1398" s="208" t="s">
        <v>1177</v>
      </c>
      <c r="C1398" s="172"/>
      <c r="D1398" s="66"/>
      <c r="E1398" s="66">
        <v>1.6214637665179779</v>
      </c>
      <c r="F1398" s="193">
        <v>24500</v>
      </c>
      <c r="G1398" s="193"/>
      <c r="H1398" s="193">
        <v>24500</v>
      </c>
      <c r="I1398" s="193">
        <v>0</v>
      </c>
      <c r="J1398" s="193">
        <v>24500</v>
      </c>
      <c r="K1398" s="193">
        <v>0</v>
      </c>
      <c r="L1398" s="195">
        <v>43191</v>
      </c>
      <c r="M1398" s="195">
        <v>44926</v>
      </c>
      <c r="N1398" s="196">
        <v>43101</v>
      </c>
      <c r="O1398" s="195">
        <v>44926</v>
      </c>
      <c r="P1398" s="66"/>
      <c r="Q1398" s="213">
        <v>0.22873835675323034</v>
      </c>
      <c r="R1398" s="193">
        <v>771122.58448000019</v>
      </c>
      <c r="S1398" s="193"/>
      <c r="T1398" s="193"/>
      <c r="U1398" s="193">
        <v>771122.58448000019</v>
      </c>
      <c r="V1398" s="193">
        <v>31474.391203265313</v>
      </c>
      <c r="W1398" s="193">
        <v>60060.000000000007</v>
      </c>
      <c r="X1398" s="193" t="s">
        <v>607</v>
      </c>
      <c r="Y1398" s="193"/>
      <c r="Z1398" s="193">
        <v>316841.0532165966</v>
      </c>
      <c r="AA1398" s="193">
        <v>12932.287886391698</v>
      </c>
      <c r="AB1398" s="193">
        <v>5500693.6298241429</v>
      </c>
      <c r="AC1398" s="193"/>
      <c r="AD1398" s="197">
        <v>224.51810733976095</v>
      </c>
      <c r="AE1398" s="198"/>
    </row>
    <row r="1399" spans="1:31" ht="14.25" hidden="1" outlineLevel="1">
      <c r="A1399" s="66" t="s">
        <v>134</v>
      </c>
      <c r="B1399" s="208" t="s">
        <v>1178</v>
      </c>
      <c r="C1399" s="172"/>
      <c r="D1399" s="66"/>
      <c r="E1399" s="66">
        <v>2.2501946147596428</v>
      </c>
      <c r="F1399" s="193">
        <v>34000</v>
      </c>
      <c r="G1399" s="193"/>
      <c r="H1399" s="193">
        <v>34000</v>
      </c>
      <c r="I1399" s="193">
        <v>0</v>
      </c>
      <c r="J1399" s="193">
        <v>34000</v>
      </c>
      <c r="K1399" s="193">
        <v>0</v>
      </c>
      <c r="L1399" s="195">
        <v>43191</v>
      </c>
      <c r="M1399" s="195">
        <v>45291</v>
      </c>
      <c r="N1399" s="196">
        <v>43101</v>
      </c>
      <c r="O1399" s="195">
        <v>44926</v>
      </c>
      <c r="P1399" s="66"/>
      <c r="Q1399" s="213">
        <v>0.22873835675323034</v>
      </c>
      <c r="R1399" s="193">
        <v>1064987.2210200001</v>
      </c>
      <c r="S1399" s="193"/>
      <c r="T1399" s="193"/>
      <c r="U1399" s="193">
        <v>1064987.2210200001</v>
      </c>
      <c r="V1399" s="193">
        <v>31323.153559411767</v>
      </c>
      <c r="W1399" s="193">
        <v>60154.411764705874</v>
      </c>
      <c r="X1399" s="193" t="s">
        <v>607</v>
      </c>
      <c r="Y1399" s="193"/>
      <c r="Z1399" s="193">
        <v>318498.32178111823</v>
      </c>
      <c r="AA1399" s="193">
        <v>9367.5976994446537</v>
      </c>
      <c r="AB1399" s="193">
        <v>5529465.5536112413</v>
      </c>
      <c r="AC1399" s="193"/>
      <c r="AD1399" s="197">
        <v>162.63133981209532</v>
      </c>
      <c r="AE1399" s="198"/>
    </row>
    <row r="1400" spans="1:31" ht="14.25" hidden="1" outlineLevel="1">
      <c r="A1400" s="66" t="s">
        <v>134</v>
      </c>
      <c r="B1400" s="208" t="s">
        <v>1179</v>
      </c>
      <c r="C1400" s="172"/>
      <c r="D1400" s="66"/>
      <c r="E1400" s="66">
        <v>0.8603685291728046</v>
      </c>
      <c r="F1400" s="193">
        <v>13000</v>
      </c>
      <c r="G1400" s="193"/>
      <c r="H1400" s="193">
        <v>13000</v>
      </c>
      <c r="I1400" s="193">
        <v>0</v>
      </c>
      <c r="J1400" s="193">
        <v>13000</v>
      </c>
      <c r="K1400" s="193">
        <v>0</v>
      </c>
      <c r="L1400" s="195">
        <v>43191</v>
      </c>
      <c r="M1400" s="195">
        <v>44196</v>
      </c>
      <c r="N1400" s="196">
        <v>43101</v>
      </c>
      <c r="O1400" s="195">
        <v>44561</v>
      </c>
      <c r="P1400" s="66"/>
      <c r="Q1400" s="213">
        <v>0.22673835675323034</v>
      </c>
      <c r="R1400" s="193">
        <v>409818.3352400001</v>
      </c>
      <c r="S1400" s="193"/>
      <c r="T1400" s="193"/>
      <c r="U1400" s="193">
        <v>409818.3352400001</v>
      </c>
      <c r="V1400" s="193">
        <v>31524.487326153852</v>
      </c>
      <c r="W1400" s="193">
        <v>60113.076923076922</v>
      </c>
      <c r="X1400" s="193" t="s">
        <v>607</v>
      </c>
      <c r="Y1400" s="193"/>
      <c r="Z1400" s="193">
        <v>202300.69595129936</v>
      </c>
      <c r="AA1400" s="193">
        <v>15561.591996253797</v>
      </c>
      <c r="AB1400" s="193">
        <v>3512152.6652910816</v>
      </c>
      <c r="AC1400" s="193"/>
      <c r="AD1400" s="197">
        <v>270.1655896377755</v>
      </c>
      <c r="AE1400" s="198"/>
    </row>
    <row r="1401" spans="1:31" ht="14.25" hidden="1" outlineLevel="1">
      <c r="A1401" s="66" t="s">
        <v>134</v>
      </c>
      <c r="B1401" s="208" t="s">
        <v>1180</v>
      </c>
      <c r="C1401" s="172"/>
      <c r="D1401" s="66"/>
      <c r="E1401" s="66">
        <v>7.7168438847345397</v>
      </c>
      <c r="F1401" s="193">
        <v>116600</v>
      </c>
      <c r="G1401" s="193">
        <v>2950</v>
      </c>
      <c r="H1401" s="193">
        <v>98199.999999999971</v>
      </c>
      <c r="I1401" s="193">
        <v>2950</v>
      </c>
      <c r="J1401" s="193">
        <v>98199.999999999971</v>
      </c>
      <c r="K1401" s="193">
        <v>2950</v>
      </c>
      <c r="L1401" s="195">
        <v>44927</v>
      </c>
      <c r="M1401" s="195">
        <v>49309</v>
      </c>
      <c r="N1401" s="196">
        <v>44927</v>
      </c>
      <c r="O1401" s="195">
        <v>47848</v>
      </c>
      <c r="P1401" s="66"/>
      <c r="Q1401" s="213">
        <v>0.24783835675323032</v>
      </c>
      <c r="R1401" s="193">
        <v>5149016.9640400019</v>
      </c>
      <c r="S1401" s="193"/>
      <c r="T1401" s="193"/>
      <c r="U1401" s="193">
        <v>5149016.9640400019</v>
      </c>
      <c r="V1401" s="193">
        <v>52433.981303869688</v>
      </c>
      <c r="W1401" s="193">
        <v>60064.154786150728</v>
      </c>
      <c r="X1401" s="193">
        <v>300</v>
      </c>
      <c r="Y1401" s="193"/>
      <c r="Z1401" s="193">
        <v>93809.818356932417</v>
      </c>
      <c r="AA1401" s="193">
        <v>955.29346595654215</v>
      </c>
      <c r="AB1401" s="193">
        <v>1628637.024818185</v>
      </c>
      <c r="AC1401" s="193"/>
      <c r="AD1401" s="197">
        <v>16.584898419737122</v>
      </c>
      <c r="AE1401" s="198"/>
    </row>
    <row r="1402" spans="1:31" ht="14.25" hidden="1" outlineLevel="1">
      <c r="A1402" s="66" t="s">
        <v>134</v>
      </c>
      <c r="B1402" s="208" t="s">
        <v>1181</v>
      </c>
      <c r="C1402" s="172"/>
      <c r="D1402" s="66"/>
      <c r="E1402" s="66">
        <v>0.23825590038631511</v>
      </c>
      <c r="F1402" s="193">
        <v>3600</v>
      </c>
      <c r="G1402" s="193"/>
      <c r="H1402" s="193">
        <v>0</v>
      </c>
      <c r="I1402" s="193">
        <v>0</v>
      </c>
      <c r="J1402" s="193">
        <v>0</v>
      </c>
      <c r="K1402" s="193">
        <v>0</v>
      </c>
      <c r="L1402" s="194"/>
      <c r="M1402" s="195">
        <v>43100</v>
      </c>
      <c r="N1402" s="196">
        <v>43282</v>
      </c>
      <c r="O1402" s="195">
        <v>44926</v>
      </c>
      <c r="P1402" s="66"/>
      <c r="Q1402" s="213">
        <v>0.23873835675323032</v>
      </c>
      <c r="R1402" s="193">
        <v>188389.34999999998</v>
      </c>
      <c r="S1402" s="193"/>
      <c r="T1402" s="193"/>
      <c r="U1402" s="193">
        <v>188389.34999999998</v>
      </c>
      <c r="V1402" s="193">
        <v>0</v>
      </c>
      <c r="W1402" s="193">
        <v>0</v>
      </c>
      <c r="X1402" s="193" t="s">
        <v>607</v>
      </c>
      <c r="Y1402" s="193"/>
      <c r="Z1402" s="193">
        <v>-99397.65153511375</v>
      </c>
      <c r="AA1402" s="193">
        <v>0</v>
      </c>
      <c r="AB1402" s="193">
        <v>-1725647.6806523893</v>
      </c>
      <c r="AC1402" s="193"/>
      <c r="AD1402" s="197">
        <v>0</v>
      </c>
      <c r="AE1402" s="198"/>
    </row>
    <row r="1403" spans="1:31" ht="14.25" hidden="1" outlineLevel="1">
      <c r="A1403" s="66" t="s">
        <v>134</v>
      </c>
      <c r="B1403" s="208" t="s">
        <v>1182</v>
      </c>
      <c r="C1403" s="172"/>
      <c r="D1403" s="66"/>
      <c r="E1403" s="66">
        <v>0.58240331205543694</v>
      </c>
      <c r="F1403" s="193">
        <v>8800</v>
      </c>
      <c r="G1403" s="193"/>
      <c r="H1403" s="193">
        <v>0</v>
      </c>
      <c r="I1403" s="193">
        <v>0</v>
      </c>
      <c r="J1403" s="193">
        <v>0</v>
      </c>
      <c r="K1403" s="193">
        <v>0</v>
      </c>
      <c r="L1403" s="194"/>
      <c r="M1403" s="195">
        <v>43100</v>
      </c>
      <c r="N1403" s="196">
        <v>43466</v>
      </c>
      <c r="O1403" s="195">
        <v>45657</v>
      </c>
      <c r="P1403" s="66"/>
      <c r="Q1403" s="213">
        <v>0.24053835675323032</v>
      </c>
      <c r="R1403" s="193">
        <v>378824.11000000004</v>
      </c>
      <c r="S1403" s="193"/>
      <c r="T1403" s="193"/>
      <c r="U1403" s="193">
        <v>378824.11000000004</v>
      </c>
      <c r="V1403" s="193">
        <v>0</v>
      </c>
      <c r="W1403" s="193">
        <v>0</v>
      </c>
      <c r="X1403" s="193" t="s">
        <v>607</v>
      </c>
      <c r="Y1403" s="193"/>
      <c r="Z1403" s="193">
        <v>-130187.57174600133</v>
      </c>
      <c r="AA1403" s="193">
        <v>0</v>
      </c>
      <c r="AB1403" s="193">
        <v>-2260193.0504755424</v>
      </c>
      <c r="AC1403" s="193"/>
      <c r="AD1403" s="197">
        <v>0</v>
      </c>
      <c r="AE1403" s="198"/>
    </row>
    <row r="1404" spans="1:31" ht="14.25" hidden="1">
      <c r="A1404" s="66"/>
      <c r="B1404" s="66"/>
      <c r="C1404" s="172"/>
      <c r="D1404" s="66"/>
      <c r="E1404" s="66"/>
      <c r="F1404" s="193"/>
      <c r="G1404" s="193"/>
      <c r="H1404" s="193"/>
      <c r="I1404" s="193"/>
      <c r="J1404" s="193"/>
      <c r="K1404" s="193"/>
      <c r="L1404" s="194"/>
      <c r="M1404" s="195"/>
      <c r="N1404" s="195"/>
      <c r="O1404" s="195"/>
      <c r="P1404" s="66"/>
      <c r="Q1404" s="213"/>
      <c r="R1404" s="193"/>
      <c r="S1404" s="193"/>
      <c r="T1404" s="193"/>
      <c r="U1404" s="193"/>
      <c r="V1404" s="193"/>
      <c r="W1404" s="193"/>
      <c r="X1404" s="193"/>
      <c r="Y1404" s="193"/>
      <c r="Z1404" s="193"/>
      <c r="AA1404" s="193"/>
      <c r="AB1404" s="193"/>
      <c r="AC1404" s="193"/>
      <c r="AD1404" s="197"/>
      <c r="AE1404" s="198"/>
    </row>
    <row r="1405" spans="1:31" ht="14.25" hidden="1">
      <c r="A1405" s="66"/>
      <c r="B1405" s="66"/>
      <c r="C1405" s="172"/>
      <c r="D1405" s="66"/>
      <c r="E1405" s="66"/>
      <c r="F1405" s="193"/>
      <c r="G1405" s="193"/>
      <c r="H1405" s="193"/>
      <c r="I1405" s="193"/>
      <c r="J1405" s="193"/>
      <c r="K1405" s="193"/>
      <c r="L1405" s="194"/>
      <c r="M1405" s="195"/>
      <c r="N1405" s="195"/>
      <c r="O1405" s="195"/>
      <c r="P1405" s="66"/>
      <c r="Q1405" s="213"/>
      <c r="R1405" s="193"/>
      <c r="S1405" s="193"/>
      <c r="T1405" s="193"/>
      <c r="U1405" s="193"/>
      <c r="V1405" s="193"/>
      <c r="W1405" s="193"/>
      <c r="X1405" s="193"/>
      <c r="Y1405" s="193"/>
      <c r="Z1405" s="193"/>
      <c r="AA1405" s="193"/>
      <c r="AB1405" s="193"/>
      <c r="AC1405" s="193"/>
      <c r="AD1405" s="197"/>
      <c r="AE1405" s="198"/>
    </row>
    <row r="1406" spans="1:31" ht="14.25" hidden="1">
      <c r="A1406" s="66"/>
      <c r="B1406" s="66"/>
      <c r="C1406" s="172"/>
      <c r="D1406" s="66"/>
      <c r="E1406" s="66"/>
      <c r="F1406" s="193"/>
      <c r="G1406" s="193"/>
      <c r="H1406" s="193"/>
      <c r="I1406" s="193"/>
      <c r="J1406" s="193"/>
      <c r="K1406" s="193"/>
      <c r="L1406" s="194"/>
      <c r="M1406" s="195"/>
      <c r="N1406" s="195"/>
      <c r="O1406" s="195"/>
      <c r="P1406" s="66"/>
      <c r="Q1406" s="213"/>
      <c r="R1406" s="193"/>
      <c r="S1406" s="193"/>
      <c r="T1406" s="193"/>
      <c r="U1406" s="193"/>
      <c r="V1406" s="193"/>
      <c r="W1406" s="193"/>
      <c r="X1406" s="193"/>
      <c r="Y1406" s="193"/>
      <c r="Z1406" s="193"/>
      <c r="AA1406" s="193"/>
      <c r="AB1406" s="193"/>
      <c r="AC1406" s="193"/>
      <c r="AD1406" s="197"/>
      <c r="AE1406" s="198"/>
    </row>
    <row r="1407" spans="1:31" ht="14.25" hidden="1">
      <c r="A1407" s="66"/>
      <c r="B1407" s="66"/>
      <c r="C1407" s="172"/>
      <c r="D1407" s="66"/>
      <c r="E1407" s="66"/>
      <c r="F1407" s="193"/>
      <c r="G1407" s="193"/>
      <c r="H1407" s="193"/>
      <c r="I1407" s="193"/>
      <c r="J1407" s="193"/>
      <c r="K1407" s="193"/>
      <c r="L1407" s="194"/>
      <c r="M1407" s="195"/>
      <c r="N1407" s="195"/>
      <c r="O1407" s="195"/>
      <c r="P1407" s="66"/>
      <c r="Q1407" s="213"/>
      <c r="R1407" s="193"/>
      <c r="S1407" s="193"/>
      <c r="T1407" s="193"/>
      <c r="U1407" s="193"/>
      <c r="V1407" s="193"/>
      <c r="W1407" s="193"/>
      <c r="X1407" s="193"/>
      <c r="Y1407" s="193"/>
      <c r="Z1407" s="193"/>
      <c r="AA1407" s="193"/>
      <c r="AB1407" s="193"/>
      <c r="AC1407" s="193"/>
      <c r="AD1407" s="197"/>
      <c r="AE1407" s="198"/>
    </row>
    <row r="1408" spans="1:31" ht="14.25" hidden="1">
      <c r="A1408" s="66"/>
      <c r="B1408" s="66"/>
      <c r="C1408" s="172"/>
      <c r="D1408" s="66"/>
      <c r="E1408" s="66"/>
      <c r="F1408" s="193"/>
      <c r="G1408" s="193"/>
      <c r="H1408" s="193"/>
      <c r="I1408" s="193"/>
      <c r="J1408" s="193"/>
      <c r="K1408" s="193"/>
      <c r="L1408" s="194"/>
      <c r="M1408" s="195"/>
      <c r="N1408" s="195"/>
      <c r="O1408" s="195"/>
      <c r="P1408" s="66"/>
      <c r="Q1408" s="213"/>
      <c r="R1408" s="193"/>
      <c r="S1408" s="193"/>
      <c r="T1408" s="193"/>
      <c r="U1408" s="193"/>
      <c r="V1408" s="193"/>
      <c r="W1408" s="193"/>
      <c r="X1408" s="193"/>
      <c r="Y1408" s="193"/>
      <c r="Z1408" s="193"/>
      <c r="AA1408" s="193"/>
      <c r="AB1408" s="193"/>
      <c r="AC1408" s="193"/>
      <c r="AD1408" s="197"/>
      <c r="AE1408" s="198"/>
    </row>
    <row r="1409" spans="1:31" ht="14.25" hidden="1">
      <c r="A1409" s="66"/>
      <c r="B1409" s="66"/>
      <c r="C1409" s="172"/>
      <c r="D1409" s="66"/>
      <c r="E1409" s="66"/>
      <c r="F1409" s="193"/>
      <c r="G1409" s="193"/>
      <c r="H1409" s="193"/>
      <c r="I1409" s="193"/>
      <c r="J1409" s="193"/>
      <c r="K1409" s="193"/>
      <c r="L1409" s="194"/>
      <c r="M1409" s="195"/>
      <c r="N1409" s="195"/>
      <c r="O1409" s="195"/>
      <c r="P1409" s="66"/>
      <c r="Q1409" s="213"/>
      <c r="R1409" s="193"/>
      <c r="S1409" s="193"/>
      <c r="T1409" s="193"/>
      <c r="U1409" s="193"/>
      <c r="V1409" s="193"/>
      <c r="W1409" s="193"/>
      <c r="X1409" s="193"/>
      <c r="Y1409" s="193"/>
      <c r="Z1409" s="193"/>
      <c r="AA1409" s="193"/>
      <c r="AB1409" s="193"/>
      <c r="AC1409" s="193"/>
      <c r="AD1409" s="197"/>
      <c r="AE1409" s="198"/>
    </row>
    <row r="1410" spans="1:31" ht="14.25" hidden="1">
      <c r="A1410" s="66"/>
      <c r="B1410" s="66"/>
      <c r="C1410" s="172"/>
      <c r="D1410" s="66"/>
      <c r="E1410" s="66"/>
      <c r="F1410" s="193"/>
      <c r="G1410" s="193"/>
      <c r="H1410" s="193"/>
      <c r="I1410" s="193"/>
      <c r="J1410" s="193"/>
      <c r="K1410" s="193"/>
      <c r="L1410" s="194"/>
      <c r="M1410" s="195"/>
      <c r="N1410" s="195"/>
      <c r="O1410" s="195"/>
      <c r="P1410" s="66"/>
      <c r="Q1410" s="213"/>
      <c r="R1410" s="193"/>
      <c r="S1410" s="193"/>
      <c r="T1410" s="193"/>
      <c r="U1410" s="193"/>
      <c r="V1410" s="193"/>
      <c r="W1410" s="193"/>
      <c r="X1410" s="193"/>
      <c r="Y1410" s="193"/>
      <c r="Z1410" s="193"/>
      <c r="AA1410" s="193"/>
      <c r="AB1410" s="193"/>
      <c r="AC1410" s="193"/>
      <c r="AD1410" s="197"/>
      <c r="AE1410" s="198"/>
    </row>
    <row r="1411" spans="1:31" ht="14.25" hidden="1">
      <c r="A1411" s="66"/>
      <c r="B1411" s="66"/>
      <c r="C1411" s="172"/>
      <c r="D1411" s="66"/>
      <c r="E1411" s="66"/>
      <c r="F1411" s="193"/>
      <c r="G1411" s="193"/>
      <c r="H1411" s="193"/>
      <c r="I1411" s="193"/>
      <c r="J1411" s="193"/>
      <c r="K1411" s="193"/>
      <c r="L1411" s="194"/>
      <c r="M1411" s="195"/>
      <c r="N1411" s="195"/>
      <c r="O1411" s="195"/>
      <c r="P1411" s="66"/>
      <c r="Q1411" s="213"/>
      <c r="R1411" s="193"/>
      <c r="S1411" s="193"/>
      <c r="T1411" s="193"/>
      <c r="U1411" s="193"/>
      <c r="V1411" s="193"/>
      <c r="W1411" s="193"/>
      <c r="X1411" s="193"/>
      <c r="Y1411" s="193"/>
      <c r="Z1411" s="193"/>
      <c r="AA1411" s="193"/>
      <c r="AB1411" s="193"/>
      <c r="AC1411" s="193"/>
      <c r="AD1411" s="197"/>
      <c r="AE1411" s="198"/>
    </row>
    <row r="1412" spans="1:31" ht="14.25" hidden="1">
      <c r="A1412" s="66"/>
      <c r="B1412" s="66"/>
      <c r="C1412" s="172"/>
      <c r="D1412" s="66"/>
      <c r="E1412" s="66"/>
      <c r="F1412" s="193"/>
      <c r="G1412" s="193"/>
      <c r="H1412" s="193"/>
      <c r="I1412" s="193"/>
      <c r="J1412" s="193"/>
      <c r="K1412" s="193"/>
      <c r="L1412" s="194"/>
      <c r="M1412" s="195"/>
      <c r="N1412" s="195"/>
      <c r="O1412" s="195"/>
      <c r="P1412" s="66"/>
      <c r="Q1412" s="213"/>
      <c r="R1412" s="193"/>
      <c r="S1412" s="193"/>
      <c r="T1412" s="193"/>
      <c r="U1412" s="193"/>
      <c r="V1412" s="193"/>
      <c r="W1412" s="193"/>
      <c r="X1412" s="193"/>
      <c r="Y1412" s="193"/>
      <c r="Z1412" s="193"/>
      <c r="AA1412" s="193"/>
      <c r="AB1412" s="193"/>
      <c r="AC1412" s="193"/>
      <c r="AD1412" s="197"/>
      <c r="AE1412" s="198"/>
    </row>
    <row r="1413" spans="1:31" ht="14.25" hidden="1">
      <c r="A1413" s="66"/>
      <c r="B1413" s="66"/>
      <c r="C1413" s="172"/>
      <c r="D1413" s="66"/>
      <c r="E1413" s="66"/>
      <c r="F1413" s="193"/>
      <c r="G1413" s="193"/>
      <c r="H1413" s="193"/>
      <c r="I1413" s="193"/>
      <c r="J1413" s="193"/>
      <c r="K1413" s="193"/>
      <c r="L1413" s="194"/>
      <c r="M1413" s="195"/>
      <c r="N1413" s="195"/>
      <c r="O1413" s="195"/>
      <c r="P1413" s="66"/>
      <c r="Q1413" s="213"/>
      <c r="R1413" s="193"/>
      <c r="S1413" s="193"/>
      <c r="T1413" s="193"/>
      <c r="U1413" s="193"/>
      <c r="V1413" s="193"/>
      <c r="W1413" s="193"/>
      <c r="X1413" s="193"/>
      <c r="Y1413" s="193"/>
      <c r="Z1413" s="193"/>
      <c r="AA1413" s="193"/>
      <c r="AB1413" s="193"/>
      <c r="AC1413" s="193"/>
      <c r="AD1413" s="197"/>
      <c r="AE1413" s="198"/>
    </row>
    <row r="1414" spans="1:31" ht="14.25" hidden="1">
      <c r="A1414" s="66"/>
      <c r="B1414" s="66"/>
      <c r="C1414" s="172"/>
      <c r="D1414" s="66"/>
      <c r="E1414" s="66"/>
      <c r="F1414" s="193"/>
      <c r="G1414" s="193"/>
      <c r="H1414" s="193"/>
      <c r="I1414" s="193"/>
      <c r="J1414" s="193"/>
      <c r="K1414" s="193"/>
      <c r="L1414" s="194"/>
      <c r="M1414" s="195"/>
      <c r="N1414" s="195"/>
      <c r="O1414" s="195"/>
      <c r="P1414" s="66"/>
      <c r="Q1414" s="213"/>
      <c r="R1414" s="193"/>
      <c r="S1414" s="193"/>
      <c r="T1414" s="193"/>
      <c r="U1414" s="193"/>
      <c r="V1414" s="193"/>
      <c r="W1414" s="193"/>
      <c r="X1414" s="193"/>
      <c r="Y1414" s="193"/>
      <c r="Z1414" s="193"/>
      <c r="AA1414" s="193"/>
      <c r="AB1414" s="193"/>
      <c r="AC1414" s="193"/>
      <c r="AD1414" s="197"/>
      <c r="AE1414" s="198"/>
    </row>
    <row r="1415" spans="1:31" ht="14.25" hidden="1">
      <c r="A1415" s="66"/>
      <c r="B1415" s="66"/>
      <c r="C1415" s="172"/>
      <c r="D1415" s="66"/>
      <c r="E1415" s="66"/>
      <c r="F1415" s="193"/>
      <c r="G1415" s="193"/>
      <c r="H1415" s="193"/>
      <c r="I1415" s="193"/>
      <c r="J1415" s="193"/>
      <c r="K1415" s="193"/>
      <c r="L1415" s="194"/>
      <c r="M1415" s="195"/>
      <c r="N1415" s="195"/>
      <c r="O1415" s="195"/>
      <c r="P1415" s="66"/>
      <c r="Q1415" s="213"/>
      <c r="R1415" s="193"/>
      <c r="S1415" s="193"/>
      <c r="T1415" s="193"/>
      <c r="U1415" s="193"/>
      <c r="V1415" s="193"/>
      <c r="W1415" s="193"/>
      <c r="X1415" s="193"/>
      <c r="Y1415" s="193"/>
      <c r="Z1415" s="193"/>
      <c r="AA1415" s="193"/>
      <c r="AB1415" s="193"/>
      <c r="AC1415" s="193"/>
      <c r="AD1415" s="197"/>
      <c r="AE1415" s="198"/>
    </row>
    <row r="1416" spans="1:31" ht="14.25" hidden="1">
      <c r="A1416" s="66"/>
      <c r="B1416" s="66"/>
      <c r="C1416" s="172"/>
      <c r="D1416" s="66"/>
      <c r="E1416" s="66"/>
      <c r="F1416" s="193"/>
      <c r="G1416" s="193"/>
      <c r="H1416" s="193"/>
      <c r="I1416" s="193"/>
      <c r="J1416" s="193"/>
      <c r="K1416" s="193"/>
      <c r="L1416" s="194"/>
      <c r="M1416" s="195"/>
      <c r="N1416" s="195"/>
      <c r="O1416" s="195"/>
      <c r="P1416" s="66"/>
      <c r="Q1416" s="213"/>
      <c r="R1416" s="193"/>
      <c r="S1416" s="193"/>
      <c r="T1416" s="193"/>
      <c r="U1416" s="193"/>
      <c r="V1416" s="193"/>
      <c r="W1416" s="193"/>
      <c r="X1416" s="193"/>
      <c r="Y1416" s="193"/>
      <c r="Z1416" s="193"/>
      <c r="AA1416" s="193"/>
      <c r="AB1416" s="193"/>
      <c r="AC1416" s="193"/>
      <c r="AD1416" s="197"/>
      <c r="AE1416" s="198"/>
    </row>
    <row r="1417" spans="1:31" ht="14.25" hidden="1">
      <c r="A1417" s="66"/>
      <c r="B1417" s="66"/>
      <c r="C1417" s="172"/>
      <c r="D1417" s="66"/>
      <c r="E1417" s="66"/>
      <c r="F1417" s="193"/>
      <c r="G1417" s="193"/>
      <c r="H1417" s="193"/>
      <c r="I1417" s="193"/>
      <c r="J1417" s="193"/>
      <c r="K1417" s="193"/>
      <c r="L1417" s="194"/>
      <c r="M1417" s="195"/>
      <c r="N1417" s="195"/>
      <c r="O1417" s="195"/>
      <c r="P1417" s="66"/>
      <c r="Q1417" s="213"/>
      <c r="R1417" s="193"/>
      <c r="S1417" s="193"/>
      <c r="T1417" s="193"/>
      <c r="U1417" s="193"/>
      <c r="V1417" s="193"/>
      <c r="W1417" s="193"/>
      <c r="X1417" s="193"/>
      <c r="Y1417" s="193"/>
      <c r="Z1417" s="193"/>
      <c r="AA1417" s="193"/>
      <c r="AB1417" s="193"/>
      <c r="AC1417" s="193"/>
      <c r="AD1417" s="197"/>
      <c r="AE1417" s="198"/>
    </row>
    <row r="1418" spans="1:31" ht="14.25" hidden="1">
      <c r="A1418" s="66"/>
      <c r="B1418" s="66"/>
      <c r="C1418" s="172"/>
      <c r="D1418" s="66"/>
      <c r="E1418" s="66"/>
      <c r="F1418" s="193"/>
      <c r="G1418" s="193"/>
      <c r="H1418" s="193"/>
      <c r="I1418" s="193"/>
      <c r="J1418" s="193"/>
      <c r="K1418" s="193"/>
      <c r="L1418" s="194"/>
      <c r="M1418" s="195"/>
      <c r="N1418" s="195"/>
      <c r="O1418" s="195"/>
      <c r="P1418" s="66"/>
      <c r="Q1418" s="213"/>
      <c r="R1418" s="193"/>
      <c r="S1418" s="193"/>
      <c r="T1418" s="193"/>
      <c r="U1418" s="193"/>
      <c r="V1418" s="193"/>
      <c r="W1418" s="193"/>
      <c r="X1418" s="193"/>
      <c r="Y1418" s="193"/>
      <c r="Z1418" s="193"/>
      <c r="AA1418" s="193"/>
      <c r="AB1418" s="193"/>
      <c r="AC1418" s="193"/>
      <c r="AD1418" s="197"/>
      <c r="AE1418" s="198"/>
    </row>
    <row r="1419" spans="1:31" ht="14.25" hidden="1">
      <c r="A1419" s="66"/>
      <c r="B1419" s="66"/>
      <c r="C1419" s="172"/>
      <c r="D1419" s="66"/>
      <c r="E1419" s="66"/>
      <c r="F1419" s="193"/>
      <c r="G1419" s="193"/>
      <c r="H1419" s="193"/>
      <c r="I1419" s="193"/>
      <c r="J1419" s="193"/>
      <c r="K1419" s="193"/>
      <c r="L1419" s="194"/>
      <c r="M1419" s="195"/>
      <c r="N1419" s="195"/>
      <c r="O1419" s="195"/>
      <c r="P1419" s="66"/>
      <c r="Q1419" s="213"/>
      <c r="R1419" s="193"/>
      <c r="S1419" s="193"/>
      <c r="T1419" s="193"/>
      <c r="U1419" s="193"/>
      <c r="V1419" s="193"/>
      <c r="W1419" s="193"/>
      <c r="X1419" s="193"/>
      <c r="Y1419" s="193"/>
      <c r="Z1419" s="193"/>
      <c r="AA1419" s="193"/>
      <c r="AB1419" s="193"/>
      <c r="AC1419" s="193"/>
      <c r="AD1419" s="197"/>
      <c r="AE1419" s="198"/>
    </row>
    <row r="1420" spans="1:31" ht="14.25" hidden="1">
      <c r="A1420" s="66"/>
      <c r="B1420" s="66"/>
      <c r="C1420" s="172"/>
      <c r="D1420" s="66"/>
      <c r="E1420" s="66"/>
      <c r="F1420" s="193"/>
      <c r="G1420" s="193"/>
      <c r="H1420" s="193"/>
      <c r="I1420" s="193"/>
      <c r="J1420" s="193"/>
      <c r="K1420" s="193"/>
      <c r="L1420" s="194"/>
      <c r="M1420" s="195"/>
      <c r="N1420" s="195"/>
      <c r="O1420" s="195"/>
      <c r="P1420" s="66"/>
      <c r="Q1420" s="213"/>
      <c r="R1420" s="193"/>
      <c r="S1420" s="193"/>
      <c r="T1420" s="193"/>
      <c r="U1420" s="193"/>
      <c r="V1420" s="193"/>
      <c r="W1420" s="193"/>
      <c r="X1420" s="193"/>
      <c r="Y1420" s="193"/>
      <c r="Z1420" s="193"/>
      <c r="AA1420" s="193"/>
      <c r="AB1420" s="193"/>
      <c r="AC1420" s="193"/>
      <c r="AD1420" s="197"/>
      <c r="AE1420" s="198"/>
    </row>
    <row r="1421" spans="1:31" ht="14.25" hidden="1">
      <c r="A1421" s="66"/>
      <c r="B1421" s="66"/>
      <c r="C1421" s="172"/>
      <c r="D1421" s="66"/>
      <c r="E1421" s="66"/>
      <c r="F1421" s="193"/>
      <c r="G1421" s="193"/>
      <c r="H1421" s="193"/>
      <c r="I1421" s="193"/>
      <c r="J1421" s="193"/>
      <c r="K1421" s="193"/>
      <c r="L1421" s="194"/>
      <c r="M1421" s="195"/>
      <c r="N1421" s="195"/>
      <c r="O1421" s="195"/>
      <c r="P1421" s="66"/>
      <c r="Q1421" s="213"/>
      <c r="R1421" s="193"/>
      <c r="S1421" s="193"/>
      <c r="T1421" s="193"/>
      <c r="U1421" s="193"/>
      <c r="V1421" s="193"/>
      <c r="W1421" s="193"/>
      <c r="X1421" s="193"/>
      <c r="Y1421" s="193"/>
      <c r="Z1421" s="193"/>
      <c r="AA1421" s="193"/>
      <c r="AB1421" s="193"/>
      <c r="AC1421" s="193"/>
      <c r="AD1421" s="197"/>
      <c r="AE1421" s="198"/>
    </row>
    <row r="1422" spans="1:31" ht="14.25" hidden="1">
      <c r="A1422" s="66"/>
      <c r="B1422" s="66"/>
      <c r="C1422" s="172"/>
      <c r="D1422" s="66"/>
      <c r="E1422" s="66"/>
      <c r="F1422" s="193"/>
      <c r="G1422" s="193"/>
      <c r="H1422" s="193"/>
      <c r="I1422" s="193"/>
      <c r="J1422" s="193"/>
      <c r="K1422" s="193"/>
      <c r="L1422" s="194"/>
      <c r="M1422" s="195"/>
      <c r="N1422" s="195"/>
      <c r="O1422" s="195"/>
      <c r="P1422" s="66"/>
      <c r="Q1422" s="213"/>
      <c r="R1422" s="193"/>
      <c r="S1422" s="193"/>
      <c r="T1422" s="193"/>
      <c r="U1422" s="193"/>
      <c r="V1422" s="193"/>
      <c r="W1422" s="193"/>
      <c r="X1422" s="193"/>
      <c r="Y1422" s="193"/>
      <c r="Z1422" s="193"/>
      <c r="AA1422" s="193"/>
      <c r="AB1422" s="193"/>
      <c r="AC1422" s="193"/>
      <c r="AD1422" s="197"/>
      <c r="AE1422" s="198"/>
    </row>
    <row r="1423" spans="1:31" s="219" customFormat="1" ht="23.45" customHeight="1">
      <c r="A1423" s="216"/>
      <c r="B1423" s="217" t="s">
        <v>746</v>
      </c>
      <c r="C1423" s="173"/>
      <c r="D1423" s="71"/>
      <c r="E1423" s="70">
        <f>SUBTOTAL(109,E1392:E1422)</f>
        <v>22</v>
      </c>
      <c r="F1423" s="72">
        <f t="shared" ref="F1423:U1423" si="12">SUBTOTAL(109,F1392:F1422)</f>
        <v>332415.69199999998</v>
      </c>
      <c r="G1423" s="72">
        <f t="shared" si="12"/>
        <v>2950</v>
      </c>
      <c r="H1423" s="72">
        <f t="shared" si="12"/>
        <v>301615.69199999998</v>
      </c>
      <c r="I1423" s="72">
        <f t="shared" si="12"/>
        <v>2950</v>
      </c>
      <c r="J1423" s="72">
        <f t="shared" si="12"/>
        <v>294708.17</v>
      </c>
      <c r="K1423" s="72">
        <f t="shared" si="12"/>
        <v>2950</v>
      </c>
      <c r="L1423" s="73"/>
      <c r="M1423" s="157">
        <f t="shared" si="12"/>
        <v>49309</v>
      </c>
      <c r="N1423" s="157">
        <f t="shared" si="12"/>
        <v>0</v>
      </c>
      <c r="O1423" s="74"/>
      <c r="P1423" s="70">
        <f t="shared" si="12"/>
        <v>0</v>
      </c>
      <c r="Q1423" s="76"/>
      <c r="R1423" s="72">
        <f t="shared" si="12"/>
        <v>15399311.365640003</v>
      </c>
      <c r="S1423" s="72">
        <f t="shared" si="12"/>
        <v>0</v>
      </c>
      <c r="T1423" s="72">
        <f t="shared" si="12"/>
        <v>0</v>
      </c>
      <c r="U1423" s="72">
        <f t="shared" si="12"/>
        <v>14889880.133510003</v>
      </c>
      <c r="V1423" s="162"/>
      <c r="W1423" s="164"/>
      <c r="X1423" s="162"/>
      <c r="Y1423" s="72"/>
      <c r="Z1423" s="72">
        <f t="shared" ref="Z1423" si="13">SUBTOTAL(109,Z1392:Z1422)</f>
        <v>1448374.59606026</v>
      </c>
      <c r="AA1423" s="162"/>
      <c r="AB1423" s="72">
        <f>SUBTOTAL(109,AB1392:AB1422)</f>
        <v>25150000</v>
      </c>
      <c r="AC1423" s="72"/>
      <c r="AD1423" s="163"/>
      <c r="AE1423" s="218" t="e">
        <f>AVERAGE(AE1392)</f>
        <v>#DIV/0!</v>
      </c>
    </row>
    <row r="1424" spans="1:31" s="65" customFormat="1" ht="23.45" customHeight="1">
      <c r="A1424" s="81"/>
      <c r="B1424" s="82" t="s">
        <v>57</v>
      </c>
      <c r="C1424" s="174"/>
      <c r="D1424" s="83"/>
      <c r="E1424" s="83"/>
      <c r="F1424" s="84"/>
      <c r="G1424" s="84"/>
      <c r="H1424" s="84"/>
      <c r="I1424" s="84"/>
      <c r="J1424" s="84"/>
      <c r="K1424" s="84"/>
      <c r="L1424" s="85"/>
      <c r="M1424" s="86"/>
      <c r="N1424" s="86"/>
      <c r="O1424" s="86"/>
      <c r="P1424" s="83"/>
      <c r="Q1424" s="168"/>
      <c r="R1424" s="84"/>
      <c r="S1424" s="84"/>
      <c r="T1424" s="84"/>
      <c r="U1424" s="84"/>
      <c r="V1424" s="84"/>
      <c r="W1424" s="84"/>
      <c r="X1424" s="84"/>
      <c r="Y1424" s="84"/>
      <c r="Z1424" s="84"/>
      <c r="AA1424" s="84"/>
      <c r="AB1424" s="84"/>
      <c r="AC1424" s="84"/>
      <c r="AD1424" s="87"/>
      <c r="AE1424" s="149"/>
    </row>
    <row r="1425" spans="1:31" ht="14.25" collapsed="1">
      <c r="A1425" s="66"/>
      <c r="B1425" s="66" t="s">
        <v>748</v>
      </c>
      <c r="C1425" s="172"/>
      <c r="D1425" s="66">
        <v>20</v>
      </c>
      <c r="E1425" s="66">
        <v>15.51</v>
      </c>
      <c r="F1425" s="193">
        <v>173814.0589</v>
      </c>
      <c r="G1425" s="193">
        <v>174</v>
      </c>
      <c r="H1425" s="193">
        <v>157448.50090000001</v>
      </c>
      <c r="I1425" s="193">
        <v>106</v>
      </c>
      <c r="J1425" s="193">
        <v>40657.780899999998</v>
      </c>
      <c r="K1425" s="193">
        <v>106</v>
      </c>
      <c r="L1425" s="194" t="s">
        <v>1324</v>
      </c>
      <c r="M1425" s="195">
        <v>45657</v>
      </c>
      <c r="N1425" s="195" t="s">
        <v>1324</v>
      </c>
      <c r="O1425" s="196">
        <v>45291</v>
      </c>
      <c r="P1425" s="66"/>
      <c r="Q1425" s="213">
        <v>0.20917754167392039</v>
      </c>
      <c r="R1425" s="193">
        <v>6488355.5195500003</v>
      </c>
      <c r="S1425" s="193"/>
      <c r="T1425" s="193"/>
      <c r="U1425" s="193">
        <v>1730074.1553600002</v>
      </c>
      <c r="V1425" s="193">
        <v>42552.10483855995</v>
      </c>
      <c r="W1425" s="193">
        <v>50646.568008585054</v>
      </c>
      <c r="X1425" s="193">
        <v>380.18880117924539</v>
      </c>
      <c r="Y1425" s="193">
        <v>0</v>
      </c>
      <c r="Z1425" s="193">
        <v>571639.02108148462</v>
      </c>
      <c r="AA1425" s="193">
        <v>14059.769333881295</v>
      </c>
      <c r="AB1425" s="193">
        <v>9920000</v>
      </c>
      <c r="AC1425" s="193"/>
      <c r="AD1425" s="197">
        <v>243.98773815026388</v>
      </c>
      <c r="AE1425" s="198"/>
    </row>
    <row r="1426" spans="1:31" ht="14.25" hidden="1" outlineLevel="1">
      <c r="A1426" s="66" t="s">
        <v>134</v>
      </c>
      <c r="B1426" s="208" t="s">
        <v>316</v>
      </c>
      <c r="C1426" s="172"/>
      <c r="D1426" s="66"/>
      <c r="E1426" s="66">
        <v>1.2410878030534271</v>
      </c>
      <c r="F1426" s="193">
        <v>13908.35</v>
      </c>
      <c r="G1426" s="193"/>
      <c r="H1426" s="193">
        <v>13750.79</v>
      </c>
      <c r="I1426" s="193">
        <v>0</v>
      </c>
      <c r="J1426" s="193">
        <v>4.5474735088646412E-13</v>
      </c>
      <c r="K1426" s="193">
        <v>0</v>
      </c>
      <c r="L1426" s="194">
        <v>50041</v>
      </c>
      <c r="M1426" s="195">
        <v>43100</v>
      </c>
      <c r="N1426" s="196" t="s">
        <v>1324</v>
      </c>
      <c r="O1426" s="195">
        <v>43100</v>
      </c>
      <c r="P1426" s="66"/>
      <c r="Q1426" s="213">
        <v>0.10693835675323032</v>
      </c>
      <c r="R1426" s="193">
        <v>462900.03535000002</v>
      </c>
      <c r="S1426" s="193"/>
      <c r="T1426" s="193"/>
      <c r="U1426" s="193">
        <v>0</v>
      </c>
      <c r="V1426" s="193">
        <v>0</v>
      </c>
      <c r="W1426" s="193">
        <v>0</v>
      </c>
      <c r="X1426" s="193" t="s">
        <v>607</v>
      </c>
      <c r="Y1426" s="193"/>
      <c r="Z1426" s="193">
        <v>1411.5091723463445</v>
      </c>
      <c r="AA1426" s="193">
        <v>3.1039414954145674E+18</v>
      </c>
      <c r="AB1426" s="193">
        <v>24505.282487670953</v>
      </c>
      <c r="AC1426" s="193"/>
      <c r="AD1426" s="197">
        <v>5.3887686074259592E+16</v>
      </c>
      <c r="AE1426" s="198"/>
    </row>
    <row r="1427" spans="1:31" ht="14.25" hidden="1" outlineLevel="1">
      <c r="A1427" s="66" t="s">
        <v>134</v>
      </c>
      <c r="B1427" s="208" t="s">
        <v>317</v>
      </c>
      <c r="C1427" s="172"/>
      <c r="D1427" s="66"/>
      <c r="E1427" s="66">
        <v>1.1075876653381576</v>
      </c>
      <c r="F1427" s="193">
        <v>12412.27</v>
      </c>
      <c r="G1427" s="193"/>
      <c r="H1427" s="193">
        <v>10933.45</v>
      </c>
      <c r="I1427" s="193">
        <v>0</v>
      </c>
      <c r="J1427" s="193">
        <v>67.350000000000364</v>
      </c>
      <c r="K1427" s="193">
        <v>0</v>
      </c>
      <c r="L1427" s="194" t="s">
        <v>1324</v>
      </c>
      <c r="M1427" s="195">
        <v>43190</v>
      </c>
      <c r="N1427" s="196" t="s">
        <v>1324</v>
      </c>
      <c r="O1427" s="195">
        <v>43100</v>
      </c>
      <c r="P1427" s="66"/>
      <c r="Q1427" s="213">
        <v>0.10693835675323032</v>
      </c>
      <c r="R1427" s="193">
        <v>422183.84138</v>
      </c>
      <c r="S1427" s="193"/>
      <c r="T1427" s="193"/>
      <c r="U1427" s="193">
        <v>0</v>
      </c>
      <c r="V1427" s="193">
        <v>0</v>
      </c>
      <c r="W1427" s="193">
        <v>42999.999999999593</v>
      </c>
      <c r="X1427" s="193" t="s">
        <v>607</v>
      </c>
      <c r="Y1427" s="193"/>
      <c r="Z1427" s="193">
        <v>6862.8114431363647</v>
      </c>
      <c r="AA1427" s="193">
        <v>101897.72001687197</v>
      </c>
      <c r="AB1427" s="193">
        <v>119145.61829883167</v>
      </c>
      <c r="AC1427" s="193"/>
      <c r="AD1427" s="197">
        <v>1769.0514966418862</v>
      </c>
      <c r="AE1427" s="198"/>
    </row>
    <row r="1428" spans="1:31" ht="14.25" hidden="1" outlineLevel="1">
      <c r="A1428" s="66" t="s">
        <v>134</v>
      </c>
      <c r="B1428" s="208" t="s">
        <v>318</v>
      </c>
      <c r="C1428" s="172"/>
      <c r="D1428" s="66"/>
      <c r="E1428" s="66">
        <v>0.72303056378369868</v>
      </c>
      <c r="F1428" s="193">
        <v>8102.7000000000007</v>
      </c>
      <c r="G1428" s="193"/>
      <c r="H1428" s="193">
        <v>8102.7</v>
      </c>
      <c r="I1428" s="193">
        <v>0</v>
      </c>
      <c r="J1428" s="193">
        <v>-3.4106051316484809E-13</v>
      </c>
      <c r="K1428" s="193">
        <v>0</v>
      </c>
      <c r="L1428" s="194"/>
      <c r="M1428" s="195">
        <v>43100</v>
      </c>
      <c r="N1428" s="196" t="s">
        <v>1324</v>
      </c>
      <c r="O1428" s="195">
        <v>43100</v>
      </c>
      <c r="P1428" s="66"/>
      <c r="Q1428" s="213">
        <v>9.6938356753230329E-2</v>
      </c>
      <c r="R1428" s="193">
        <v>309924.34568000003</v>
      </c>
      <c r="S1428" s="193"/>
      <c r="T1428" s="193"/>
      <c r="U1428" s="193">
        <v>0</v>
      </c>
      <c r="V1428" s="193">
        <v>0</v>
      </c>
      <c r="W1428" s="193">
        <v>0</v>
      </c>
      <c r="X1428" s="193" t="s">
        <v>607</v>
      </c>
      <c r="Y1428" s="193"/>
      <c r="Z1428" s="193">
        <v>1672.2828222511623</v>
      </c>
      <c r="AA1428" s="193">
        <v>-4.9031850879872502E+18</v>
      </c>
      <c r="AB1428" s="193">
        <v>29032.58707871088</v>
      </c>
      <c r="AC1428" s="193"/>
      <c r="AD1428" s="197">
        <v>-8.5124445539898304E+16</v>
      </c>
      <c r="AE1428" s="198"/>
    </row>
    <row r="1429" spans="1:31" ht="14.25" hidden="1" outlineLevel="1">
      <c r="A1429" s="66" t="s">
        <v>134</v>
      </c>
      <c r="B1429" s="208" t="s">
        <v>319</v>
      </c>
      <c r="C1429" s="172"/>
      <c r="D1429" s="66"/>
      <c r="E1429" s="66">
        <v>1.1357782457262438</v>
      </c>
      <c r="F1429" s="193">
        <v>12728.19</v>
      </c>
      <c r="G1429" s="193"/>
      <c r="H1429" s="193">
        <v>12728.19</v>
      </c>
      <c r="I1429" s="193">
        <v>0</v>
      </c>
      <c r="J1429" s="193">
        <v>0</v>
      </c>
      <c r="K1429" s="193">
        <v>0</v>
      </c>
      <c r="L1429" s="194"/>
      <c r="M1429" s="195">
        <v>43100</v>
      </c>
      <c r="N1429" s="196" t="s">
        <v>1324</v>
      </c>
      <c r="O1429" s="195">
        <v>43190</v>
      </c>
      <c r="P1429" s="66"/>
      <c r="Q1429" s="213">
        <v>0.16313835675323032</v>
      </c>
      <c r="R1429" s="193">
        <v>505899.83859999996</v>
      </c>
      <c r="S1429" s="193"/>
      <c r="T1429" s="193"/>
      <c r="U1429" s="193">
        <v>63.640499999979511</v>
      </c>
      <c r="V1429" s="193">
        <v>0</v>
      </c>
      <c r="W1429" s="193">
        <v>0</v>
      </c>
      <c r="X1429" s="193" t="s">
        <v>607</v>
      </c>
      <c r="Y1429" s="193"/>
      <c r="Z1429" s="193">
        <v>5536.7302951268912</v>
      </c>
      <c r="AA1429" s="193">
        <v>0</v>
      </c>
      <c r="AB1429" s="193">
        <v>96123.456083952682</v>
      </c>
      <c r="AC1429" s="193"/>
      <c r="AD1429" s="197">
        <v>0</v>
      </c>
      <c r="AE1429" s="198"/>
    </row>
    <row r="1430" spans="1:31" ht="14.25" hidden="1" outlineLevel="1">
      <c r="A1430" s="66" t="s">
        <v>134</v>
      </c>
      <c r="B1430" s="208" t="s">
        <v>320</v>
      </c>
      <c r="C1430" s="172"/>
      <c r="D1430" s="66"/>
      <c r="E1430" s="66">
        <v>0.70421126331570871</v>
      </c>
      <c r="F1430" s="193">
        <v>7891.8</v>
      </c>
      <c r="G1430" s="193"/>
      <c r="H1430" s="193">
        <v>6942.1</v>
      </c>
      <c r="I1430" s="193">
        <v>0</v>
      </c>
      <c r="J1430" s="193">
        <v>0</v>
      </c>
      <c r="K1430" s="193">
        <v>0</v>
      </c>
      <c r="L1430" s="194"/>
      <c r="M1430" s="195">
        <v>43100</v>
      </c>
      <c r="N1430" s="196" t="s">
        <v>1324</v>
      </c>
      <c r="O1430" s="195">
        <v>43100</v>
      </c>
      <c r="P1430" s="66"/>
      <c r="Q1430" s="213">
        <v>0.10693835675323032</v>
      </c>
      <c r="R1430" s="193">
        <v>276917.80024999997</v>
      </c>
      <c r="S1430" s="193"/>
      <c r="T1430" s="193"/>
      <c r="U1430" s="193">
        <v>0</v>
      </c>
      <c r="V1430" s="193">
        <v>0</v>
      </c>
      <c r="W1430" s="193">
        <v>0</v>
      </c>
      <c r="X1430" s="193" t="s">
        <v>607</v>
      </c>
      <c r="Y1430" s="193"/>
      <c r="Z1430" s="193">
        <v>-148.21339104192165</v>
      </c>
      <c r="AA1430" s="193">
        <v>0</v>
      </c>
      <c r="AB1430" s="193">
        <v>-2573.1402155187247</v>
      </c>
      <c r="AC1430" s="193"/>
      <c r="AD1430" s="197">
        <v>0</v>
      </c>
      <c r="AE1430" s="198"/>
    </row>
    <row r="1431" spans="1:31" ht="14.25" hidden="1" outlineLevel="1">
      <c r="A1431" s="66" t="s">
        <v>134</v>
      </c>
      <c r="B1431" s="208" t="s">
        <v>398</v>
      </c>
      <c r="C1431" s="172"/>
      <c r="D1431" s="66"/>
      <c r="E1431" s="66">
        <v>1.1022184983909837</v>
      </c>
      <c r="F1431" s="193">
        <v>12352.1</v>
      </c>
      <c r="G1431" s="193"/>
      <c r="H1431" s="193">
        <v>10870.7</v>
      </c>
      <c r="I1431" s="193">
        <v>0</v>
      </c>
      <c r="J1431" s="193">
        <v>3.4106051316484809E-13</v>
      </c>
      <c r="K1431" s="193">
        <v>0</v>
      </c>
      <c r="L1431" s="194"/>
      <c r="M1431" s="195">
        <v>43100</v>
      </c>
      <c r="N1431" s="196" t="s">
        <v>1324</v>
      </c>
      <c r="O1431" s="195">
        <v>43190</v>
      </c>
      <c r="P1431" s="66"/>
      <c r="Q1431" s="213">
        <v>0.17313835675323033</v>
      </c>
      <c r="R1431" s="193">
        <v>389264.24724</v>
      </c>
      <c r="S1431" s="193"/>
      <c r="T1431" s="193"/>
      <c r="U1431" s="193">
        <v>1218.0200000000186</v>
      </c>
      <c r="V1431" s="193">
        <v>3.5712724076366505E+18</v>
      </c>
      <c r="W1431" s="193">
        <v>0</v>
      </c>
      <c r="X1431" s="193" t="s">
        <v>607</v>
      </c>
      <c r="Y1431" s="193"/>
      <c r="Z1431" s="193">
        <v>-9671.1036180136398</v>
      </c>
      <c r="AA1431" s="193">
        <v>-2.835597568382011E+19</v>
      </c>
      <c r="AB1431" s="193">
        <v>-167900.5214914816</v>
      </c>
      <c r="AC1431" s="193"/>
      <c r="AD1431" s="197">
        <v>-4.9228953517210189E+17</v>
      </c>
      <c r="AE1431" s="198"/>
    </row>
    <row r="1432" spans="1:31" ht="14.25" hidden="1" outlineLevel="1">
      <c r="A1432" s="66" t="s">
        <v>134</v>
      </c>
      <c r="B1432" s="208" t="s">
        <v>399</v>
      </c>
      <c r="C1432" s="172"/>
      <c r="D1432" s="66"/>
      <c r="E1432" s="66">
        <v>1.2458664419463712</v>
      </c>
      <c r="F1432" s="193">
        <v>13961.9022</v>
      </c>
      <c r="G1432" s="193"/>
      <c r="H1432" s="193">
        <v>12283.102200000001</v>
      </c>
      <c r="I1432" s="193">
        <v>0</v>
      </c>
      <c r="J1432" s="193">
        <v>344.80220000000043</v>
      </c>
      <c r="K1432" s="193">
        <v>0</v>
      </c>
      <c r="L1432" s="194" t="s">
        <v>1324</v>
      </c>
      <c r="M1432" s="195">
        <v>43190</v>
      </c>
      <c r="N1432" s="196" t="s">
        <v>1324</v>
      </c>
      <c r="O1432" s="195">
        <v>43190</v>
      </c>
      <c r="P1432" s="66"/>
      <c r="Q1432" s="213">
        <v>0.17313835675323033</v>
      </c>
      <c r="R1432" s="193">
        <v>445460.33649999998</v>
      </c>
      <c r="S1432" s="193"/>
      <c r="T1432" s="193"/>
      <c r="U1432" s="193">
        <v>15283.273189999978</v>
      </c>
      <c r="V1432" s="193">
        <v>44324.755439495333</v>
      </c>
      <c r="W1432" s="193">
        <v>60070.101060839894</v>
      </c>
      <c r="X1432" s="193" t="s">
        <v>607</v>
      </c>
      <c r="Y1432" s="193"/>
      <c r="Z1432" s="193">
        <v>4692.3097591287524</v>
      </c>
      <c r="AA1432" s="193">
        <v>13608.700173980173</v>
      </c>
      <c r="AB1432" s="193">
        <v>81463.428236859458</v>
      </c>
      <c r="AC1432" s="193"/>
      <c r="AD1432" s="197">
        <v>236.26133544640771</v>
      </c>
      <c r="AE1432" s="198"/>
    </row>
    <row r="1433" spans="1:31" ht="14.25" hidden="1" outlineLevel="1">
      <c r="A1433" s="66" t="s">
        <v>134</v>
      </c>
      <c r="B1433" s="208" t="s">
        <v>322</v>
      </c>
      <c r="C1433" s="172"/>
      <c r="D1433" s="66"/>
      <c r="E1433" s="66">
        <v>0.73016030350580574</v>
      </c>
      <c r="F1433" s="193">
        <v>8182.5999999999995</v>
      </c>
      <c r="G1433" s="193"/>
      <c r="H1433" s="193">
        <v>7292</v>
      </c>
      <c r="I1433" s="193">
        <v>0</v>
      </c>
      <c r="J1433" s="193">
        <v>117.29999999999995</v>
      </c>
      <c r="K1433" s="193">
        <v>0</v>
      </c>
      <c r="L1433" s="194" t="s">
        <v>1324</v>
      </c>
      <c r="M1433" s="195">
        <v>43190</v>
      </c>
      <c r="N1433" s="196" t="s">
        <v>1324</v>
      </c>
      <c r="O1433" s="195">
        <v>44196</v>
      </c>
      <c r="P1433" s="66"/>
      <c r="Q1433" s="213">
        <v>0.17673835675323032</v>
      </c>
      <c r="R1433" s="193">
        <v>258470.15184000004</v>
      </c>
      <c r="S1433" s="193"/>
      <c r="T1433" s="193"/>
      <c r="U1433" s="193">
        <v>6967.0039700000489</v>
      </c>
      <c r="V1433" s="193">
        <v>59394.748252344856</v>
      </c>
      <c r="W1433" s="193">
        <v>48700.000000000095</v>
      </c>
      <c r="X1433" s="193" t="s">
        <v>607</v>
      </c>
      <c r="Y1433" s="193"/>
      <c r="Z1433" s="193">
        <v>16711.028357345298</v>
      </c>
      <c r="AA1433" s="193">
        <v>142464.00986654137</v>
      </c>
      <c r="AB1433" s="193">
        <v>290121.01272817276</v>
      </c>
      <c r="AC1433" s="193"/>
      <c r="AD1433" s="197">
        <v>2473.3249166937157</v>
      </c>
      <c r="AE1433" s="198"/>
    </row>
    <row r="1434" spans="1:31" ht="14.25" hidden="1" outlineLevel="1">
      <c r="A1434" s="66" t="s">
        <v>134</v>
      </c>
      <c r="B1434" s="208" t="s">
        <v>323</v>
      </c>
      <c r="C1434" s="172"/>
      <c r="D1434" s="66"/>
      <c r="E1434" s="66">
        <v>1.360312399332618</v>
      </c>
      <c r="F1434" s="193">
        <v>15244.45</v>
      </c>
      <c r="G1434" s="193"/>
      <c r="H1434" s="193">
        <v>13412.25</v>
      </c>
      <c r="I1434" s="193">
        <v>0</v>
      </c>
      <c r="J1434" s="193">
        <v>161.75</v>
      </c>
      <c r="K1434" s="193">
        <v>0</v>
      </c>
      <c r="L1434" s="194" t="s">
        <v>1324</v>
      </c>
      <c r="M1434" s="195">
        <v>43190</v>
      </c>
      <c r="N1434" s="196" t="s">
        <v>1324</v>
      </c>
      <c r="O1434" s="195">
        <v>44196</v>
      </c>
      <c r="P1434" s="66"/>
      <c r="Q1434" s="213">
        <v>0.17673835675323032</v>
      </c>
      <c r="R1434" s="193">
        <v>467188.32925000007</v>
      </c>
      <c r="S1434" s="193"/>
      <c r="T1434" s="193"/>
      <c r="U1434" s="193">
        <v>6641.8073300000397</v>
      </c>
      <c r="V1434" s="193">
        <v>41062.178238021887</v>
      </c>
      <c r="W1434" s="193">
        <v>45699.999999999854</v>
      </c>
      <c r="X1434" s="193" t="s">
        <v>607</v>
      </c>
      <c r="Y1434" s="193"/>
      <c r="Z1434" s="193">
        <v>-11358.258405652601</v>
      </c>
      <c r="AA1434" s="193">
        <v>-70221.072059676051</v>
      </c>
      <c r="AB1434" s="193">
        <v>-197191.30151722737</v>
      </c>
      <c r="AC1434" s="193"/>
      <c r="AD1434" s="197">
        <v>-1219.1116013429821</v>
      </c>
      <c r="AE1434" s="198"/>
    </row>
    <row r="1435" spans="1:31" ht="14.25" hidden="1" outlineLevel="1">
      <c r="A1435" s="66" t="s">
        <v>134</v>
      </c>
      <c r="B1435" s="208" t="s">
        <v>326</v>
      </c>
      <c r="C1435" s="172"/>
      <c r="D1435" s="66"/>
      <c r="E1435" s="66">
        <v>1.0854337168925061</v>
      </c>
      <c r="F1435" s="193">
        <v>12164</v>
      </c>
      <c r="G1435" s="193"/>
      <c r="H1435" s="193">
        <v>10757.36</v>
      </c>
      <c r="I1435" s="193">
        <v>0</v>
      </c>
      <c r="J1435" s="193">
        <v>5053.97</v>
      </c>
      <c r="K1435" s="193">
        <v>0</v>
      </c>
      <c r="L1435" s="194" t="s">
        <v>1324</v>
      </c>
      <c r="M1435" s="195">
        <v>43465</v>
      </c>
      <c r="N1435" s="196" t="s">
        <v>1324</v>
      </c>
      <c r="O1435" s="195">
        <v>43830</v>
      </c>
      <c r="P1435" s="66"/>
      <c r="Q1435" s="213">
        <v>0.19533835675323036</v>
      </c>
      <c r="R1435" s="193">
        <v>383116.63015999994</v>
      </c>
      <c r="S1435" s="193"/>
      <c r="T1435" s="193"/>
      <c r="U1435" s="193">
        <v>188468.23718999996</v>
      </c>
      <c r="V1435" s="193">
        <v>37291.12701302144</v>
      </c>
      <c r="W1435" s="193">
        <v>49281.345358203558</v>
      </c>
      <c r="X1435" s="193" t="s">
        <v>607</v>
      </c>
      <c r="Y1435" s="193"/>
      <c r="Z1435" s="193">
        <v>75041.836250808614</v>
      </c>
      <c r="AA1435" s="193">
        <v>14848.096892306168</v>
      </c>
      <c r="AB1435" s="193">
        <v>1302805.1335031583</v>
      </c>
      <c r="AC1435" s="193"/>
      <c r="AD1435" s="197">
        <v>257.77856487140969</v>
      </c>
      <c r="AE1435" s="198"/>
    </row>
    <row r="1436" spans="1:31" ht="14.25" hidden="1" outlineLevel="1">
      <c r="A1436" s="66" t="s">
        <v>134</v>
      </c>
      <c r="B1436" s="208" t="s">
        <v>327</v>
      </c>
      <c r="C1436" s="172"/>
      <c r="D1436" s="66"/>
      <c r="E1436" s="66">
        <v>1.1287207938908559</v>
      </c>
      <c r="F1436" s="193">
        <v>12649.1001</v>
      </c>
      <c r="G1436" s="193"/>
      <c r="H1436" s="193">
        <v>11240.300099999999</v>
      </c>
      <c r="I1436" s="193">
        <v>0</v>
      </c>
      <c r="J1436" s="193">
        <v>7974.9000999999989</v>
      </c>
      <c r="K1436" s="193">
        <v>0</v>
      </c>
      <c r="L1436" s="194" t="s">
        <v>1324</v>
      </c>
      <c r="M1436" s="195">
        <v>43830</v>
      </c>
      <c r="N1436" s="196" t="s">
        <v>1324</v>
      </c>
      <c r="O1436" s="195">
        <v>44196</v>
      </c>
      <c r="P1436" s="66"/>
      <c r="Q1436" s="213">
        <v>0.20673835675323032</v>
      </c>
      <c r="R1436" s="193">
        <v>404291.78813</v>
      </c>
      <c r="S1436" s="193"/>
      <c r="T1436" s="193"/>
      <c r="U1436" s="193">
        <v>357263.51741999999</v>
      </c>
      <c r="V1436" s="193">
        <v>44798.494393678993</v>
      </c>
      <c r="W1436" s="193">
        <v>55233.031257658025</v>
      </c>
      <c r="X1436" s="193" t="s">
        <v>607</v>
      </c>
      <c r="Y1436" s="193"/>
      <c r="Z1436" s="193">
        <v>163765.63761122257</v>
      </c>
      <c r="AA1436" s="193">
        <v>20535.133425837219</v>
      </c>
      <c r="AB1436" s="193">
        <v>2843143.5587241463</v>
      </c>
      <c r="AC1436" s="193"/>
      <c r="AD1436" s="197">
        <v>356.51149520031566</v>
      </c>
      <c r="AE1436" s="198"/>
    </row>
    <row r="1437" spans="1:31" ht="14.25" hidden="1" outlineLevel="1">
      <c r="A1437" s="66" t="s">
        <v>134</v>
      </c>
      <c r="B1437" s="208" t="s">
        <v>328</v>
      </c>
      <c r="C1437" s="172"/>
      <c r="D1437" s="66"/>
      <c r="E1437" s="66">
        <v>1.0754482174801798</v>
      </c>
      <c r="F1437" s="193">
        <v>12052.0967</v>
      </c>
      <c r="G1437" s="193"/>
      <c r="H1437" s="193">
        <v>10683.6967</v>
      </c>
      <c r="I1437" s="193">
        <v>0</v>
      </c>
      <c r="J1437" s="193">
        <v>5369.7967000000008</v>
      </c>
      <c r="K1437" s="193">
        <v>0</v>
      </c>
      <c r="L1437" s="194" t="s">
        <v>1324</v>
      </c>
      <c r="M1437" s="195">
        <v>43465</v>
      </c>
      <c r="N1437" s="196" t="s">
        <v>1324</v>
      </c>
      <c r="O1437" s="195">
        <v>44196</v>
      </c>
      <c r="P1437" s="66"/>
      <c r="Q1437" s="213">
        <v>0.19673835675323034</v>
      </c>
      <c r="R1437" s="193">
        <v>403426.64493999997</v>
      </c>
      <c r="S1437" s="193"/>
      <c r="T1437" s="193"/>
      <c r="U1437" s="193">
        <v>270076.12163999997</v>
      </c>
      <c r="V1437" s="193">
        <v>50295.40906827998</v>
      </c>
      <c r="W1437" s="193">
        <v>49990.833364324557</v>
      </c>
      <c r="X1437" s="193" t="s">
        <v>607</v>
      </c>
      <c r="Y1437" s="193"/>
      <c r="Z1437" s="193">
        <v>99342.091857825071</v>
      </c>
      <c r="AA1437" s="193">
        <v>18500.158834286049</v>
      </c>
      <c r="AB1437" s="193">
        <v>1724683.1062708995</v>
      </c>
      <c r="AC1437" s="193"/>
      <c r="AD1437" s="197">
        <v>321.18219787927899</v>
      </c>
      <c r="AE1437" s="198"/>
    </row>
    <row r="1438" spans="1:31" ht="14.25" hidden="1" outlineLevel="1">
      <c r="A1438" s="66" t="s">
        <v>134</v>
      </c>
      <c r="B1438" s="208" t="s">
        <v>321</v>
      </c>
      <c r="C1438" s="172"/>
      <c r="D1438" s="66"/>
      <c r="E1438" s="66">
        <v>0</v>
      </c>
      <c r="F1438" s="193">
        <v>0</v>
      </c>
      <c r="G1438" s="193"/>
      <c r="H1438" s="193">
        <v>0</v>
      </c>
      <c r="I1438" s="193">
        <v>0</v>
      </c>
      <c r="J1438" s="193">
        <v>0</v>
      </c>
      <c r="K1438" s="193">
        <v>0</v>
      </c>
      <c r="L1438" s="194"/>
      <c r="M1438" s="195">
        <v>43100</v>
      </c>
      <c r="N1438" s="196" t="s">
        <v>1324</v>
      </c>
      <c r="O1438" s="195">
        <v>43190</v>
      </c>
      <c r="P1438" s="66"/>
      <c r="Q1438" s="213">
        <v>0.17313835675323033</v>
      </c>
      <c r="R1438" s="193">
        <v>26022.166549999998</v>
      </c>
      <c r="S1438" s="193"/>
      <c r="T1438" s="193"/>
      <c r="U1438" s="193">
        <v>529.54999999999927</v>
      </c>
      <c r="V1438" s="193">
        <v>0</v>
      </c>
      <c r="W1438" s="193">
        <v>0</v>
      </c>
      <c r="X1438" s="193" t="s">
        <v>607</v>
      </c>
      <c r="Y1438" s="193"/>
      <c r="Z1438" s="193">
        <v>-488.21970777020533</v>
      </c>
      <c r="AA1438" s="193">
        <v>0</v>
      </c>
      <c r="AB1438" s="193">
        <v>-8476.0071626523059</v>
      </c>
      <c r="AC1438" s="193"/>
      <c r="AD1438" s="197">
        <v>0</v>
      </c>
      <c r="AE1438" s="198"/>
    </row>
    <row r="1439" spans="1:31" ht="14.25" hidden="1" outlineLevel="1">
      <c r="A1439" s="66" t="s">
        <v>134</v>
      </c>
      <c r="B1439" s="208" t="s">
        <v>324</v>
      </c>
      <c r="C1439" s="172"/>
      <c r="D1439" s="66"/>
      <c r="E1439" s="66">
        <v>0.69746522673258859</v>
      </c>
      <c r="F1439" s="193">
        <v>7816.2</v>
      </c>
      <c r="G1439" s="193"/>
      <c r="H1439" s="193">
        <v>6883.95</v>
      </c>
      <c r="I1439" s="193">
        <v>0</v>
      </c>
      <c r="J1439" s="193">
        <v>0</v>
      </c>
      <c r="K1439" s="193">
        <v>0</v>
      </c>
      <c r="L1439" s="194"/>
      <c r="M1439" s="195">
        <v>43100</v>
      </c>
      <c r="N1439" s="196" t="s">
        <v>1324</v>
      </c>
      <c r="O1439" s="195">
        <v>44196</v>
      </c>
      <c r="P1439" s="66"/>
      <c r="Q1439" s="213">
        <v>0.17673835675323032</v>
      </c>
      <c r="R1439" s="193">
        <v>262743.56251000002</v>
      </c>
      <c r="S1439" s="193"/>
      <c r="T1439" s="193"/>
      <c r="U1439" s="193">
        <v>534.85000000003492</v>
      </c>
      <c r="V1439" s="193">
        <v>0</v>
      </c>
      <c r="W1439" s="193">
        <v>0</v>
      </c>
      <c r="X1439" s="193" t="s">
        <v>607</v>
      </c>
      <c r="Y1439" s="193"/>
      <c r="Z1439" s="193">
        <v>-286.20395787996921</v>
      </c>
      <c r="AA1439" s="193">
        <v>0</v>
      </c>
      <c r="AB1439" s="193">
        <v>-4968.8014604110613</v>
      </c>
      <c r="AC1439" s="193"/>
      <c r="AD1439" s="197">
        <v>0</v>
      </c>
      <c r="AE1439" s="198"/>
    </row>
    <row r="1440" spans="1:31" ht="14.25" hidden="1" outlineLevel="1">
      <c r="A1440" s="66" t="s">
        <v>134</v>
      </c>
      <c r="B1440" s="208" t="s">
        <v>325</v>
      </c>
      <c r="C1440" s="172"/>
      <c r="D1440" s="66"/>
      <c r="E1440" s="66">
        <v>1.0921172812506019</v>
      </c>
      <c r="F1440" s="193">
        <v>12238.899899999999</v>
      </c>
      <c r="G1440" s="193"/>
      <c r="H1440" s="193">
        <v>10825.743899999999</v>
      </c>
      <c r="I1440" s="193">
        <v>0</v>
      </c>
      <c r="J1440" s="193">
        <v>10825.743899999999</v>
      </c>
      <c r="K1440" s="193">
        <v>0</v>
      </c>
      <c r="L1440" s="195">
        <v>43282</v>
      </c>
      <c r="M1440" s="195">
        <v>44196</v>
      </c>
      <c r="N1440" s="196" t="s">
        <v>1324</v>
      </c>
      <c r="O1440" s="195">
        <v>44561</v>
      </c>
      <c r="P1440" s="66"/>
      <c r="Q1440" s="213">
        <v>0.2167383567532303</v>
      </c>
      <c r="R1440" s="193">
        <v>375045.20905999996</v>
      </c>
      <c r="S1440" s="193"/>
      <c r="T1440" s="193"/>
      <c r="U1440" s="193">
        <v>372032.64277999994</v>
      </c>
      <c r="V1440" s="193">
        <v>34365.549953569469</v>
      </c>
      <c r="W1440" s="193">
        <v>48992.000623624583</v>
      </c>
      <c r="X1440" s="193" t="s">
        <v>607</v>
      </c>
      <c r="Y1440" s="193"/>
      <c r="Z1440" s="193">
        <v>121994.44386127018</v>
      </c>
      <c r="AA1440" s="193">
        <v>11268.92017658668</v>
      </c>
      <c r="AB1440" s="193">
        <v>2117951.7408146183</v>
      </c>
      <c r="AC1440" s="193"/>
      <c r="AD1440" s="197">
        <v>195.64029598137995</v>
      </c>
      <c r="AE1440" s="198"/>
    </row>
    <row r="1441" spans="1:31" ht="14.25" hidden="1" outlineLevel="1">
      <c r="A1441" s="66" t="s">
        <v>134</v>
      </c>
      <c r="B1441" s="208" t="s">
        <v>315</v>
      </c>
      <c r="C1441" s="172"/>
      <c r="D1441" s="66"/>
      <c r="E1441" s="66">
        <v>0</v>
      </c>
      <c r="F1441" s="193">
        <v>0</v>
      </c>
      <c r="G1441" s="193"/>
      <c r="H1441" s="193">
        <v>0</v>
      </c>
      <c r="I1441" s="193">
        <v>0</v>
      </c>
      <c r="J1441" s="193">
        <v>0</v>
      </c>
      <c r="K1441" s="193">
        <v>0</v>
      </c>
      <c r="L1441" s="194"/>
      <c r="M1441" s="195">
        <v>43100</v>
      </c>
      <c r="N1441" s="196" t="s">
        <v>1324</v>
      </c>
      <c r="O1441" s="195">
        <v>43100</v>
      </c>
      <c r="P1441" s="66"/>
      <c r="Q1441" s="213">
        <v>0.10693835675323032</v>
      </c>
      <c r="R1441" s="193">
        <v>23406.91719</v>
      </c>
      <c r="S1441" s="193"/>
      <c r="T1441" s="193"/>
      <c r="U1441" s="193">
        <v>0</v>
      </c>
      <c r="V1441" s="193">
        <v>0</v>
      </c>
      <c r="W1441" s="193">
        <v>0</v>
      </c>
      <c r="X1441" s="193" t="s">
        <v>607</v>
      </c>
      <c r="Y1441" s="193"/>
      <c r="Z1441" s="193">
        <v>18.327251787028025</v>
      </c>
      <c r="AA1441" s="193">
        <v>0</v>
      </c>
      <c r="AB1441" s="193">
        <v>318.18034984302182</v>
      </c>
      <c r="AC1441" s="193"/>
      <c r="AD1441" s="197">
        <v>0</v>
      </c>
      <c r="AE1441" s="198"/>
    </row>
    <row r="1442" spans="1:31" ht="14.25" hidden="1" outlineLevel="1">
      <c r="A1442" s="66" t="s">
        <v>134</v>
      </c>
      <c r="B1442" s="208" t="s">
        <v>329</v>
      </c>
      <c r="C1442" s="172"/>
      <c r="D1442" s="66"/>
      <c r="E1442" s="66">
        <v>1.0805615793602528</v>
      </c>
      <c r="F1442" s="193">
        <v>12109.4</v>
      </c>
      <c r="G1442" s="193"/>
      <c r="H1442" s="193">
        <v>10742.167999999998</v>
      </c>
      <c r="I1442" s="193">
        <v>0</v>
      </c>
      <c r="J1442" s="193">
        <v>10742.167999999998</v>
      </c>
      <c r="K1442" s="193">
        <v>0</v>
      </c>
      <c r="L1442" s="195">
        <v>43556</v>
      </c>
      <c r="M1442" s="195">
        <v>44196</v>
      </c>
      <c r="N1442" s="196" t="s">
        <v>1324</v>
      </c>
      <c r="O1442" s="195">
        <v>45291</v>
      </c>
      <c r="P1442" s="66"/>
      <c r="Q1442" s="213">
        <v>0.21873835675323031</v>
      </c>
      <c r="R1442" s="193">
        <v>381618.37743000017</v>
      </c>
      <c r="S1442" s="193"/>
      <c r="T1442" s="193"/>
      <c r="U1442" s="193">
        <v>379010.14777000016</v>
      </c>
      <c r="V1442" s="193">
        <v>35282.463257882409</v>
      </c>
      <c r="W1442" s="193">
        <v>49720.35589091514</v>
      </c>
      <c r="X1442" s="193" t="s">
        <v>607</v>
      </c>
      <c r="Y1442" s="193"/>
      <c r="Z1442" s="193">
        <v>116929.27917399487</v>
      </c>
      <c r="AA1442" s="193">
        <v>10885.072657027416</v>
      </c>
      <c r="AB1442" s="193">
        <v>2030015.159218108</v>
      </c>
      <c r="AC1442" s="193"/>
      <c r="AD1442" s="197">
        <v>188.9762996834632</v>
      </c>
      <c r="AE1442" s="198"/>
    </row>
    <row r="1443" spans="1:31" ht="14.25" hidden="1" outlineLevel="1">
      <c r="A1443" s="66" t="s">
        <v>134</v>
      </c>
      <c r="B1443" s="208" t="s">
        <v>1183</v>
      </c>
      <c r="C1443" s="172"/>
      <c r="D1443" s="66"/>
      <c r="E1443" s="66">
        <v>0</v>
      </c>
      <c r="F1443" s="193">
        <v>0</v>
      </c>
      <c r="G1443" s="193">
        <v>44</v>
      </c>
      <c r="H1443" s="193">
        <v>0</v>
      </c>
      <c r="I1443" s="193">
        <v>44</v>
      </c>
      <c r="J1443" s="193">
        <v>0</v>
      </c>
      <c r="K1443" s="193">
        <v>44</v>
      </c>
      <c r="L1443" s="194" t="s">
        <v>1324</v>
      </c>
      <c r="M1443" s="195">
        <v>44286</v>
      </c>
      <c r="N1443" s="196" t="s">
        <v>1324</v>
      </c>
      <c r="O1443" s="195">
        <v>43190</v>
      </c>
      <c r="P1443" s="66"/>
      <c r="Q1443" s="213">
        <v>0.19313835675323035</v>
      </c>
      <c r="R1443" s="193">
        <v>45238.807410000001</v>
      </c>
      <c r="S1443" s="193"/>
      <c r="T1443" s="193"/>
      <c r="U1443" s="193">
        <v>10016.476750000002</v>
      </c>
      <c r="V1443" s="193">
        <v>0</v>
      </c>
      <c r="W1443" s="193">
        <v>0</v>
      </c>
      <c r="X1443" s="193">
        <v>386.36360250000001</v>
      </c>
      <c r="Y1443" s="193"/>
      <c r="Z1443" s="193">
        <v>2081.6660054023564</v>
      </c>
      <c r="AA1443" s="193">
        <v>0</v>
      </c>
      <c r="AB1443" s="193">
        <v>36139.909330216848</v>
      </c>
      <c r="AC1443" s="193"/>
      <c r="AD1443" s="197">
        <v>0</v>
      </c>
      <c r="AE1443" s="198"/>
    </row>
    <row r="1444" spans="1:31" ht="14.25" hidden="1" outlineLevel="1">
      <c r="A1444" s="66" t="s">
        <v>134</v>
      </c>
      <c r="B1444" s="208" t="s">
        <v>330</v>
      </c>
      <c r="C1444" s="172"/>
      <c r="D1444" s="66"/>
      <c r="E1444" s="66">
        <v>0</v>
      </c>
      <c r="F1444" s="193">
        <v>0</v>
      </c>
      <c r="G1444" s="193">
        <v>70</v>
      </c>
      <c r="H1444" s="193">
        <v>0</v>
      </c>
      <c r="I1444" s="193">
        <v>2</v>
      </c>
      <c r="J1444" s="193">
        <v>0</v>
      </c>
      <c r="K1444" s="193">
        <v>2</v>
      </c>
      <c r="L1444" s="194" t="s">
        <v>1324</v>
      </c>
      <c r="M1444" s="195">
        <v>43190</v>
      </c>
      <c r="N1444" s="196" t="s">
        <v>1324</v>
      </c>
      <c r="O1444" s="195">
        <v>43190</v>
      </c>
      <c r="P1444" s="66"/>
      <c r="Q1444" s="213">
        <v>0.19313835675323035</v>
      </c>
      <c r="R1444" s="193">
        <v>4560.2166799999995</v>
      </c>
      <c r="S1444" s="193"/>
      <c r="T1444" s="193"/>
      <c r="U1444" s="193">
        <v>817.72999999999956</v>
      </c>
      <c r="V1444" s="193">
        <v>0</v>
      </c>
      <c r="W1444" s="193">
        <v>0</v>
      </c>
      <c r="X1444" s="193">
        <v>400</v>
      </c>
      <c r="Y1444" s="193"/>
      <c r="Z1444" s="193">
        <v>134.79313619566466</v>
      </c>
      <c r="AA1444" s="193">
        <v>0</v>
      </c>
      <c r="AB1444" s="193">
        <v>2340.1504889855355</v>
      </c>
      <c r="AC1444" s="193"/>
      <c r="AD1444" s="197">
        <v>0</v>
      </c>
      <c r="AE1444" s="198"/>
    </row>
    <row r="1445" spans="1:31" ht="14.25" hidden="1" outlineLevel="1">
      <c r="A1445" s="66" t="s">
        <v>134</v>
      </c>
      <c r="B1445" s="208" t="s">
        <v>331</v>
      </c>
      <c r="C1445" s="172"/>
      <c r="D1445" s="66"/>
      <c r="E1445" s="66">
        <v>0</v>
      </c>
      <c r="F1445" s="193">
        <v>0</v>
      </c>
      <c r="G1445" s="193">
        <v>60</v>
      </c>
      <c r="H1445" s="193">
        <v>0</v>
      </c>
      <c r="I1445" s="193">
        <v>60</v>
      </c>
      <c r="J1445" s="193">
        <v>0</v>
      </c>
      <c r="K1445" s="193">
        <v>60</v>
      </c>
      <c r="L1445" s="195">
        <v>44197</v>
      </c>
      <c r="M1445" s="195">
        <v>45657</v>
      </c>
      <c r="N1445" s="196">
        <v>43466</v>
      </c>
      <c r="O1445" s="195">
        <v>44561</v>
      </c>
      <c r="P1445" s="66"/>
      <c r="Q1445" s="213">
        <v>0.20673835675323032</v>
      </c>
      <c r="R1445" s="193">
        <v>46791.460289999981</v>
      </c>
      <c r="S1445" s="193"/>
      <c r="T1445" s="193"/>
      <c r="U1445" s="193">
        <v>46791.460289999981</v>
      </c>
      <c r="V1445" s="193">
        <v>0</v>
      </c>
      <c r="W1445" s="193">
        <v>0</v>
      </c>
      <c r="X1445" s="193">
        <v>375.00024025000005</v>
      </c>
      <c r="Y1445" s="193"/>
      <c r="Z1445" s="193">
        <v>-22603.72683599811</v>
      </c>
      <c r="AA1445" s="193">
        <v>0</v>
      </c>
      <c r="AB1445" s="193">
        <v>-392424.45054006949</v>
      </c>
      <c r="AC1445" s="193"/>
      <c r="AD1445" s="197">
        <v>0</v>
      </c>
      <c r="AE1445" s="198"/>
    </row>
    <row r="1446" spans="1:31" ht="14.25" collapsed="1">
      <c r="A1446" s="66"/>
      <c r="B1446" s="66" t="s">
        <v>758</v>
      </c>
      <c r="C1446" s="172"/>
      <c r="D1446" s="66">
        <v>14</v>
      </c>
      <c r="E1446" s="66">
        <v>31.687100000000001</v>
      </c>
      <c r="F1446" s="193">
        <v>295817.59999999998</v>
      </c>
      <c r="G1446" s="193">
        <v>0</v>
      </c>
      <c r="H1446" s="193">
        <v>295817.59999999998</v>
      </c>
      <c r="I1446" s="193">
        <v>0</v>
      </c>
      <c r="J1446" s="193">
        <v>293400.5</v>
      </c>
      <c r="K1446" s="193">
        <v>0</v>
      </c>
      <c r="L1446" s="194" t="s">
        <v>1324</v>
      </c>
      <c r="M1446" s="195">
        <v>47483</v>
      </c>
      <c r="N1446" s="195" t="s">
        <v>1324</v>
      </c>
      <c r="O1446" s="196">
        <v>47483</v>
      </c>
      <c r="P1446" s="66"/>
      <c r="Q1446" s="213">
        <v>0.23435290610502027</v>
      </c>
      <c r="R1446" s="193">
        <v>12514416.384470001</v>
      </c>
      <c r="S1446" s="193"/>
      <c r="T1446" s="193"/>
      <c r="U1446" s="193">
        <v>11307790.73371</v>
      </c>
      <c r="V1446" s="193">
        <v>38540.46170238292</v>
      </c>
      <c r="W1446" s="193">
        <v>50409.169582192269</v>
      </c>
      <c r="X1446" s="193">
        <v>380.18880117924539</v>
      </c>
      <c r="Y1446" s="193">
        <v>0</v>
      </c>
      <c r="Z1446" s="193">
        <v>1115798.8443632736</v>
      </c>
      <c r="AA1446" s="193">
        <v>3802.9888986667497</v>
      </c>
      <c r="AB1446" s="193">
        <v>19370000</v>
      </c>
      <c r="AC1446" s="193"/>
      <c r="AD1446" s="197">
        <v>66.018974064461375</v>
      </c>
      <c r="AE1446" s="198"/>
    </row>
    <row r="1447" spans="1:31" ht="14.25" hidden="1" outlineLevel="1">
      <c r="A1447" s="66" t="s">
        <v>134</v>
      </c>
      <c r="B1447" s="208" t="s">
        <v>1184</v>
      </c>
      <c r="C1447" s="172"/>
      <c r="D1447" s="66"/>
      <c r="E1447" s="66">
        <v>2.193917260670089</v>
      </c>
      <c r="F1447" s="193">
        <v>20481.5</v>
      </c>
      <c r="G1447" s="193"/>
      <c r="H1447" s="193">
        <v>20481.500000000004</v>
      </c>
      <c r="I1447" s="193">
        <v>0</v>
      </c>
      <c r="J1447" s="193">
        <v>20481.500000000004</v>
      </c>
      <c r="K1447" s="193">
        <v>0</v>
      </c>
      <c r="L1447" s="195">
        <v>45292</v>
      </c>
      <c r="M1447" s="195">
        <v>46752</v>
      </c>
      <c r="N1447" s="196">
        <v>43191</v>
      </c>
      <c r="O1447" s="195">
        <v>46387</v>
      </c>
      <c r="P1447" s="66"/>
      <c r="Q1447" s="213">
        <v>0.22333835675323033</v>
      </c>
      <c r="R1447" s="193">
        <v>639971.91500000015</v>
      </c>
      <c r="S1447" s="193"/>
      <c r="T1447" s="193"/>
      <c r="U1447" s="193">
        <v>639971.91500000015</v>
      </c>
      <c r="V1447" s="193">
        <v>31246.340111808218</v>
      </c>
      <c r="W1447" s="193">
        <v>48076.217562190257</v>
      </c>
      <c r="X1447" s="193" t="s">
        <v>607</v>
      </c>
      <c r="Y1447" s="193"/>
      <c r="Z1447" s="193">
        <v>30829.205514909856</v>
      </c>
      <c r="AA1447" s="193">
        <v>1505.2220547767424</v>
      </c>
      <c r="AB1447" s="193">
        <v>535227.40398314339</v>
      </c>
      <c r="AC1447" s="193"/>
      <c r="AD1447" s="197">
        <v>26.132236602941351</v>
      </c>
      <c r="AE1447" s="198"/>
    </row>
    <row r="1448" spans="1:31" ht="14.25" hidden="1" outlineLevel="1">
      <c r="A1448" s="66" t="s">
        <v>134</v>
      </c>
      <c r="B1448" s="208" t="s">
        <v>1185</v>
      </c>
      <c r="C1448" s="172"/>
      <c r="D1448" s="66"/>
      <c r="E1448" s="66">
        <v>1.2600282268871088</v>
      </c>
      <c r="F1448" s="193">
        <v>11763.099999999999</v>
      </c>
      <c r="G1448" s="193"/>
      <c r="H1448" s="193">
        <v>11763.1</v>
      </c>
      <c r="I1448" s="193">
        <v>0</v>
      </c>
      <c r="J1448" s="193">
        <v>11763.1</v>
      </c>
      <c r="K1448" s="193">
        <v>0</v>
      </c>
      <c r="L1448" s="195">
        <v>44927</v>
      </c>
      <c r="M1448" s="195">
        <v>45657</v>
      </c>
      <c r="N1448" s="196" t="s">
        <v>1324</v>
      </c>
      <c r="O1448" s="195">
        <v>46022</v>
      </c>
      <c r="P1448" s="66"/>
      <c r="Q1448" s="213">
        <v>0.22053835675323033</v>
      </c>
      <c r="R1448" s="193">
        <v>369141.89964000002</v>
      </c>
      <c r="S1448" s="193"/>
      <c r="T1448" s="193"/>
      <c r="U1448" s="193">
        <v>368572.26860000001</v>
      </c>
      <c r="V1448" s="193">
        <v>31332.919774549224</v>
      </c>
      <c r="W1448" s="193">
        <v>50824.714573539284</v>
      </c>
      <c r="X1448" s="193" t="s">
        <v>607</v>
      </c>
      <c r="Y1448" s="193"/>
      <c r="Z1448" s="193">
        <v>41857.637882425399</v>
      </c>
      <c r="AA1448" s="193">
        <v>3558.3849395504076</v>
      </c>
      <c r="AB1448" s="193">
        <v>726692.57888731977</v>
      </c>
      <c r="AC1448" s="193"/>
      <c r="AD1448" s="197">
        <v>61.777301807118853</v>
      </c>
      <c r="AE1448" s="198"/>
    </row>
    <row r="1449" spans="1:31" ht="14.25" hidden="1" outlineLevel="1">
      <c r="A1449" s="66" t="s">
        <v>134</v>
      </c>
      <c r="B1449" s="208" t="s">
        <v>1186</v>
      </c>
      <c r="C1449" s="172"/>
      <c r="D1449" s="66"/>
      <c r="E1449" s="66">
        <v>2.193917260670089</v>
      </c>
      <c r="F1449" s="193">
        <v>20481.5</v>
      </c>
      <c r="G1449" s="193"/>
      <c r="H1449" s="193">
        <v>20481.500000000004</v>
      </c>
      <c r="I1449" s="193">
        <v>0</v>
      </c>
      <c r="J1449" s="193">
        <v>20481.500000000004</v>
      </c>
      <c r="K1449" s="193">
        <v>0</v>
      </c>
      <c r="L1449" s="195">
        <v>45292</v>
      </c>
      <c r="M1449" s="195">
        <v>46752</v>
      </c>
      <c r="N1449" s="196">
        <v>43101</v>
      </c>
      <c r="O1449" s="195">
        <v>46387</v>
      </c>
      <c r="P1449" s="66"/>
      <c r="Q1449" s="213">
        <v>0.22333835675323033</v>
      </c>
      <c r="R1449" s="193">
        <v>640104.41499999992</v>
      </c>
      <c r="S1449" s="193"/>
      <c r="T1449" s="193"/>
      <c r="U1449" s="193">
        <v>640104.41499999992</v>
      </c>
      <c r="V1449" s="193">
        <v>31252.809364548488</v>
      </c>
      <c r="W1449" s="193">
        <v>48064.011424944445</v>
      </c>
      <c r="X1449" s="193" t="s">
        <v>607</v>
      </c>
      <c r="Y1449" s="193"/>
      <c r="Z1449" s="193">
        <v>28297.802497133256</v>
      </c>
      <c r="AA1449" s="193">
        <v>1381.6274441390158</v>
      </c>
      <c r="AB1449" s="193">
        <v>491279.58752110682</v>
      </c>
      <c r="AC1449" s="193"/>
      <c r="AD1449" s="197">
        <v>23.986504285384701</v>
      </c>
      <c r="AE1449" s="198"/>
    </row>
    <row r="1450" spans="1:31" ht="14.25" hidden="1" outlineLevel="1">
      <c r="A1450" s="66" t="s">
        <v>134</v>
      </c>
      <c r="B1450" s="208" t="s">
        <v>1187</v>
      </c>
      <c r="C1450" s="172"/>
      <c r="D1450" s="66"/>
      <c r="E1450" s="66">
        <v>1.3338961244023346</v>
      </c>
      <c r="F1450" s="193">
        <v>12452.7</v>
      </c>
      <c r="G1450" s="193"/>
      <c r="H1450" s="193">
        <v>12452.7</v>
      </c>
      <c r="I1450" s="193">
        <v>0</v>
      </c>
      <c r="J1450" s="193">
        <v>12452.7</v>
      </c>
      <c r="K1450" s="193">
        <v>0</v>
      </c>
      <c r="L1450" s="195">
        <v>44927</v>
      </c>
      <c r="M1450" s="195">
        <v>45657</v>
      </c>
      <c r="N1450" s="196">
        <v>43101</v>
      </c>
      <c r="O1450" s="195">
        <v>46022</v>
      </c>
      <c r="P1450" s="66"/>
      <c r="Q1450" s="213">
        <v>0.22053835675323033</v>
      </c>
      <c r="R1450" s="193">
        <v>390617.28400000004</v>
      </c>
      <c r="S1450" s="193"/>
      <c r="T1450" s="193"/>
      <c r="U1450" s="193">
        <v>390617.28400000004</v>
      </c>
      <c r="V1450" s="193">
        <v>31368.079532952695</v>
      </c>
      <c r="W1450" s="193">
        <v>51195.624242132224</v>
      </c>
      <c r="X1450" s="193" t="s">
        <v>607</v>
      </c>
      <c r="Y1450" s="193"/>
      <c r="Z1450" s="193">
        <v>48637.321999641674</v>
      </c>
      <c r="AA1450" s="193">
        <v>3905.7651753950286</v>
      </c>
      <c r="AB1450" s="193">
        <v>844395.01945551706</v>
      </c>
      <c r="AC1450" s="193"/>
      <c r="AD1450" s="197">
        <v>67.808187738845149</v>
      </c>
      <c r="AE1450" s="198"/>
    </row>
    <row r="1451" spans="1:31" ht="14.25" hidden="1" outlineLevel="1">
      <c r="A1451" s="66" t="s">
        <v>134</v>
      </c>
      <c r="B1451" s="208" t="s">
        <v>1188</v>
      </c>
      <c r="C1451" s="172"/>
      <c r="D1451" s="66"/>
      <c r="E1451" s="66">
        <v>1.2600282268871088</v>
      </c>
      <c r="F1451" s="193">
        <v>11763.099999999999</v>
      </c>
      <c r="G1451" s="193"/>
      <c r="H1451" s="193">
        <v>11763.1</v>
      </c>
      <c r="I1451" s="193">
        <v>0</v>
      </c>
      <c r="J1451" s="193">
        <v>11763.1</v>
      </c>
      <c r="K1451" s="193">
        <v>0</v>
      </c>
      <c r="L1451" s="195">
        <v>44562</v>
      </c>
      <c r="M1451" s="195">
        <v>45657</v>
      </c>
      <c r="N1451" s="196" t="s">
        <v>1324</v>
      </c>
      <c r="O1451" s="195">
        <v>45657</v>
      </c>
      <c r="P1451" s="66"/>
      <c r="Q1451" s="213">
        <v>0.22053835675323033</v>
      </c>
      <c r="R1451" s="193">
        <v>368507.75423999998</v>
      </c>
      <c r="S1451" s="193"/>
      <c r="T1451" s="193"/>
      <c r="U1451" s="193">
        <v>367938.12319999997</v>
      </c>
      <c r="V1451" s="193">
        <v>31279.010056872761</v>
      </c>
      <c r="W1451" s="193">
        <v>50880.358918992439</v>
      </c>
      <c r="X1451" s="193" t="s">
        <v>607</v>
      </c>
      <c r="Y1451" s="193"/>
      <c r="Z1451" s="193">
        <v>55420.300491358277</v>
      </c>
      <c r="AA1451" s="193">
        <v>4711.3686435853024</v>
      </c>
      <c r="AB1451" s="193">
        <v>962154.65382686653</v>
      </c>
      <c r="AC1451" s="193"/>
      <c r="AD1451" s="197">
        <v>81.794310498666718</v>
      </c>
      <c r="AE1451" s="198"/>
    </row>
    <row r="1452" spans="1:31" ht="14.25" hidden="1" outlineLevel="1">
      <c r="A1452" s="66" t="s">
        <v>134</v>
      </c>
      <c r="B1452" s="208" t="s">
        <v>1189</v>
      </c>
      <c r="C1452" s="172"/>
      <c r="D1452" s="66"/>
      <c r="E1452" s="66">
        <v>2.193917260670089</v>
      </c>
      <c r="F1452" s="193">
        <v>20481.5</v>
      </c>
      <c r="G1452" s="193"/>
      <c r="H1452" s="193">
        <v>20481.500000000004</v>
      </c>
      <c r="I1452" s="193">
        <v>0</v>
      </c>
      <c r="J1452" s="193">
        <v>20481.500000000004</v>
      </c>
      <c r="K1452" s="193">
        <v>0</v>
      </c>
      <c r="L1452" s="195">
        <v>44197</v>
      </c>
      <c r="M1452" s="195">
        <v>45657</v>
      </c>
      <c r="N1452" s="196" t="s">
        <v>1324</v>
      </c>
      <c r="O1452" s="195">
        <v>45291</v>
      </c>
      <c r="P1452" s="66"/>
      <c r="Q1452" s="213">
        <v>0.21873835675323033</v>
      </c>
      <c r="R1452" s="193">
        <v>640920.36527000007</v>
      </c>
      <c r="S1452" s="193"/>
      <c r="T1452" s="193"/>
      <c r="U1452" s="193">
        <v>640349.13250000007</v>
      </c>
      <c r="V1452" s="193">
        <v>31264.757586114298</v>
      </c>
      <c r="W1452" s="193">
        <v>47954.156189732188</v>
      </c>
      <c r="X1452" s="193" t="s">
        <v>607</v>
      </c>
      <c r="Y1452" s="193"/>
      <c r="Z1452" s="193">
        <v>86261.429078214322</v>
      </c>
      <c r="AA1452" s="193">
        <v>4211.6753693925893</v>
      </c>
      <c r="AB1452" s="193">
        <v>1497589.0548681137</v>
      </c>
      <c r="AC1452" s="193"/>
      <c r="AD1452" s="197">
        <v>73.11911016615548</v>
      </c>
      <c r="AE1452" s="198"/>
    </row>
    <row r="1453" spans="1:31" ht="14.25" hidden="1" outlineLevel="1">
      <c r="A1453" s="66" t="s">
        <v>134</v>
      </c>
      <c r="B1453" s="208" t="s">
        <v>1190</v>
      </c>
      <c r="C1453" s="172"/>
      <c r="D1453" s="66"/>
      <c r="E1453" s="66">
        <v>1.3338961244023346</v>
      </c>
      <c r="F1453" s="193">
        <v>12452.7</v>
      </c>
      <c r="G1453" s="193"/>
      <c r="H1453" s="193">
        <v>12452.7</v>
      </c>
      <c r="I1453" s="193">
        <v>0</v>
      </c>
      <c r="J1453" s="193">
        <v>12452.7</v>
      </c>
      <c r="K1453" s="193">
        <v>0</v>
      </c>
      <c r="L1453" s="195">
        <v>44562</v>
      </c>
      <c r="M1453" s="195">
        <v>45657</v>
      </c>
      <c r="N1453" s="196" t="s">
        <v>1324</v>
      </c>
      <c r="O1453" s="195">
        <v>45657</v>
      </c>
      <c r="P1453" s="66"/>
      <c r="Q1453" s="213">
        <v>0.22053835675323033</v>
      </c>
      <c r="R1453" s="193">
        <v>389988.51544000005</v>
      </c>
      <c r="S1453" s="193"/>
      <c r="T1453" s="193"/>
      <c r="U1453" s="193">
        <v>389418.88440000004</v>
      </c>
      <c r="V1453" s="193">
        <v>31271.843407453809</v>
      </c>
      <c r="W1453" s="193">
        <v>51274.028925453917</v>
      </c>
      <c r="X1453" s="193" t="s">
        <v>607</v>
      </c>
      <c r="Y1453" s="193"/>
      <c r="Z1453" s="193">
        <v>56468.770152395242</v>
      </c>
      <c r="AA1453" s="193">
        <v>4534.6607685397739</v>
      </c>
      <c r="AB1453" s="193">
        <v>980357.1889055114</v>
      </c>
      <c r="AC1453" s="193"/>
      <c r="AD1453" s="197">
        <v>78.726476097995729</v>
      </c>
      <c r="AE1453" s="198"/>
    </row>
    <row r="1454" spans="1:31" ht="14.25" hidden="1" outlineLevel="1">
      <c r="A1454" s="66" t="s">
        <v>134</v>
      </c>
      <c r="B1454" s="208" t="s">
        <v>1191</v>
      </c>
      <c r="C1454" s="172"/>
      <c r="D1454" s="66"/>
      <c r="E1454" s="66">
        <v>2.193917260670089</v>
      </c>
      <c r="F1454" s="193">
        <v>20481.5</v>
      </c>
      <c r="G1454" s="193"/>
      <c r="H1454" s="193">
        <v>20481.500000000004</v>
      </c>
      <c r="I1454" s="193">
        <v>0</v>
      </c>
      <c r="J1454" s="193">
        <v>20481.500000000004</v>
      </c>
      <c r="K1454" s="193">
        <v>0</v>
      </c>
      <c r="L1454" s="195">
        <v>44197</v>
      </c>
      <c r="M1454" s="195">
        <v>45657</v>
      </c>
      <c r="N1454" s="196" t="s">
        <v>1324</v>
      </c>
      <c r="O1454" s="195">
        <v>45291</v>
      </c>
      <c r="P1454" s="66"/>
      <c r="Q1454" s="213">
        <v>0.21873835675323033</v>
      </c>
      <c r="R1454" s="193">
        <v>641221.42827000003</v>
      </c>
      <c r="S1454" s="193"/>
      <c r="T1454" s="193"/>
      <c r="U1454" s="193">
        <v>640650.19550000003</v>
      </c>
      <c r="V1454" s="193">
        <v>31279.456851304833</v>
      </c>
      <c r="W1454" s="193">
        <v>47929.743915240564</v>
      </c>
      <c r="X1454" s="193" t="s">
        <v>607</v>
      </c>
      <c r="Y1454" s="193"/>
      <c r="Z1454" s="193">
        <v>88693.428036080368</v>
      </c>
      <c r="AA1454" s="193">
        <v>4330.4166216380809</v>
      </c>
      <c r="AB1454" s="193">
        <v>1539811.1123933662</v>
      </c>
      <c r="AC1454" s="193"/>
      <c r="AD1454" s="197">
        <v>75.180583081969871</v>
      </c>
      <c r="AE1454" s="198"/>
    </row>
    <row r="1455" spans="1:31" ht="14.25" hidden="1" outlineLevel="1">
      <c r="A1455" s="66" t="s">
        <v>134</v>
      </c>
      <c r="B1455" s="208" t="s">
        <v>718</v>
      </c>
      <c r="C1455" s="172"/>
      <c r="D1455" s="66"/>
      <c r="E1455" s="66">
        <v>1.2678477694024968</v>
      </c>
      <c r="F1455" s="193">
        <v>11836.099999999999</v>
      </c>
      <c r="G1455" s="193"/>
      <c r="H1455" s="193">
        <v>11836.100000000002</v>
      </c>
      <c r="I1455" s="193">
        <v>0</v>
      </c>
      <c r="J1455" s="193">
        <v>11836.100000000002</v>
      </c>
      <c r="K1455" s="193">
        <v>0</v>
      </c>
      <c r="L1455" s="195">
        <v>43191</v>
      </c>
      <c r="M1455" s="195">
        <v>44196</v>
      </c>
      <c r="N1455" s="196" t="s">
        <v>1324</v>
      </c>
      <c r="O1455" s="195">
        <v>44561</v>
      </c>
      <c r="P1455" s="66"/>
      <c r="Q1455" s="213">
        <v>0.19673835675323034</v>
      </c>
      <c r="R1455" s="193">
        <v>449303.61726999987</v>
      </c>
      <c r="S1455" s="193"/>
      <c r="T1455" s="193"/>
      <c r="U1455" s="193">
        <v>448023.00289999985</v>
      </c>
      <c r="V1455" s="193">
        <v>37852.24887420686</v>
      </c>
      <c r="W1455" s="193">
        <v>55187.000785731776</v>
      </c>
      <c r="X1455" s="193" t="s">
        <v>607</v>
      </c>
      <c r="Y1455" s="193"/>
      <c r="Z1455" s="193">
        <v>136230.69050179524</v>
      </c>
      <c r="AA1455" s="193">
        <v>11509.761703753366</v>
      </c>
      <c r="AB1455" s="193">
        <v>2365107.9423647006</v>
      </c>
      <c r="AC1455" s="193"/>
      <c r="AD1455" s="197">
        <v>199.8215579764196</v>
      </c>
      <c r="AE1455" s="198"/>
    </row>
    <row r="1456" spans="1:31" ht="14.25" hidden="1" outlineLevel="1">
      <c r="A1456" s="66" t="s">
        <v>134</v>
      </c>
      <c r="B1456" s="208" t="s">
        <v>719</v>
      </c>
      <c r="C1456" s="172"/>
      <c r="D1456" s="66"/>
      <c r="E1456" s="66">
        <v>2.2129412435568407</v>
      </c>
      <c r="F1456" s="193">
        <v>20659.100000000002</v>
      </c>
      <c r="G1456" s="193"/>
      <c r="H1456" s="193">
        <v>20659.099999999995</v>
      </c>
      <c r="I1456" s="193">
        <v>0</v>
      </c>
      <c r="J1456" s="193">
        <v>20659.099999999995</v>
      </c>
      <c r="K1456" s="193">
        <v>0</v>
      </c>
      <c r="L1456" s="195">
        <v>43466</v>
      </c>
      <c r="M1456" s="195">
        <v>44561</v>
      </c>
      <c r="N1456" s="196" t="s">
        <v>1324</v>
      </c>
      <c r="O1456" s="195">
        <v>44926</v>
      </c>
      <c r="P1456" s="66"/>
      <c r="Q1456" s="213">
        <v>0.21873835675323033</v>
      </c>
      <c r="R1456" s="193">
        <v>752340.15507000021</v>
      </c>
      <c r="S1456" s="193"/>
      <c r="T1456" s="193"/>
      <c r="U1456" s="193">
        <v>751335.95500000019</v>
      </c>
      <c r="V1456" s="193">
        <v>36368.281048061166</v>
      </c>
      <c r="W1456" s="193">
        <v>53666.253612209643</v>
      </c>
      <c r="X1456" s="193" t="s">
        <v>607</v>
      </c>
      <c r="Y1456" s="193"/>
      <c r="Z1456" s="193">
        <v>190931.85928885735</v>
      </c>
      <c r="AA1456" s="193">
        <v>9242.0221253034924</v>
      </c>
      <c r="AB1456" s="193">
        <v>3314777.7141200434</v>
      </c>
      <c r="AC1456" s="193"/>
      <c r="AD1456" s="197">
        <v>160.45121588646379</v>
      </c>
      <c r="AE1456" s="198"/>
    </row>
    <row r="1457" spans="1:31" ht="14.25" hidden="1" outlineLevel="1">
      <c r="A1457" s="66" t="s">
        <v>134</v>
      </c>
      <c r="B1457" s="208" t="s">
        <v>720</v>
      </c>
      <c r="C1457" s="172"/>
      <c r="D1457" s="66"/>
      <c r="E1457" s="66">
        <v>2.2976600952749267</v>
      </c>
      <c r="F1457" s="193">
        <v>21450</v>
      </c>
      <c r="G1457" s="193"/>
      <c r="H1457" s="193">
        <v>21450</v>
      </c>
      <c r="I1457" s="193">
        <v>0</v>
      </c>
      <c r="J1457" s="193">
        <v>21450</v>
      </c>
      <c r="K1457" s="193">
        <v>0</v>
      </c>
      <c r="L1457" s="195">
        <v>43739</v>
      </c>
      <c r="M1457" s="195">
        <v>44926</v>
      </c>
      <c r="N1457" s="196" t="s">
        <v>1324</v>
      </c>
      <c r="O1457" s="195">
        <v>45291</v>
      </c>
      <c r="P1457" s="66"/>
      <c r="Q1457" s="213">
        <v>0.21873835675323033</v>
      </c>
      <c r="R1457" s="193">
        <v>781986.22874000005</v>
      </c>
      <c r="S1457" s="193"/>
      <c r="T1457" s="193"/>
      <c r="U1457" s="193">
        <v>781399.40500000003</v>
      </c>
      <c r="V1457" s="193">
        <v>36428.876689976692</v>
      </c>
      <c r="W1457" s="193">
        <v>52997.668997668996</v>
      </c>
      <c r="X1457" s="193" t="s">
        <v>607</v>
      </c>
      <c r="Y1457" s="193"/>
      <c r="Z1457" s="193">
        <v>134796.96795042246</v>
      </c>
      <c r="AA1457" s="193">
        <v>6284.2409300896252</v>
      </c>
      <c r="AB1457" s="193">
        <v>2340217.0122746527</v>
      </c>
      <c r="AC1457" s="193"/>
      <c r="AD1457" s="197">
        <v>109.10102621327053</v>
      </c>
      <c r="AE1457" s="198"/>
    </row>
    <row r="1458" spans="1:31" ht="14.25" hidden="1" outlineLevel="1">
      <c r="A1458" s="66" t="s">
        <v>134</v>
      </c>
      <c r="B1458" s="208" t="s">
        <v>721</v>
      </c>
      <c r="C1458" s="172"/>
      <c r="D1458" s="66"/>
      <c r="E1458" s="66">
        <v>1.3338961244023346</v>
      </c>
      <c r="F1458" s="193">
        <v>12452.7</v>
      </c>
      <c r="G1458" s="193"/>
      <c r="H1458" s="193">
        <v>12452.7</v>
      </c>
      <c r="I1458" s="193">
        <v>0</v>
      </c>
      <c r="J1458" s="193">
        <v>10035.6</v>
      </c>
      <c r="K1458" s="193">
        <v>0</v>
      </c>
      <c r="L1458" s="194" t="s">
        <v>1324</v>
      </c>
      <c r="M1458" s="195">
        <v>43830</v>
      </c>
      <c r="N1458" s="196" t="s">
        <v>1324</v>
      </c>
      <c r="O1458" s="195">
        <v>44196</v>
      </c>
      <c r="P1458" s="66"/>
      <c r="Q1458" s="213">
        <v>0.18673835675323033</v>
      </c>
      <c r="R1458" s="193">
        <v>491326.71743000002</v>
      </c>
      <c r="S1458" s="193"/>
      <c r="T1458" s="193"/>
      <c r="U1458" s="193">
        <v>404716.81752000004</v>
      </c>
      <c r="V1458" s="193">
        <v>40328.113667344252</v>
      </c>
      <c r="W1458" s="193">
        <v>56567.589381800797</v>
      </c>
      <c r="X1458" s="193" t="s">
        <v>607</v>
      </c>
      <c r="Y1458" s="193"/>
      <c r="Z1458" s="193">
        <v>166738.65827747196</v>
      </c>
      <c r="AA1458" s="193">
        <v>16614.717433683283</v>
      </c>
      <c r="AB1458" s="193">
        <v>2894758.321628605</v>
      </c>
      <c r="AC1458" s="193"/>
      <c r="AD1458" s="197">
        <v>288.4489538870227</v>
      </c>
      <c r="AE1458" s="198"/>
    </row>
    <row r="1459" spans="1:31" ht="14.25" hidden="1" outlineLevel="1">
      <c r="A1459" s="66" t="s">
        <v>134</v>
      </c>
      <c r="B1459" s="208" t="s">
        <v>722</v>
      </c>
      <c r="C1459" s="172"/>
      <c r="D1459" s="66"/>
      <c r="E1459" s="66">
        <v>10.611237022104165</v>
      </c>
      <c r="F1459" s="193">
        <v>99062.1</v>
      </c>
      <c r="G1459" s="193"/>
      <c r="H1459" s="193">
        <v>99062.099999999977</v>
      </c>
      <c r="I1459" s="193">
        <v>0</v>
      </c>
      <c r="J1459" s="193">
        <v>99062.099999999977</v>
      </c>
      <c r="K1459" s="193">
        <v>0</v>
      </c>
      <c r="L1459" s="195">
        <v>45658</v>
      </c>
      <c r="M1459" s="195">
        <v>47483</v>
      </c>
      <c r="N1459" s="196">
        <v>45292</v>
      </c>
      <c r="O1459" s="195">
        <v>47483</v>
      </c>
      <c r="P1459" s="66"/>
      <c r="Q1459" s="213">
        <v>0.26807350417176723</v>
      </c>
      <c r="R1459" s="193">
        <v>3109200.6190000013</v>
      </c>
      <c r="S1459" s="193"/>
      <c r="T1459" s="193"/>
      <c r="U1459" s="193">
        <v>3109200.6190000013</v>
      </c>
      <c r="V1459" s="193">
        <v>31386.379039006864</v>
      </c>
      <c r="W1459" s="193">
        <v>49649.23517672249</v>
      </c>
      <c r="X1459" s="193" t="s">
        <v>607</v>
      </c>
      <c r="Y1459" s="193"/>
      <c r="Z1459" s="193">
        <v>214163.70044973152</v>
      </c>
      <c r="AA1459" s="193">
        <v>2161.9135920774097</v>
      </c>
      <c r="AB1459" s="193">
        <v>3718106.88938114</v>
      </c>
      <c r="AC1459" s="193"/>
      <c r="AD1459" s="197">
        <v>37.533091761441973</v>
      </c>
      <c r="AE1459" s="198"/>
    </row>
    <row r="1460" spans="1:31" ht="14.25" hidden="1" outlineLevel="1">
      <c r="A1460" s="66" t="s">
        <v>134</v>
      </c>
      <c r="B1460" s="208" t="s">
        <v>400</v>
      </c>
      <c r="C1460" s="172"/>
      <c r="D1460" s="66"/>
      <c r="E1460" s="66">
        <v>0</v>
      </c>
      <c r="F1460" s="193">
        <v>0</v>
      </c>
      <c r="G1460" s="193"/>
      <c r="H1460" s="193">
        <v>0</v>
      </c>
      <c r="I1460" s="193">
        <v>0</v>
      </c>
      <c r="J1460" s="193">
        <v>0</v>
      </c>
      <c r="K1460" s="193">
        <v>0</v>
      </c>
      <c r="L1460" s="194"/>
      <c r="M1460" s="195">
        <v>43100</v>
      </c>
      <c r="N1460" s="196">
        <v>45292</v>
      </c>
      <c r="O1460" s="195">
        <v>47118</v>
      </c>
      <c r="P1460" s="66"/>
      <c r="Q1460" s="213">
        <v>0.23333835675323031</v>
      </c>
      <c r="R1460" s="193">
        <v>685176.84999999986</v>
      </c>
      <c r="S1460" s="193"/>
      <c r="T1460" s="193"/>
      <c r="U1460" s="193">
        <v>685176.84999999986</v>
      </c>
      <c r="V1460" s="193">
        <v>0</v>
      </c>
      <c r="W1460" s="193">
        <v>0</v>
      </c>
      <c r="X1460" s="193" t="s">
        <v>607</v>
      </c>
      <c r="Y1460" s="193"/>
      <c r="Z1460" s="193">
        <v>-163528.92775716333</v>
      </c>
      <c r="AA1460" s="193">
        <v>0</v>
      </c>
      <c r="AB1460" s="193">
        <v>-2839034.0269159363</v>
      </c>
      <c r="AC1460" s="193"/>
      <c r="AD1460" s="197">
        <v>0</v>
      </c>
      <c r="AE1460" s="198"/>
    </row>
    <row r="1461" spans="1:31" ht="14.25" hidden="1">
      <c r="A1461" s="66"/>
      <c r="B1461" s="66"/>
      <c r="C1461" s="172"/>
      <c r="D1461" s="66"/>
      <c r="E1461" s="66"/>
      <c r="F1461" s="193"/>
      <c r="G1461" s="193"/>
      <c r="H1461" s="193"/>
      <c r="I1461" s="193"/>
      <c r="J1461" s="193"/>
      <c r="K1461" s="193"/>
      <c r="L1461" s="194"/>
      <c r="M1461" s="195"/>
      <c r="N1461" s="195"/>
      <c r="O1461" s="195"/>
      <c r="P1461" s="66"/>
      <c r="Q1461" s="213"/>
      <c r="R1461" s="193"/>
      <c r="S1461" s="193"/>
      <c r="T1461" s="193"/>
      <c r="U1461" s="193"/>
      <c r="V1461" s="193"/>
      <c r="W1461" s="193"/>
      <c r="X1461" s="193"/>
      <c r="Y1461" s="193"/>
      <c r="Z1461" s="193"/>
      <c r="AA1461" s="193"/>
      <c r="AB1461" s="193"/>
      <c r="AC1461" s="193"/>
      <c r="AD1461" s="197"/>
      <c r="AE1461" s="198"/>
    </row>
    <row r="1462" spans="1:31" ht="14.25" hidden="1">
      <c r="A1462" s="66"/>
      <c r="B1462" s="66"/>
      <c r="C1462" s="172"/>
      <c r="D1462" s="66"/>
      <c r="E1462" s="66"/>
      <c r="F1462" s="193"/>
      <c r="G1462" s="193"/>
      <c r="H1462" s="193"/>
      <c r="I1462" s="193"/>
      <c r="J1462" s="193"/>
      <c r="K1462" s="193"/>
      <c r="L1462" s="194"/>
      <c r="M1462" s="195"/>
      <c r="N1462" s="195"/>
      <c r="O1462" s="195"/>
      <c r="P1462" s="66"/>
      <c r="Q1462" s="213"/>
      <c r="R1462" s="193"/>
      <c r="S1462" s="193"/>
      <c r="T1462" s="193"/>
      <c r="U1462" s="193"/>
      <c r="V1462" s="193"/>
      <c r="W1462" s="193"/>
      <c r="X1462" s="193"/>
      <c r="Y1462" s="193"/>
      <c r="Z1462" s="193"/>
      <c r="AA1462" s="193"/>
      <c r="AB1462" s="193"/>
      <c r="AC1462" s="193"/>
      <c r="AD1462" s="197"/>
      <c r="AE1462" s="198"/>
    </row>
    <row r="1463" spans="1:31" ht="14.25" hidden="1">
      <c r="A1463" s="66"/>
      <c r="B1463" s="66"/>
      <c r="C1463" s="172"/>
      <c r="D1463" s="66"/>
      <c r="E1463" s="66"/>
      <c r="F1463" s="193"/>
      <c r="G1463" s="193"/>
      <c r="H1463" s="193"/>
      <c r="I1463" s="193"/>
      <c r="J1463" s="193"/>
      <c r="K1463" s="193"/>
      <c r="L1463" s="194"/>
      <c r="M1463" s="195"/>
      <c r="N1463" s="195"/>
      <c r="O1463" s="195"/>
      <c r="P1463" s="66"/>
      <c r="Q1463" s="213"/>
      <c r="R1463" s="193"/>
      <c r="S1463" s="193"/>
      <c r="T1463" s="193"/>
      <c r="U1463" s="193"/>
      <c r="V1463" s="193"/>
      <c r="W1463" s="193"/>
      <c r="X1463" s="193"/>
      <c r="Y1463" s="193"/>
      <c r="Z1463" s="193"/>
      <c r="AA1463" s="193"/>
      <c r="AB1463" s="193"/>
      <c r="AC1463" s="193"/>
      <c r="AD1463" s="197"/>
      <c r="AE1463" s="198"/>
    </row>
    <row r="1464" spans="1:31" ht="14.25" hidden="1">
      <c r="A1464" s="66"/>
      <c r="B1464" s="66"/>
      <c r="C1464" s="172"/>
      <c r="D1464" s="66"/>
      <c r="E1464" s="66"/>
      <c r="F1464" s="193"/>
      <c r="G1464" s="193"/>
      <c r="H1464" s="193"/>
      <c r="I1464" s="193"/>
      <c r="J1464" s="193"/>
      <c r="K1464" s="193"/>
      <c r="L1464" s="194"/>
      <c r="M1464" s="195"/>
      <c r="N1464" s="195"/>
      <c r="O1464" s="195"/>
      <c r="P1464" s="66"/>
      <c r="Q1464" s="213"/>
      <c r="R1464" s="193"/>
      <c r="S1464" s="193"/>
      <c r="T1464" s="193"/>
      <c r="U1464" s="193"/>
      <c r="V1464" s="193"/>
      <c r="W1464" s="193"/>
      <c r="X1464" s="193"/>
      <c r="Y1464" s="193"/>
      <c r="Z1464" s="193"/>
      <c r="AA1464" s="193"/>
      <c r="AB1464" s="193"/>
      <c r="AC1464" s="193"/>
      <c r="AD1464" s="197"/>
      <c r="AE1464" s="198"/>
    </row>
    <row r="1465" spans="1:31" ht="14.25" hidden="1">
      <c r="A1465" s="66"/>
      <c r="B1465" s="66"/>
      <c r="C1465" s="172"/>
      <c r="D1465" s="66"/>
      <c r="E1465" s="66"/>
      <c r="F1465" s="193"/>
      <c r="G1465" s="193"/>
      <c r="H1465" s="193"/>
      <c r="I1465" s="193"/>
      <c r="J1465" s="193"/>
      <c r="K1465" s="193"/>
      <c r="L1465" s="194"/>
      <c r="M1465" s="195"/>
      <c r="N1465" s="195"/>
      <c r="O1465" s="195"/>
      <c r="P1465" s="66"/>
      <c r="Q1465" s="213"/>
      <c r="R1465" s="193"/>
      <c r="S1465" s="193"/>
      <c r="T1465" s="193"/>
      <c r="U1465" s="193"/>
      <c r="V1465" s="193"/>
      <c r="W1465" s="193"/>
      <c r="X1465" s="193"/>
      <c r="Y1465" s="193"/>
      <c r="Z1465" s="193"/>
      <c r="AA1465" s="193"/>
      <c r="AB1465" s="193"/>
      <c r="AC1465" s="193"/>
      <c r="AD1465" s="197"/>
      <c r="AE1465" s="198"/>
    </row>
    <row r="1466" spans="1:31" ht="14.25" hidden="1">
      <c r="A1466" s="66"/>
      <c r="B1466" s="66"/>
      <c r="C1466" s="172"/>
      <c r="D1466" s="66"/>
      <c r="E1466" s="66"/>
      <c r="F1466" s="193"/>
      <c r="G1466" s="193"/>
      <c r="H1466" s="193"/>
      <c r="I1466" s="193"/>
      <c r="J1466" s="193"/>
      <c r="K1466" s="193"/>
      <c r="L1466" s="194"/>
      <c r="M1466" s="195"/>
      <c r="N1466" s="195"/>
      <c r="O1466" s="195"/>
      <c r="P1466" s="66"/>
      <c r="Q1466" s="213"/>
      <c r="R1466" s="193"/>
      <c r="S1466" s="193"/>
      <c r="T1466" s="193"/>
      <c r="U1466" s="193"/>
      <c r="V1466" s="193"/>
      <c r="W1466" s="193"/>
      <c r="X1466" s="193"/>
      <c r="Y1466" s="193"/>
      <c r="Z1466" s="193"/>
      <c r="AA1466" s="193"/>
      <c r="AB1466" s="193"/>
      <c r="AC1466" s="193"/>
      <c r="AD1466" s="197"/>
      <c r="AE1466" s="198"/>
    </row>
    <row r="1467" spans="1:31" ht="14.25" hidden="1">
      <c r="A1467" s="66"/>
      <c r="B1467" s="66"/>
      <c r="C1467" s="172"/>
      <c r="D1467" s="66"/>
      <c r="E1467" s="66"/>
      <c r="F1467" s="193"/>
      <c r="G1467" s="193"/>
      <c r="H1467" s="193"/>
      <c r="I1467" s="193"/>
      <c r="J1467" s="193"/>
      <c r="K1467" s="193"/>
      <c r="L1467" s="194"/>
      <c r="M1467" s="195"/>
      <c r="N1467" s="195"/>
      <c r="O1467" s="195"/>
      <c r="P1467" s="66"/>
      <c r="Q1467" s="213"/>
      <c r="R1467" s="193"/>
      <c r="S1467" s="193"/>
      <c r="T1467" s="193"/>
      <c r="U1467" s="193"/>
      <c r="V1467" s="193"/>
      <c r="W1467" s="193"/>
      <c r="X1467" s="193"/>
      <c r="Y1467" s="193"/>
      <c r="Z1467" s="193"/>
      <c r="AA1467" s="193"/>
      <c r="AB1467" s="193"/>
      <c r="AC1467" s="193"/>
      <c r="AD1467" s="197"/>
      <c r="AE1467" s="198"/>
    </row>
    <row r="1468" spans="1:31" ht="14.25" hidden="1">
      <c r="A1468" s="66"/>
      <c r="B1468" s="66"/>
      <c r="C1468" s="172"/>
      <c r="D1468" s="66"/>
      <c r="E1468" s="66"/>
      <c r="F1468" s="193"/>
      <c r="G1468" s="193"/>
      <c r="H1468" s="193"/>
      <c r="I1468" s="193"/>
      <c r="J1468" s="193"/>
      <c r="K1468" s="193"/>
      <c r="L1468" s="194"/>
      <c r="M1468" s="195"/>
      <c r="N1468" s="195"/>
      <c r="O1468" s="195"/>
      <c r="P1468" s="66"/>
      <c r="Q1468" s="213"/>
      <c r="R1468" s="193"/>
      <c r="S1468" s="193"/>
      <c r="T1468" s="193"/>
      <c r="U1468" s="193"/>
      <c r="V1468" s="193"/>
      <c r="W1468" s="193"/>
      <c r="X1468" s="193"/>
      <c r="Y1468" s="193"/>
      <c r="Z1468" s="193"/>
      <c r="AA1468" s="193"/>
      <c r="AB1468" s="193"/>
      <c r="AC1468" s="193"/>
      <c r="AD1468" s="197"/>
      <c r="AE1468" s="198"/>
    </row>
    <row r="1469" spans="1:31" ht="14.25" hidden="1">
      <c r="A1469" s="66"/>
      <c r="B1469" s="66"/>
      <c r="C1469" s="172"/>
      <c r="D1469" s="66"/>
      <c r="E1469" s="66"/>
      <c r="F1469" s="193"/>
      <c r="G1469" s="193"/>
      <c r="H1469" s="193"/>
      <c r="I1469" s="193"/>
      <c r="J1469" s="193"/>
      <c r="K1469" s="193"/>
      <c r="L1469" s="194"/>
      <c r="M1469" s="195"/>
      <c r="N1469" s="195"/>
      <c r="O1469" s="195"/>
      <c r="P1469" s="66"/>
      <c r="Q1469" s="213"/>
      <c r="R1469" s="193"/>
      <c r="S1469" s="193"/>
      <c r="T1469" s="193"/>
      <c r="U1469" s="193"/>
      <c r="V1469" s="193"/>
      <c r="W1469" s="193"/>
      <c r="X1469" s="193"/>
      <c r="Y1469" s="193"/>
      <c r="Z1469" s="193"/>
      <c r="AA1469" s="193"/>
      <c r="AB1469" s="193"/>
      <c r="AC1469" s="193"/>
      <c r="AD1469" s="197"/>
      <c r="AE1469" s="198"/>
    </row>
    <row r="1470" spans="1:31" ht="14.25" hidden="1">
      <c r="A1470" s="66"/>
      <c r="B1470" s="66"/>
      <c r="C1470" s="172"/>
      <c r="D1470" s="66"/>
      <c r="E1470" s="66"/>
      <c r="F1470" s="193"/>
      <c r="G1470" s="193"/>
      <c r="H1470" s="193"/>
      <c r="I1470" s="193"/>
      <c r="J1470" s="193"/>
      <c r="K1470" s="193"/>
      <c r="L1470" s="194"/>
      <c r="M1470" s="195"/>
      <c r="N1470" s="195"/>
      <c r="O1470" s="195"/>
      <c r="P1470" s="66"/>
      <c r="Q1470" s="213"/>
      <c r="R1470" s="193"/>
      <c r="S1470" s="193"/>
      <c r="T1470" s="193"/>
      <c r="U1470" s="193"/>
      <c r="V1470" s="193"/>
      <c r="W1470" s="193"/>
      <c r="X1470" s="193"/>
      <c r="Y1470" s="193"/>
      <c r="Z1470" s="193"/>
      <c r="AA1470" s="193"/>
      <c r="AB1470" s="193"/>
      <c r="AC1470" s="193"/>
      <c r="AD1470" s="197"/>
      <c r="AE1470" s="198"/>
    </row>
    <row r="1471" spans="1:31" ht="14.25" hidden="1">
      <c r="A1471" s="66"/>
      <c r="B1471" s="66"/>
      <c r="C1471" s="172"/>
      <c r="D1471" s="66"/>
      <c r="E1471" s="66"/>
      <c r="F1471" s="193"/>
      <c r="G1471" s="193"/>
      <c r="H1471" s="193"/>
      <c r="I1471" s="193"/>
      <c r="J1471" s="193"/>
      <c r="K1471" s="193"/>
      <c r="L1471" s="194"/>
      <c r="M1471" s="195"/>
      <c r="N1471" s="195"/>
      <c r="O1471" s="195"/>
      <c r="P1471" s="66"/>
      <c r="Q1471" s="213"/>
      <c r="R1471" s="193"/>
      <c r="S1471" s="193"/>
      <c r="T1471" s="193"/>
      <c r="U1471" s="193"/>
      <c r="V1471" s="193"/>
      <c r="W1471" s="193"/>
      <c r="X1471" s="193"/>
      <c r="Y1471" s="193"/>
      <c r="Z1471" s="193"/>
      <c r="AA1471" s="193"/>
      <c r="AB1471" s="193"/>
      <c r="AC1471" s="193"/>
      <c r="AD1471" s="197"/>
      <c r="AE1471" s="198"/>
    </row>
    <row r="1472" spans="1:31" ht="14.25" hidden="1">
      <c r="A1472" s="66"/>
      <c r="B1472" s="66"/>
      <c r="C1472" s="172"/>
      <c r="D1472" s="66"/>
      <c r="E1472" s="66"/>
      <c r="F1472" s="193"/>
      <c r="G1472" s="193"/>
      <c r="H1472" s="193"/>
      <c r="I1472" s="193"/>
      <c r="J1472" s="193"/>
      <c r="K1472" s="193"/>
      <c r="L1472" s="194"/>
      <c r="M1472" s="195"/>
      <c r="N1472" s="195"/>
      <c r="O1472" s="195"/>
      <c r="P1472" s="66"/>
      <c r="Q1472" s="213"/>
      <c r="R1472" s="193"/>
      <c r="S1472" s="193"/>
      <c r="T1472" s="193"/>
      <c r="U1472" s="193"/>
      <c r="V1472" s="193"/>
      <c r="W1472" s="193"/>
      <c r="X1472" s="193"/>
      <c r="Y1472" s="193"/>
      <c r="Z1472" s="193"/>
      <c r="AA1472" s="193"/>
      <c r="AB1472" s="193"/>
      <c r="AC1472" s="193"/>
      <c r="AD1472" s="197"/>
      <c r="AE1472" s="198"/>
    </row>
    <row r="1473" spans="1:31" ht="14.25" hidden="1">
      <c r="A1473" s="66"/>
      <c r="B1473" s="66"/>
      <c r="C1473" s="172"/>
      <c r="D1473" s="66"/>
      <c r="E1473" s="66"/>
      <c r="F1473" s="193"/>
      <c r="G1473" s="193"/>
      <c r="H1473" s="193"/>
      <c r="I1473" s="193"/>
      <c r="J1473" s="193"/>
      <c r="K1473" s="193"/>
      <c r="L1473" s="194"/>
      <c r="M1473" s="195"/>
      <c r="N1473" s="195"/>
      <c r="O1473" s="195"/>
      <c r="P1473" s="66"/>
      <c r="Q1473" s="213"/>
      <c r="R1473" s="193"/>
      <c r="S1473" s="193"/>
      <c r="T1473" s="193"/>
      <c r="U1473" s="193"/>
      <c r="V1473" s="193"/>
      <c r="W1473" s="193"/>
      <c r="X1473" s="193"/>
      <c r="Y1473" s="193"/>
      <c r="Z1473" s="193"/>
      <c r="AA1473" s="193"/>
      <c r="AB1473" s="193"/>
      <c r="AC1473" s="193"/>
      <c r="AD1473" s="197"/>
      <c r="AE1473" s="198"/>
    </row>
    <row r="1474" spans="1:31" ht="14.25" hidden="1">
      <c r="A1474" s="66"/>
      <c r="B1474" s="66"/>
      <c r="C1474" s="172"/>
      <c r="D1474" s="66"/>
      <c r="E1474" s="66"/>
      <c r="F1474" s="193"/>
      <c r="G1474" s="193"/>
      <c r="H1474" s="193"/>
      <c r="I1474" s="193"/>
      <c r="J1474" s="193"/>
      <c r="K1474" s="193"/>
      <c r="L1474" s="194"/>
      <c r="M1474" s="195"/>
      <c r="N1474" s="195"/>
      <c r="O1474" s="195"/>
      <c r="P1474" s="66"/>
      <c r="Q1474" s="213"/>
      <c r="R1474" s="193"/>
      <c r="S1474" s="193"/>
      <c r="T1474" s="193"/>
      <c r="U1474" s="193"/>
      <c r="V1474" s="193"/>
      <c r="W1474" s="193"/>
      <c r="X1474" s="193"/>
      <c r="Y1474" s="193"/>
      <c r="Z1474" s="193"/>
      <c r="AA1474" s="193"/>
      <c r="AB1474" s="193"/>
      <c r="AC1474" s="193"/>
      <c r="AD1474" s="197"/>
      <c r="AE1474" s="198"/>
    </row>
    <row r="1475" spans="1:31" ht="14.25" hidden="1">
      <c r="A1475" s="66"/>
      <c r="B1475" s="66"/>
      <c r="C1475" s="172"/>
      <c r="D1475" s="66"/>
      <c r="E1475" s="66"/>
      <c r="F1475" s="193"/>
      <c r="G1475" s="193"/>
      <c r="H1475" s="193"/>
      <c r="I1475" s="193"/>
      <c r="J1475" s="193"/>
      <c r="K1475" s="193"/>
      <c r="L1475" s="194"/>
      <c r="M1475" s="195"/>
      <c r="N1475" s="195"/>
      <c r="O1475" s="195"/>
      <c r="P1475" s="66"/>
      <c r="Q1475" s="213"/>
      <c r="R1475" s="193"/>
      <c r="S1475" s="193"/>
      <c r="T1475" s="193"/>
      <c r="U1475" s="193"/>
      <c r="V1475" s="193"/>
      <c r="W1475" s="193"/>
      <c r="X1475" s="193"/>
      <c r="Y1475" s="193"/>
      <c r="Z1475" s="193"/>
      <c r="AA1475" s="193"/>
      <c r="AB1475" s="193"/>
      <c r="AC1475" s="193"/>
      <c r="AD1475" s="197"/>
      <c r="AE1475" s="198"/>
    </row>
    <row r="1476" spans="1:31" ht="14.25" hidden="1">
      <c r="A1476" s="66"/>
      <c r="B1476" s="66"/>
      <c r="C1476" s="172"/>
      <c r="D1476" s="66"/>
      <c r="E1476" s="66"/>
      <c r="F1476" s="193"/>
      <c r="G1476" s="193"/>
      <c r="H1476" s="193"/>
      <c r="I1476" s="193"/>
      <c r="J1476" s="193"/>
      <c r="K1476" s="193"/>
      <c r="L1476" s="194"/>
      <c r="M1476" s="195"/>
      <c r="N1476" s="195"/>
      <c r="O1476" s="195"/>
      <c r="P1476" s="66"/>
      <c r="Q1476" s="213"/>
      <c r="R1476" s="193"/>
      <c r="S1476" s="193"/>
      <c r="T1476" s="193"/>
      <c r="U1476" s="193"/>
      <c r="V1476" s="193"/>
      <c r="W1476" s="193"/>
      <c r="X1476" s="193"/>
      <c r="Y1476" s="193"/>
      <c r="Z1476" s="193"/>
      <c r="AA1476" s="193"/>
      <c r="AB1476" s="193"/>
      <c r="AC1476" s="193"/>
      <c r="AD1476" s="197"/>
      <c r="AE1476" s="198"/>
    </row>
    <row r="1477" spans="1:31" ht="14.25" hidden="1">
      <c r="A1477" s="66"/>
      <c r="B1477" s="66"/>
      <c r="C1477" s="172"/>
      <c r="D1477" s="66"/>
      <c r="E1477" s="66"/>
      <c r="F1477" s="193"/>
      <c r="G1477" s="193"/>
      <c r="H1477" s="193"/>
      <c r="I1477" s="193"/>
      <c r="J1477" s="193"/>
      <c r="K1477" s="193"/>
      <c r="L1477" s="194"/>
      <c r="M1477" s="195"/>
      <c r="N1477" s="195"/>
      <c r="O1477" s="195"/>
      <c r="P1477" s="66"/>
      <c r="Q1477" s="213"/>
      <c r="R1477" s="193"/>
      <c r="S1477" s="193"/>
      <c r="T1477" s="193"/>
      <c r="U1477" s="193"/>
      <c r="V1477" s="193"/>
      <c r="W1477" s="193"/>
      <c r="X1477" s="193"/>
      <c r="Y1477" s="193"/>
      <c r="Z1477" s="193"/>
      <c r="AA1477" s="193"/>
      <c r="AB1477" s="193"/>
      <c r="AC1477" s="193"/>
      <c r="AD1477" s="197"/>
      <c r="AE1477" s="198"/>
    </row>
    <row r="1478" spans="1:31" ht="14.25" hidden="1">
      <c r="A1478" s="66"/>
      <c r="B1478" s="66"/>
      <c r="C1478" s="172"/>
      <c r="D1478" s="66"/>
      <c r="E1478" s="66"/>
      <c r="F1478" s="193"/>
      <c r="G1478" s="193"/>
      <c r="H1478" s="193"/>
      <c r="I1478" s="193"/>
      <c r="J1478" s="193"/>
      <c r="K1478" s="193"/>
      <c r="L1478" s="194"/>
      <c r="M1478" s="195"/>
      <c r="N1478" s="195"/>
      <c r="O1478" s="195"/>
      <c r="P1478" s="66"/>
      <c r="Q1478" s="213"/>
      <c r="R1478" s="193"/>
      <c r="S1478" s="193"/>
      <c r="T1478" s="193"/>
      <c r="U1478" s="193"/>
      <c r="V1478" s="193"/>
      <c r="W1478" s="193"/>
      <c r="X1478" s="193"/>
      <c r="Y1478" s="193"/>
      <c r="Z1478" s="193"/>
      <c r="AA1478" s="193"/>
      <c r="AB1478" s="193"/>
      <c r="AC1478" s="193"/>
      <c r="AD1478" s="197"/>
      <c r="AE1478" s="198"/>
    </row>
    <row r="1479" spans="1:31" ht="14.25" hidden="1">
      <c r="A1479" s="66"/>
      <c r="B1479" s="66"/>
      <c r="C1479" s="172"/>
      <c r="D1479" s="66"/>
      <c r="E1479" s="66"/>
      <c r="F1479" s="193"/>
      <c r="G1479" s="193"/>
      <c r="H1479" s="193"/>
      <c r="I1479" s="193"/>
      <c r="J1479" s="193"/>
      <c r="K1479" s="193"/>
      <c r="L1479" s="194"/>
      <c r="M1479" s="195"/>
      <c r="N1479" s="195"/>
      <c r="O1479" s="195"/>
      <c r="P1479" s="66"/>
      <c r="Q1479" s="213"/>
      <c r="R1479" s="193"/>
      <c r="S1479" s="193"/>
      <c r="T1479" s="193"/>
      <c r="U1479" s="193"/>
      <c r="V1479" s="193"/>
      <c r="W1479" s="193"/>
      <c r="X1479" s="193"/>
      <c r="Y1479" s="193"/>
      <c r="Z1479" s="193"/>
      <c r="AA1479" s="193"/>
      <c r="AB1479" s="193"/>
      <c r="AC1479" s="193"/>
      <c r="AD1479" s="197"/>
      <c r="AE1479" s="198"/>
    </row>
    <row r="1480" spans="1:31" ht="14.25" hidden="1">
      <c r="A1480" s="66"/>
      <c r="B1480" s="66"/>
      <c r="C1480" s="172"/>
      <c r="D1480" s="66"/>
      <c r="E1480" s="66"/>
      <c r="F1480" s="193"/>
      <c r="G1480" s="193"/>
      <c r="H1480" s="193"/>
      <c r="I1480" s="193"/>
      <c r="J1480" s="193"/>
      <c r="K1480" s="193"/>
      <c r="L1480" s="194"/>
      <c r="M1480" s="195"/>
      <c r="N1480" s="195"/>
      <c r="O1480" s="195"/>
      <c r="P1480" s="66"/>
      <c r="Q1480" s="213"/>
      <c r="R1480" s="193"/>
      <c r="S1480" s="193"/>
      <c r="T1480" s="193"/>
      <c r="U1480" s="193"/>
      <c r="V1480" s="193"/>
      <c r="W1480" s="193"/>
      <c r="X1480" s="193"/>
      <c r="Y1480" s="193"/>
      <c r="Z1480" s="193"/>
      <c r="AA1480" s="193"/>
      <c r="AB1480" s="193"/>
      <c r="AC1480" s="193"/>
      <c r="AD1480" s="197"/>
      <c r="AE1480" s="198"/>
    </row>
    <row r="1481" spans="1:31" ht="14.25" hidden="1">
      <c r="A1481" s="66"/>
      <c r="B1481" s="66"/>
      <c r="C1481" s="172"/>
      <c r="D1481" s="66"/>
      <c r="E1481" s="66"/>
      <c r="F1481" s="193"/>
      <c r="G1481" s="193"/>
      <c r="H1481" s="193"/>
      <c r="I1481" s="193"/>
      <c r="J1481" s="193"/>
      <c r="K1481" s="193"/>
      <c r="L1481" s="194"/>
      <c r="M1481" s="195"/>
      <c r="N1481" s="195"/>
      <c r="O1481" s="195"/>
      <c r="P1481" s="66"/>
      <c r="Q1481" s="213"/>
      <c r="R1481" s="193"/>
      <c r="S1481" s="193"/>
      <c r="T1481" s="193"/>
      <c r="U1481" s="193"/>
      <c r="V1481" s="193"/>
      <c r="W1481" s="193"/>
      <c r="X1481" s="193"/>
      <c r="Y1481" s="193"/>
      <c r="Z1481" s="193"/>
      <c r="AA1481" s="193"/>
      <c r="AB1481" s="193"/>
      <c r="AC1481" s="193"/>
      <c r="AD1481" s="197"/>
      <c r="AE1481" s="198"/>
    </row>
    <row r="1482" spans="1:31" ht="14.25" hidden="1">
      <c r="A1482" s="66"/>
      <c r="B1482" s="66"/>
      <c r="C1482" s="172"/>
      <c r="D1482" s="66"/>
      <c r="E1482" s="66"/>
      <c r="F1482" s="193"/>
      <c r="G1482" s="193"/>
      <c r="H1482" s="193"/>
      <c r="I1482" s="193"/>
      <c r="J1482" s="193"/>
      <c r="K1482" s="193"/>
      <c r="L1482" s="194"/>
      <c r="M1482" s="195"/>
      <c r="N1482" s="195"/>
      <c r="O1482" s="195"/>
      <c r="P1482" s="66"/>
      <c r="Q1482" s="213"/>
      <c r="R1482" s="193"/>
      <c r="S1482" s="193"/>
      <c r="T1482" s="193"/>
      <c r="U1482" s="193"/>
      <c r="V1482" s="193"/>
      <c r="W1482" s="193"/>
      <c r="X1482" s="193"/>
      <c r="Y1482" s="193"/>
      <c r="Z1482" s="193"/>
      <c r="AA1482" s="193"/>
      <c r="AB1482" s="193"/>
      <c r="AC1482" s="193"/>
      <c r="AD1482" s="197"/>
      <c r="AE1482" s="198"/>
    </row>
    <row r="1483" spans="1:31" ht="14.25" hidden="1">
      <c r="A1483" s="66"/>
      <c r="B1483" s="66"/>
      <c r="C1483" s="172"/>
      <c r="D1483" s="66"/>
      <c r="E1483" s="66"/>
      <c r="F1483" s="193"/>
      <c r="G1483" s="193"/>
      <c r="H1483" s="193"/>
      <c r="I1483" s="193"/>
      <c r="J1483" s="193"/>
      <c r="K1483" s="193"/>
      <c r="L1483" s="194"/>
      <c r="M1483" s="195"/>
      <c r="N1483" s="195"/>
      <c r="O1483" s="195"/>
      <c r="P1483" s="66"/>
      <c r="Q1483" s="213"/>
      <c r="R1483" s="193"/>
      <c r="S1483" s="193"/>
      <c r="T1483" s="193"/>
      <c r="U1483" s="193"/>
      <c r="V1483" s="193"/>
      <c r="W1483" s="193"/>
      <c r="X1483" s="193"/>
      <c r="Y1483" s="193"/>
      <c r="Z1483" s="193"/>
      <c r="AA1483" s="193"/>
      <c r="AB1483" s="193"/>
      <c r="AC1483" s="193"/>
      <c r="AD1483" s="197"/>
      <c r="AE1483" s="198"/>
    </row>
    <row r="1484" spans="1:31" ht="14.25" hidden="1">
      <c r="A1484" s="66"/>
      <c r="B1484" s="66"/>
      <c r="C1484" s="172"/>
      <c r="D1484" s="66"/>
      <c r="E1484" s="66"/>
      <c r="F1484" s="193"/>
      <c r="G1484" s="193"/>
      <c r="H1484" s="193"/>
      <c r="I1484" s="193"/>
      <c r="J1484" s="193"/>
      <c r="K1484" s="193"/>
      <c r="L1484" s="194"/>
      <c r="M1484" s="195"/>
      <c r="N1484" s="195"/>
      <c r="O1484" s="195"/>
      <c r="P1484" s="66"/>
      <c r="Q1484" s="213"/>
      <c r="R1484" s="193"/>
      <c r="S1484" s="193"/>
      <c r="T1484" s="193"/>
      <c r="U1484" s="193"/>
      <c r="V1484" s="193"/>
      <c r="W1484" s="193"/>
      <c r="X1484" s="193"/>
      <c r="Y1484" s="193"/>
      <c r="Z1484" s="193"/>
      <c r="AA1484" s="193"/>
      <c r="AB1484" s="193"/>
      <c r="AC1484" s="193"/>
      <c r="AD1484" s="197"/>
      <c r="AE1484" s="198"/>
    </row>
    <row r="1485" spans="1:31" ht="14.25" hidden="1">
      <c r="A1485" s="66"/>
      <c r="B1485" s="66"/>
      <c r="C1485" s="172"/>
      <c r="D1485" s="66"/>
      <c r="E1485" s="66"/>
      <c r="F1485" s="193"/>
      <c r="G1485" s="193"/>
      <c r="H1485" s="193"/>
      <c r="I1485" s="193"/>
      <c r="J1485" s="193"/>
      <c r="K1485" s="193"/>
      <c r="L1485" s="194"/>
      <c r="M1485" s="195"/>
      <c r="N1485" s="195"/>
      <c r="O1485" s="195"/>
      <c r="P1485" s="66"/>
      <c r="Q1485" s="213"/>
      <c r="R1485" s="193"/>
      <c r="S1485" s="193"/>
      <c r="T1485" s="193"/>
      <c r="U1485" s="193"/>
      <c r="V1485" s="193"/>
      <c r="W1485" s="193"/>
      <c r="X1485" s="193"/>
      <c r="Y1485" s="193"/>
      <c r="Z1485" s="193"/>
      <c r="AA1485" s="193"/>
      <c r="AB1485" s="193"/>
      <c r="AC1485" s="193"/>
      <c r="AD1485" s="197"/>
      <c r="AE1485" s="198"/>
    </row>
    <row r="1486" spans="1:31" ht="14.25" hidden="1">
      <c r="A1486" s="66"/>
      <c r="B1486" s="66"/>
      <c r="C1486" s="172"/>
      <c r="D1486" s="66"/>
      <c r="E1486" s="66"/>
      <c r="F1486" s="193"/>
      <c r="G1486" s="193"/>
      <c r="H1486" s="193"/>
      <c r="I1486" s="193"/>
      <c r="J1486" s="193"/>
      <c r="K1486" s="193"/>
      <c r="L1486" s="194"/>
      <c r="M1486" s="195"/>
      <c r="N1486" s="195"/>
      <c r="O1486" s="195"/>
      <c r="P1486" s="66"/>
      <c r="Q1486" s="213"/>
      <c r="R1486" s="193"/>
      <c r="S1486" s="193"/>
      <c r="T1486" s="193"/>
      <c r="U1486" s="193"/>
      <c r="V1486" s="193"/>
      <c r="W1486" s="193"/>
      <c r="X1486" s="193"/>
      <c r="Y1486" s="193"/>
      <c r="Z1486" s="193"/>
      <c r="AA1486" s="193"/>
      <c r="AB1486" s="193"/>
      <c r="AC1486" s="193"/>
      <c r="AD1486" s="197"/>
      <c r="AE1486" s="198"/>
    </row>
    <row r="1487" spans="1:31" ht="14.25" hidden="1">
      <c r="A1487" s="66"/>
      <c r="B1487" s="66"/>
      <c r="C1487" s="172"/>
      <c r="D1487" s="66"/>
      <c r="E1487" s="66"/>
      <c r="F1487" s="193"/>
      <c r="G1487" s="193"/>
      <c r="H1487" s="193"/>
      <c r="I1487" s="193"/>
      <c r="J1487" s="193"/>
      <c r="K1487" s="193"/>
      <c r="L1487" s="194"/>
      <c r="M1487" s="195"/>
      <c r="N1487" s="195"/>
      <c r="O1487" s="195"/>
      <c r="P1487" s="66"/>
      <c r="Q1487" s="213"/>
      <c r="R1487" s="193"/>
      <c r="S1487" s="193"/>
      <c r="T1487" s="193"/>
      <c r="U1487" s="193"/>
      <c r="V1487" s="193"/>
      <c r="W1487" s="193"/>
      <c r="X1487" s="193"/>
      <c r="Y1487" s="193"/>
      <c r="Z1487" s="193"/>
      <c r="AA1487" s="193"/>
      <c r="AB1487" s="193"/>
      <c r="AC1487" s="193"/>
      <c r="AD1487" s="197"/>
      <c r="AE1487" s="198"/>
    </row>
    <row r="1488" spans="1:31" ht="14.25" hidden="1">
      <c r="A1488" s="66"/>
      <c r="B1488" s="66"/>
      <c r="C1488" s="172"/>
      <c r="D1488" s="66"/>
      <c r="E1488" s="66"/>
      <c r="F1488" s="193"/>
      <c r="G1488" s="193"/>
      <c r="H1488" s="193"/>
      <c r="I1488" s="193"/>
      <c r="J1488" s="193"/>
      <c r="K1488" s="193"/>
      <c r="L1488" s="194"/>
      <c r="M1488" s="195"/>
      <c r="N1488" s="195"/>
      <c r="O1488" s="195"/>
      <c r="P1488" s="66"/>
      <c r="Q1488" s="213"/>
      <c r="R1488" s="193"/>
      <c r="S1488" s="193"/>
      <c r="T1488" s="193"/>
      <c r="U1488" s="193"/>
      <c r="V1488" s="193"/>
      <c r="W1488" s="193"/>
      <c r="X1488" s="193"/>
      <c r="Y1488" s="193"/>
      <c r="Z1488" s="193"/>
      <c r="AA1488" s="193"/>
      <c r="AB1488" s="193"/>
      <c r="AC1488" s="193"/>
      <c r="AD1488" s="197"/>
      <c r="AE1488" s="198"/>
    </row>
    <row r="1489" spans="1:31" ht="14.25" hidden="1">
      <c r="A1489" s="66"/>
      <c r="B1489" s="66"/>
      <c r="C1489" s="172"/>
      <c r="D1489" s="66"/>
      <c r="E1489" s="66"/>
      <c r="F1489" s="193"/>
      <c r="G1489" s="193"/>
      <c r="H1489" s="193"/>
      <c r="I1489" s="193"/>
      <c r="J1489" s="193"/>
      <c r="K1489" s="193"/>
      <c r="L1489" s="194"/>
      <c r="M1489" s="195"/>
      <c r="N1489" s="195"/>
      <c r="O1489" s="195"/>
      <c r="P1489" s="66"/>
      <c r="Q1489" s="213"/>
      <c r="R1489" s="193"/>
      <c r="S1489" s="193"/>
      <c r="T1489" s="193"/>
      <c r="U1489" s="193"/>
      <c r="V1489" s="193"/>
      <c r="W1489" s="193"/>
      <c r="X1489" s="193"/>
      <c r="Y1489" s="193"/>
      <c r="Z1489" s="193"/>
      <c r="AA1489" s="193"/>
      <c r="AB1489" s="193"/>
      <c r="AC1489" s="193"/>
      <c r="AD1489" s="197"/>
      <c r="AE1489" s="198"/>
    </row>
    <row r="1490" spans="1:31" ht="14.25" hidden="1">
      <c r="A1490" s="66"/>
      <c r="B1490" s="66"/>
      <c r="C1490" s="172"/>
      <c r="D1490" s="66"/>
      <c r="E1490" s="66"/>
      <c r="F1490" s="193"/>
      <c r="G1490" s="193"/>
      <c r="H1490" s="193"/>
      <c r="I1490" s="193"/>
      <c r="J1490" s="193"/>
      <c r="K1490" s="193"/>
      <c r="L1490" s="194"/>
      <c r="M1490" s="195"/>
      <c r="N1490" s="195"/>
      <c r="O1490" s="195"/>
      <c r="P1490" s="66"/>
      <c r="Q1490" s="213"/>
      <c r="R1490" s="193"/>
      <c r="S1490" s="193"/>
      <c r="T1490" s="193"/>
      <c r="U1490" s="193"/>
      <c r="V1490" s="193"/>
      <c r="W1490" s="193"/>
      <c r="X1490" s="193"/>
      <c r="Y1490" s="193"/>
      <c r="Z1490" s="193"/>
      <c r="AA1490" s="193"/>
      <c r="AB1490" s="193"/>
      <c r="AC1490" s="193"/>
      <c r="AD1490" s="197"/>
      <c r="AE1490" s="198"/>
    </row>
    <row r="1491" spans="1:31" ht="14.25" hidden="1">
      <c r="A1491" s="66"/>
      <c r="B1491" s="66"/>
      <c r="C1491" s="172"/>
      <c r="D1491" s="66"/>
      <c r="E1491" s="66"/>
      <c r="F1491" s="193"/>
      <c r="G1491" s="193"/>
      <c r="H1491" s="193"/>
      <c r="I1491" s="193"/>
      <c r="J1491" s="193"/>
      <c r="K1491" s="193"/>
      <c r="L1491" s="194"/>
      <c r="M1491" s="195"/>
      <c r="N1491" s="195"/>
      <c r="O1491" s="195"/>
      <c r="P1491" s="66"/>
      <c r="Q1491" s="213"/>
      <c r="R1491" s="193"/>
      <c r="S1491" s="193"/>
      <c r="T1491" s="193"/>
      <c r="U1491" s="193"/>
      <c r="V1491" s="193"/>
      <c r="W1491" s="193"/>
      <c r="X1491" s="193"/>
      <c r="Y1491" s="193"/>
      <c r="Z1491" s="193"/>
      <c r="AA1491" s="193"/>
      <c r="AB1491" s="193"/>
      <c r="AC1491" s="193"/>
      <c r="AD1491" s="197"/>
      <c r="AE1491" s="198"/>
    </row>
    <row r="1492" spans="1:31" ht="14.25" hidden="1">
      <c r="A1492" s="66"/>
      <c r="B1492" s="66"/>
      <c r="C1492" s="172"/>
      <c r="D1492" s="66"/>
      <c r="E1492" s="66"/>
      <c r="F1492" s="193"/>
      <c r="G1492" s="193"/>
      <c r="H1492" s="193"/>
      <c r="I1492" s="193"/>
      <c r="J1492" s="193"/>
      <c r="K1492" s="193"/>
      <c r="L1492" s="194"/>
      <c r="M1492" s="195"/>
      <c r="N1492" s="195"/>
      <c r="O1492" s="195"/>
      <c r="P1492" s="66"/>
      <c r="Q1492" s="213"/>
      <c r="R1492" s="193"/>
      <c r="S1492" s="193"/>
      <c r="T1492" s="193"/>
      <c r="U1492" s="193"/>
      <c r="V1492" s="193"/>
      <c r="W1492" s="193"/>
      <c r="X1492" s="193"/>
      <c r="Y1492" s="193"/>
      <c r="Z1492" s="193"/>
      <c r="AA1492" s="193"/>
      <c r="AB1492" s="193"/>
      <c r="AC1492" s="193"/>
      <c r="AD1492" s="197"/>
      <c r="AE1492" s="198"/>
    </row>
    <row r="1493" spans="1:31" ht="14.25" hidden="1">
      <c r="A1493" s="66"/>
      <c r="B1493" s="66"/>
      <c r="C1493" s="172"/>
      <c r="D1493" s="66"/>
      <c r="E1493" s="66"/>
      <c r="F1493" s="193"/>
      <c r="G1493" s="193"/>
      <c r="H1493" s="193"/>
      <c r="I1493" s="193"/>
      <c r="J1493" s="193"/>
      <c r="K1493" s="193"/>
      <c r="L1493" s="194"/>
      <c r="M1493" s="195"/>
      <c r="N1493" s="195"/>
      <c r="O1493" s="195"/>
      <c r="P1493" s="66"/>
      <c r="Q1493" s="213"/>
      <c r="R1493" s="193"/>
      <c r="S1493" s="193"/>
      <c r="T1493" s="193"/>
      <c r="U1493" s="193"/>
      <c r="V1493" s="193"/>
      <c r="W1493" s="193"/>
      <c r="X1493" s="193"/>
      <c r="Y1493" s="193"/>
      <c r="Z1493" s="193"/>
      <c r="AA1493" s="193"/>
      <c r="AB1493" s="193"/>
      <c r="AC1493" s="193"/>
      <c r="AD1493" s="197"/>
      <c r="AE1493" s="198"/>
    </row>
    <row r="1494" spans="1:31" ht="14.25" hidden="1">
      <c r="A1494" s="66"/>
      <c r="B1494" s="66"/>
      <c r="C1494" s="172"/>
      <c r="D1494" s="66"/>
      <c r="E1494" s="66"/>
      <c r="F1494" s="193"/>
      <c r="G1494" s="193"/>
      <c r="H1494" s="193"/>
      <c r="I1494" s="193"/>
      <c r="J1494" s="193"/>
      <c r="K1494" s="193"/>
      <c r="L1494" s="194"/>
      <c r="M1494" s="195"/>
      <c r="N1494" s="195"/>
      <c r="O1494" s="195"/>
      <c r="P1494" s="66"/>
      <c r="Q1494" s="213"/>
      <c r="R1494" s="193"/>
      <c r="S1494" s="193"/>
      <c r="T1494" s="193"/>
      <c r="U1494" s="193"/>
      <c r="V1494" s="193"/>
      <c r="W1494" s="193"/>
      <c r="X1494" s="193"/>
      <c r="Y1494" s="193"/>
      <c r="Z1494" s="193"/>
      <c r="AA1494" s="193"/>
      <c r="AB1494" s="193"/>
      <c r="AC1494" s="193"/>
      <c r="AD1494" s="197"/>
      <c r="AE1494" s="198"/>
    </row>
    <row r="1495" spans="1:31" ht="14.25" hidden="1">
      <c r="A1495" s="66"/>
      <c r="B1495" s="66"/>
      <c r="C1495" s="172"/>
      <c r="D1495" s="66"/>
      <c r="E1495" s="66"/>
      <c r="F1495" s="193"/>
      <c r="G1495" s="193"/>
      <c r="H1495" s="193"/>
      <c r="I1495" s="193"/>
      <c r="J1495" s="193"/>
      <c r="K1495" s="193"/>
      <c r="L1495" s="194"/>
      <c r="M1495" s="195"/>
      <c r="N1495" s="195"/>
      <c r="O1495" s="195"/>
      <c r="P1495" s="66"/>
      <c r="Q1495" s="213"/>
      <c r="R1495" s="193"/>
      <c r="S1495" s="193"/>
      <c r="T1495" s="193"/>
      <c r="U1495" s="193"/>
      <c r="V1495" s="193"/>
      <c r="W1495" s="193"/>
      <c r="X1495" s="193"/>
      <c r="Y1495" s="193"/>
      <c r="Z1495" s="193"/>
      <c r="AA1495" s="193"/>
      <c r="AB1495" s="193"/>
      <c r="AC1495" s="193"/>
      <c r="AD1495" s="197"/>
      <c r="AE1495" s="198"/>
    </row>
    <row r="1496" spans="1:31" ht="14.25" hidden="1">
      <c r="A1496" s="66"/>
      <c r="B1496" s="66"/>
      <c r="C1496" s="172"/>
      <c r="D1496" s="66"/>
      <c r="E1496" s="66"/>
      <c r="F1496" s="193"/>
      <c r="G1496" s="193"/>
      <c r="H1496" s="193"/>
      <c r="I1496" s="193"/>
      <c r="J1496" s="193"/>
      <c r="K1496" s="193"/>
      <c r="L1496" s="194"/>
      <c r="M1496" s="195"/>
      <c r="N1496" s="195"/>
      <c r="O1496" s="195"/>
      <c r="P1496" s="66"/>
      <c r="Q1496" s="213"/>
      <c r="R1496" s="193"/>
      <c r="S1496" s="193"/>
      <c r="T1496" s="193"/>
      <c r="U1496" s="193"/>
      <c r="V1496" s="193"/>
      <c r="W1496" s="193"/>
      <c r="X1496" s="193"/>
      <c r="Y1496" s="193"/>
      <c r="Z1496" s="193"/>
      <c r="AA1496" s="193"/>
      <c r="AB1496" s="193"/>
      <c r="AC1496" s="193"/>
      <c r="AD1496" s="197"/>
      <c r="AE1496" s="198"/>
    </row>
    <row r="1497" spans="1:31" ht="14.25" hidden="1">
      <c r="A1497" s="66"/>
      <c r="B1497" s="66"/>
      <c r="C1497" s="172"/>
      <c r="D1497" s="66"/>
      <c r="E1497" s="66"/>
      <c r="F1497" s="193"/>
      <c r="G1497" s="193"/>
      <c r="H1497" s="193"/>
      <c r="I1497" s="193"/>
      <c r="J1497" s="193"/>
      <c r="K1497" s="193"/>
      <c r="L1497" s="194"/>
      <c r="M1497" s="195"/>
      <c r="N1497" s="195"/>
      <c r="O1497" s="195"/>
      <c r="P1497" s="66"/>
      <c r="Q1497" s="213"/>
      <c r="R1497" s="193"/>
      <c r="S1497" s="193"/>
      <c r="T1497" s="193"/>
      <c r="U1497" s="193"/>
      <c r="V1497" s="193"/>
      <c r="W1497" s="193"/>
      <c r="X1497" s="193"/>
      <c r="Y1497" s="193"/>
      <c r="Z1497" s="193"/>
      <c r="AA1497" s="193"/>
      <c r="AB1497" s="193"/>
      <c r="AC1497" s="193"/>
      <c r="AD1497" s="197"/>
      <c r="AE1497" s="198"/>
    </row>
    <row r="1498" spans="1:31" ht="14.25" hidden="1">
      <c r="A1498" s="66"/>
      <c r="B1498" s="66"/>
      <c r="C1498" s="172"/>
      <c r="D1498" s="66"/>
      <c r="E1498" s="66"/>
      <c r="F1498" s="193"/>
      <c r="G1498" s="193"/>
      <c r="H1498" s="193"/>
      <c r="I1498" s="193"/>
      <c r="J1498" s="193"/>
      <c r="K1498" s="193"/>
      <c r="L1498" s="194"/>
      <c r="M1498" s="195"/>
      <c r="N1498" s="195"/>
      <c r="O1498" s="195"/>
      <c r="P1498" s="66"/>
      <c r="Q1498" s="213"/>
      <c r="R1498" s="193"/>
      <c r="S1498" s="193"/>
      <c r="T1498" s="193"/>
      <c r="U1498" s="193"/>
      <c r="V1498" s="193"/>
      <c r="W1498" s="193"/>
      <c r="X1498" s="193"/>
      <c r="Y1498" s="193"/>
      <c r="Z1498" s="193"/>
      <c r="AA1498" s="193"/>
      <c r="AB1498" s="193"/>
      <c r="AC1498" s="193"/>
      <c r="AD1498" s="197"/>
      <c r="AE1498" s="198"/>
    </row>
    <row r="1499" spans="1:31" ht="14.25" hidden="1">
      <c r="A1499" s="66"/>
      <c r="B1499" s="66"/>
      <c r="C1499" s="172"/>
      <c r="D1499" s="66"/>
      <c r="E1499" s="66"/>
      <c r="F1499" s="193"/>
      <c r="G1499" s="193"/>
      <c r="H1499" s="193"/>
      <c r="I1499" s="193"/>
      <c r="J1499" s="193"/>
      <c r="K1499" s="193"/>
      <c r="L1499" s="194"/>
      <c r="M1499" s="195"/>
      <c r="N1499" s="195"/>
      <c r="O1499" s="195"/>
      <c r="P1499" s="66"/>
      <c r="Q1499" s="213"/>
      <c r="R1499" s="193"/>
      <c r="S1499" s="193"/>
      <c r="T1499" s="193"/>
      <c r="U1499" s="193"/>
      <c r="V1499" s="193"/>
      <c r="W1499" s="193"/>
      <c r="X1499" s="193"/>
      <c r="Y1499" s="193"/>
      <c r="Z1499" s="193"/>
      <c r="AA1499" s="193"/>
      <c r="AB1499" s="193"/>
      <c r="AC1499" s="193"/>
      <c r="AD1499" s="197"/>
      <c r="AE1499" s="198"/>
    </row>
    <row r="1500" spans="1:31" ht="14.25" hidden="1">
      <c r="A1500" s="66"/>
      <c r="B1500" s="66"/>
      <c r="C1500" s="172"/>
      <c r="D1500" s="66"/>
      <c r="E1500" s="66"/>
      <c r="F1500" s="193"/>
      <c r="G1500" s="193"/>
      <c r="H1500" s="193"/>
      <c r="I1500" s="193"/>
      <c r="J1500" s="193"/>
      <c r="K1500" s="193"/>
      <c r="L1500" s="194"/>
      <c r="M1500" s="195"/>
      <c r="N1500" s="195"/>
      <c r="O1500" s="195"/>
      <c r="P1500" s="66"/>
      <c r="Q1500" s="213"/>
      <c r="R1500" s="193"/>
      <c r="S1500" s="193"/>
      <c r="T1500" s="193"/>
      <c r="U1500" s="193"/>
      <c r="V1500" s="193"/>
      <c r="W1500" s="193"/>
      <c r="X1500" s="193"/>
      <c r="Y1500" s="193"/>
      <c r="Z1500" s="193"/>
      <c r="AA1500" s="193"/>
      <c r="AB1500" s="193"/>
      <c r="AC1500" s="193"/>
      <c r="AD1500" s="197"/>
      <c r="AE1500" s="198"/>
    </row>
    <row r="1501" spans="1:31" ht="14.25" hidden="1">
      <c r="A1501" s="66"/>
      <c r="B1501" s="66"/>
      <c r="C1501" s="172"/>
      <c r="D1501" s="66"/>
      <c r="E1501" s="66"/>
      <c r="F1501" s="193"/>
      <c r="G1501" s="193"/>
      <c r="H1501" s="193"/>
      <c r="I1501" s="193"/>
      <c r="J1501" s="193"/>
      <c r="K1501" s="193"/>
      <c r="L1501" s="194"/>
      <c r="M1501" s="195"/>
      <c r="N1501" s="195"/>
      <c r="O1501" s="195"/>
      <c r="P1501" s="66"/>
      <c r="Q1501" s="213"/>
      <c r="R1501" s="193"/>
      <c r="S1501" s="193"/>
      <c r="T1501" s="193"/>
      <c r="U1501" s="193"/>
      <c r="V1501" s="193"/>
      <c r="W1501" s="193"/>
      <c r="X1501" s="193"/>
      <c r="Y1501" s="193"/>
      <c r="Z1501" s="193"/>
      <c r="AA1501" s="193"/>
      <c r="AB1501" s="193"/>
      <c r="AC1501" s="193"/>
      <c r="AD1501" s="197"/>
      <c r="AE1501" s="198"/>
    </row>
    <row r="1502" spans="1:31" ht="14.25" hidden="1">
      <c r="A1502" s="66"/>
      <c r="B1502" s="66"/>
      <c r="C1502" s="172"/>
      <c r="D1502" s="66"/>
      <c r="E1502" s="66"/>
      <c r="F1502" s="193"/>
      <c r="G1502" s="193"/>
      <c r="H1502" s="193"/>
      <c r="I1502" s="193"/>
      <c r="J1502" s="193"/>
      <c r="K1502" s="193"/>
      <c r="L1502" s="194"/>
      <c r="M1502" s="195"/>
      <c r="N1502" s="195"/>
      <c r="O1502" s="195"/>
      <c r="P1502" s="66"/>
      <c r="Q1502" s="213"/>
      <c r="R1502" s="193"/>
      <c r="S1502" s="193"/>
      <c r="T1502" s="193"/>
      <c r="U1502" s="193"/>
      <c r="V1502" s="193"/>
      <c r="W1502" s="193"/>
      <c r="X1502" s="193"/>
      <c r="Y1502" s="193"/>
      <c r="Z1502" s="193"/>
      <c r="AA1502" s="193"/>
      <c r="AB1502" s="193"/>
      <c r="AC1502" s="193"/>
      <c r="AD1502" s="197"/>
      <c r="AE1502" s="198"/>
    </row>
    <row r="1503" spans="1:31" ht="14.25" hidden="1">
      <c r="A1503" s="66"/>
      <c r="B1503" s="66"/>
      <c r="C1503" s="172"/>
      <c r="D1503" s="66"/>
      <c r="E1503" s="66"/>
      <c r="F1503" s="193"/>
      <c r="G1503" s="193"/>
      <c r="H1503" s="193"/>
      <c r="I1503" s="193"/>
      <c r="J1503" s="193"/>
      <c r="K1503" s="193"/>
      <c r="L1503" s="194"/>
      <c r="M1503" s="195"/>
      <c r="N1503" s="195"/>
      <c r="O1503" s="195"/>
      <c r="P1503" s="66"/>
      <c r="Q1503" s="213"/>
      <c r="R1503" s="193"/>
      <c r="S1503" s="193"/>
      <c r="T1503" s="193"/>
      <c r="U1503" s="193"/>
      <c r="V1503" s="193"/>
      <c r="W1503" s="193"/>
      <c r="X1503" s="193"/>
      <c r="Y1503" s="193"/>
      <c r="Z1503" s="193"/>
      <c r="AA1503" s="193"/>
      <c r="AB1503" s="193"/>
      <c r="AC1503" s="193"/>
      <c r="AD1503" s="197"/>
      <c r="AE1503" s="198"/>
    </row>
    <row r="1504" spans="1:31" ht="14.25" hidden="1">
      <c r="A1504" s="66"/>
      <c r="B1504" s="66"/>
      <c r="C1504" s="172"/>
      <c r="D1504" s="66"/>
      <c r="E1504" s="66"/>
      <c r="F1504" s="193"/>
      <c r="G1504" s="193"/>
      <c r="H1504" s="193"/>
      <c r="I1504" s="193"/>
      <c r="J1504" s="193"/>
      <c r="K1504" s="193"/>
      <c r="L1504" s="194"/>
      <c r="M1504" s="195"/>
      <c r="N1504" s="195"/>
      <c r="O1504" s="195"/>
      <c r="P1504" s="66"/>
      <c r="Q1504" s="213"/>
      <c r="R1504" s="193"/>
      <c r="S1504" s="193"/>
      <c r="T1504" s="193"/>
      <c r="U1504" s="193"/>
      <c r="V1504" s="193"/>
      <c r="W1504" s="193"/>
      <c r="X1504" s="193"/>
      <c r="Y1504" s="193"/>
      <c r="Z1504" s="193"/>
      <c r="AA1504" s="193"/>
      <c r="AB1504" s="193"/>
      <c r="AC1504" s="193"/>
      <c r="AD1504" s="197"/>
      <c r="AE1504" s="198"/>
    </row>
    <row r="1505" spans="1:31" ht="14.25" hidden="1">
      <c r="A1505" s="66"/>
      <c r="B1505" s="66"/>
      <c r="C1505" s="172"/>
      <c r="D1505" s="66"/>
      <c r="E1505" s="66"/>
      <c r="F1505" s="193"/>
      <c r="G1505" s="193"/>
      <c r="H1505" s="193"/>
      <c r="I1505" s="193"/>
      <c r="J1505" s="193"/>
      <c r="K1505" s="193"/>
      <c r="L1505" s="194"/>
      <c r="M1505" s="195"/>
      <c r="N1505" s="195"/>
      <c r="O1505" s="195"/>
      <c r="P1505" s="66"/>
      <c r="Q1505" s="213"/>
      <c r="R1505" s="193"/>
      <c r="S1505" s="193"/>
      <c r="T1505" s="193"/>
      <c r="U1505" s="193"/>
      <c r="V1505" s="193"/>
      <c r="W1505" s="193"/>
      <c r="X1505" s="193"/>
      <c r="Y1505" s="193"/>
      <c r="Z1505" s="193"/>
      <c r="AA1505" s="193"/>
      <c r="AB1505" s="193"/>
      <c r="AC1505" s="193"/>
      <c r="AD1505" s="197"/>
      <c r="AE1505" s="198"/>
    </row>
    <row r="1506" spans="1:31" ht="14.25" hidden="1">
      <c r="A1506" s="66"/>
      <c r="B1506" s="66"/>
      <c r="C1506" s="172"/>
      <c r="D1506" s="66"/>
      <c r="E1506" s="66"/>
      <c r="F1506" s="193"/>
      <c r="G1506" s="193"/>
      <c r="H1506" s="193"/>
      <c r="I1506" s="193"/>
      <c r="J1506" s="193"/>
      <c r="K1506" s="193"/>
      <c r="L1506" s="194"/>
      <c r="M1506" s="195"/>
      <c r="N1506" s="195"/>
      <c r="O1506" s="195"/>
      <c r="P1506" s="66"/>
      <c r="Q1506" s="213"/>
      <c r="R1506" s="193"/>
      <c r="S1506" s="193"/>
      <c r="T1506" s="193"/>
      <c r="U1506" s="193"/>
      <c r="V1506" s="193"/>
      <c r="W1506" s="193"/>
      <c r="X1506" s="193"/>
      <c r="Y1506" s="193"/>
      <c r="Z1506" s="193"/>
      <c r="AA1506" s="193"/>
      <c r="AB1506" s="193"/>
      <c r="AC1506" s="193"/>
      <c r="AD1506" s="197"/>
      <c r="AE1506" s="198"/>
    </row>
    <row r="1507" spans="1:31" ht="14.25" hidden="1">
      <c r="A1507" s="66"/>
      <c r="B1507" s="66"/>
      <c r="C1507" s="172"/>
      <c r="D1507" s="66"/>
      <c r="E1507" s="66"/>
      <c r="F1507" s="193"/>
      <c r="G1507" s="193"/>
      <c r="H1507" s="193"/>
      <c r="I1507" s="193"/>
      <c r="J1507" s="193"/>
      <c r="K1507" s="193"/>
      <c r="L1507" s="194"/>
      <c r="M1507" s="195"/>
      <c r="N1507" s="195"/>
      <c r="O1507" s="195"/>
      <c r="P1507" s="66"/>
      <c r="Q1507" s="213"/>
      <c r="R1507" s="193"/>
      <c r="S1507" s="193"/>
      <c r="T1507" s="193"/>
      <c r="U1507" s="193"/>
      <c r="V1507" s="193"/>
      <c r="W1507" s="193"/>
      <c r="X1507" s="193"/>
      <c r="Y1507" s="193"/>
      <c r="Z1507" s="193"/>
      <c r="AA1507" s="193"/>
      <c r="AB1507" s="193"/>
      <c r="AC1507" s="193"/>
      <c r="AD1507" s="197"/>
      <c r="AE1507" s="198"/>
    </row>
    <row r="1508" spans="1:31" ht="14.25" hidden="1">
      <c r="A1508" s="66"/>
      <c r="B1508" s="66"/>
      <c r="C1508" s="172"/>
      <c r="D1508" s="66"/>
      <c r="E1508" s="66"/>
      <c r="F1508" s="193"/>
      <c r="G1508" s="193"/>
      <c r="H1508" s="193"/>
      <c r="I1508" s="193"/>
      <c r="J1508" s="193"/>
      <c r="K1508" s="193"/>
      <c r="L1508" s="194"/>
      <c r="M1508" s="195"/>
      <c r="N1508" s="195"/>
      <c r="O1508" s="195"/>
      <c r="P1508" s="66"/>
      <c r="Q1508" s="213"/>
      <c r="R1508" s="193"/>
      <c r="S1508" s="193"/>
      <c r="T1508" s="193"/>
      <c r="U1508" s="193"/>
      <c r="V1508" s="193"/>
      <c r="W1508" s="193"/>
      <c r="X1508" s="193"/>
      <c r="Y1508" s="193"/>
      <c r="Z1508" s="193"/>
      <c r="AA1508" s="193"/>
      <c r="AB1508" s="193"/>
      <c r="AC1508" s="193"/>
      <c r="AD1508" s="197"/>
      <c r="AE1508" s="198"/>
    </row>
    <row r="1509" spans="1:31" ht="14.25" hidden="1">
      <c r="A1509" s="66"/>
      <c r="B1509" s="66"/>
      <c r="C1509" s="172"/>
      <c r="D1509" s="66"/>
      <c r="E1509" s="66"/>
      <c r="F1509" s="193"/>
      <c r="G1509" s="193"/>
      <c r="H1509" s="193"/>
      <c r="I1509" s="193"/>
      <c r="J1509" s="193"/>
      <c r="K1509" s="193"/>
      <c r="L1509" s="194"/>
      <c r="M1509" s="195"/>
      <c r="N1509" s="195"/>
      <c r="O1509" s="195"/>
      <c r="P1509" s="66"/>
      <c r="Q1509" s="213"/>
      <c r="R1509" s="193"/>
      <c r="S1509" s="193"/>
      <c r="T1509" s="193"/>
      <c r="U1509" s="193"/>
      <c r="V1509" s="193"/>
      <c r="W1509" s="193"/>
      <c r="X1509" s="193"/>
      <c r="Y1509" s="193"/>
      <c r="Z1509" s="193"/>
      <c r="AA1509" s="193"/>
      <c r="AB1509" s="193"/>
      <c r="AC1509" s="193"/>
      <c r="AD1509" s="197"/>
      <c r="AE1509" s="198"/>
    </row>
    <row r="1510" spans="1:31" ht="14.25" hidden="1">
      <c r="A1510" s="66"/>
      <c r="B1510" s="66"/>
      <c r="C1510" s="172"/>
      <c r="D1510" s="66"/>
      <c r="E1510" s="66"/>
      <c r="F1510" s="193"/>
      <c r="G1510" s="193"/>
      <c r="H1510" s="193"/>
      <c r="I1510" s="193"/>
      <c r="J1510" s="193"/>
      <c r="K1510" s="193"/>
      <c r="L1510" s="194"/>
      <c r="M1510" s="195"/>
      <c r="N1510" s="195"/>
      <c r="O1510" s="195"/>
      <c r="P1510" s="66"/>
      <c r="Q1510" s="213"/>
      <c r="R1510" s="193"/>
      <c r="S1510" s="193"/>
      <c r="T1510" s="193"/>
      <c r="U1510" s="193"/>
      <c r="V1510" s="193"/>
      <c r="W1510" s="193"/>
      <c r="X1510" s="193"/>
      <c r="Y1510" s="193"/>
      <c r="Z1510" s="193"/>
      <c r="AA1510" s="193"/>
      <c r="AB1510" s="193"/>
      <c r="AC1510" s="193"/>
      <c r="AD1510" s="197"/>
      <c r="AE1510" s="198"/>
    </row>
    <row r="1511" spans="1:31" ht="14.25" hidden="1">
      <c r="A1511" s="66"/>
      <c r="B1511" s="66"/>
      <c r="C1511" s="172"/>
      <c r="D1511" s="66"/>
      <c r="E1511" s="66"/>
      <c r="F1511" s="193"/>
      <c r="G1511" s="193"/>
      <c r="H1511" s="193"/>
      <c r="I1511" s="193"/>
      <c r="J1511" s="193"/>
      <c r="K1511" s="193"/>
      <c r="L1511" s="194"/>
      <c r="M1511" s="195"/>
      <c r="N1511" s="195"/>
      <c r="O1511" s="195"/>
      <c r="P1511" s="66"/>
      <c r="Q1511" s="213"/>
      <c r="R1511" s="193"/>
      <c r="S1511" s="193"/>
      <c r="T1511" s="193"/>
      <c r="U1511" s="193"/>
      <c r="V1511" s="193"/>
      <c r="W1511" s="193"/>
      <c r="X1511" s="193"/>
      <c r="Y1511" s="193"/>
      <c r="Z1511" s="193"/>
      <c r="AA1511" s="193"/>
      <c r="AB1511" s="193"/>
      <c r="AC1511" s="193"/>
      <c r="AD1511" s="197"/>
      <c r="AE1511" s="198"/>
    </row>
    <row r="1512" spans="1:31" ht="14.25" hidden="1">
      <c r="A1512" s="66"/>
      <c r="B1512" s="66"/>
      <c r="C1512" s="172"/>
      <c r="D1512" s="66"/>
      <c r="E1512" s="66"/>
      <c r="F1512" s="193"/>
      <c r="G1512" s="193"/>
      <c r="H1512" s="193"/>
      <c r="I1512" s="193"/>
      <c r="J1512" s="193"/>
      <c r="K1512" s="193"/>
      <c r="L1512" s="194"/>
      <c r="M1512" s="195"/>
      <c r="N1512" s="195"/>
      <c r="O1512" s="195"/>
      <c r="P1512" s="66"/>
      <c r="Q1512" s="213"/>
      <c r="R1512" s="193"/>
      <c r="S1512" s="193"/>
      <c r="T1512" s="193"/>
      <c r="U1512" s="193"/>
      <c r="V1512" s="193"/>
      <c r="W1512" s="193"/>
      <c r="X1512" s="193"/>
      <c r="Y1512" s="193"/>
      <c r="Z1512" s="193"/>
      <c r="AA1512" s="193"/>
      <c r="AB1512" s="193"/>
      <c r="AC1512" s="193"/>
      <c r="AD1512" s="197"/>
      <c r="AE1512" s="198"/>
    </row>
    <row r="1513" spans="1:31" ht="14.25" hidden="1">
      <c r="A1513" s="66"/>
      <c r="B1513" s="66"/>
      <c r="C1513" s="172"/>
      <c r="D1513" s="66"/>
      <c r="E1513" s="66"/>
      <c r="F1513" s="193"/>
      <c r="G1513" s="193"/>
      <c r="H1513" s="193"/>
      <c r="I1513" s="193"/>
      <c r="J1513" s="193"/>
      <c r="K1513" s="193"/>
      <c r="L1513" s="194"/>
      <c r="M1513" s="195"/>
      <c r="N1513" s="195"/>
      <c r="O1513" s="195"/>
      <c r="P1513" s="66"/>
      <c r="Q1513" s="213"/>
      <c r="R1513" s="193"/>
      <c r="S1513" s="193"/>
      <c r="T1513" s="193"/>
      <c r="U1513" s="193"/>
      <c r="V1513" s="193"/>
      <c r="W1513" s="193"/>
      <c r="X1513" s="193"/>
      <c r="Y1513" s="193"/>
      <c r="Z1513" s="193"/>
      <c r="AA1513" s="193"/>
      <c r="AB1513" s="193"/>
      <c r="AC1513" s="193"/>
      <c r="AD1513" s="197"/>
      <c r="AE1513" s="198"/>
    </row>
    <row r="1514" spans="1:31" ht="14.25" hidden="1">
      <c r="A1514" s="66"/>
      <c r="B1514" s="66"/>
      <c r="C1514" s="172"/>
      <c r="D1514" s="66"/>
      <c r="E1514" s="66"/>
      <c r="F1514" s="193"/>
      <c r="G1514" s="193"/>
      <c r="H1514" s="193"/>
      <c r="I1514" s="193"/>
      <c r="J1514" s="193"/>
      <c r="K1514" s="193"/>
      <c r="L1514" s="194"/>
      <c r="M1514" s="195"/>
      <c r="N1514" s="195"/>
      <c r="O1514" s="195"/>
      <c r="P1514" s="66"/>
      <c r="Q1514" s="213"/>
      <c r="R1514" s="193"/>
      <c r="S1514" s="193"/>
      <c r="T1514" s="193"/>
      <c r="U1514" s="193"/>
      <c r="V1514" s="193"/>
      <c r="W1514" s="193"/>
      <c r="X1514" s="193"/>
      <c r="Y1514" s="193"/>
      <c r="Z1514" s="193"/>
      <c r="AA1514" s="193"/>
      <c r="AB1514" s="193"/>
      <c r="AC1514" s="193"/>
      <c r="AD1514" s="197"/>
      <c r="AE1514" s="198"/>
    </row>
    <row r="1515" spans="1:31" ht="14.25" hidden="1">
      <c r="A1515" s="66"/>
      <c r="B1515" s="66"/>
      <c r="C1515" s="172"/>
      <c r="D1515" s="66"/>
      <c r="E1515" s="66"/>
      <c r="F1515" s="193"/>
      <c r="G1515" s="193"/>
      <c r="H1515" s="193"/>
      <c r="I1515" s="193"/>
      <c r="J1515" s="193"/>
      <c r="K1515" s="193"/>
      <c r="L1515" s="194"/>
      <c r="M1515" s="195"/>
      <c r="N1515" s="195"/>
      <c r="O1515" s="195"/>
      <c r="P1515" s="66"/>
      <c r="Q1515" s="213"/>
      <c r="R1515" s="193"/>
      <c r="S1515" s="193"/>
      <c r="T1515" s="193"/>
      <c r="U1515" s="193"/>
      <c r="V1515" s="193"/>
      <c r="W1515" s="193"/>
      <c r="X1515" s="193"/>
      <c r="Y1515" s="193"/>
      <c r="Z1515" s="193"/>
      <c r="AA1515" s="193"/>
      <c r="AB1515" s="193"/>
      <c r="AC1515" s="193"/>
      <c r="AD1515" s="197"/>
      <c r="AE1515" s="198"/>
    </row>
    <row r="1516" spans="1:31" ht="14.25" hidden="1">
      <c r="A1516" s="66"/>
      <c r="B1516" s="66"/>
      <c r="C1516" s="172"/>
      <c r="D1516" s="66"/>
      <c r="E1516" s="66"/>
      <c r="F1516" s="193"/>
      <c r="G1516" s="193"/>
      <c r="H1516" s="193"/>
      <c r="I1516" s="193"/>
      <c r="J1516" s="193"/>
      <c r="K1516" s="193"/>
      <c r="L1516" s="194"/>
      <c r="M1516" s="195"/>
      <c r="N1516" s="195"/>
      <c r="O1516" s="195"/>
      <c r="P1516" s="66"/>
      <c r="Q1516" s="213"/>
      <c r="R1516" s="193"/>
      <c r="S1516" s="193"/>
      <c r="T1516" s="193"/>
      <c r="U1516" s="193"/>
      <c r="V1516" s="193"/>
      <c r="W1516" s="193"/>
      <c r="X1516" s="193"/>
      <c r="Y1516" s="193"/>
      <c r="Z1516" s="193"/>
      <c r="AA1516" s="193"/>
      <c r="AB1516" s="193"/>
      <c r="AC1516" s="193"/>
      <c r="AD1516" s="197"/>
      <c r="AE1516" s="198"/>
    </row>
    <row r="1517" spans="1:31" ht="14.25" hidden="1">
      <c r="A1517" s="66"/>
      <c r="B1517" s="66"/>
      <c r="C1517" s="172"/>
      <c r="D1517" s="66"/>
      <c r="E1517" s="66"/>
      <c r="F1517" s="193"/>
      <c r="G1517" s="193"/>
      <c r="H1517" s="193"/>
      <c r="I1517" s="193"/>
      <c r="J1517" s="193"/>
      <c r="K1517" s="193"/>
      <c r="L1517" s="194"/>
      <c r="M1517" s="195"/>
      <c r="N1517" s="195"/>
      <c r="O1517" s="195"/>
      <c r="P1517" s="66"/>
      <c r="Q1517" s="213"/>
      <c r="R1517" s="193"/>
      <c r="S1517" s="193"/>
      <c r="T1517" s="193"/>
      <c r="U1517" s="193"/>
      <c r="V1517" s="193"/>
      <c r="W1517" s="193"/>
      <c r="X1517" s="193"/>
      <c r="Y1517" s="193"/>
      <c r="Z1517" s="193"/>
      <c r="AA1517" s="193"/>
      <c r="AB1517" s="193"/>
      <c r="AC1517" s="193"/>
      <c r="AD1517" s="197"/>
      <c r="AE1517" s="198"/>
    </row>
    <row r="1518" spans="1:31" ht="14.25" hidden="1">
      <c r="A1518" s="66"/>
      <c r="B1518" s="66"/>
      <c r="C1518" s="172"/>
      <c r="D1518" s="66"/>
      <c r="E1518" s="66"/>
      <c r="F1518" s="193"/>
      <c r="G1518" s="193"/>
      <c r="H1518" s="193"/>
      <c r="I1518" s="193"/>
      <c r="J1518" s="193"/>
      <c r="K1518" s="193"/>
      <c r="L1518" s="194"/>
      <c r="M1518" s="195"/>
      <c r="N1518" s="195"/>
      <c r="O1518" s="195"/>
      <c r="P1518" s="66"/>
      <c r="Q1518" s="213"/>
      <c r="R1518" s="193"/>
      <c r="S1518" s="193"/>
      <c r="T1518" s="193"/>
      <c r="U1518" s="193"/>
      <c r="V1518" s="193"/>
      <c r="W1518" s="193"/>
      <c r="X1518" s="193"/>
      <c r="Y1518" s="193"/>
      <c r="Z1518" s="193"/>
      <c r="AA1518" s="193"/>
      <c r="AB1518" s="193"/>
      <c r="AC1518" s="193"/>
      <c r="AD1518" s="197"/>
      <c r="AE1518" s="198"/>
    </row>
    <row r="1519" spans="1:31" s="80" customFormat="1" ht="23.45" customHeight="1">
      <c r="A1519" s="68"/>
      <c r="B1519" s="69" t="s">
        <v>58</v>
      </c>
      <c r="C1519" s="173"/>
      <c r="D1519" s="71"/>
      <c r="E1519" s="70">
        <f>SUBTOTAL(109,E1425:E1518)</f>
        <v>47.197099999999999</v>
      </c>
      <c r="F1519" s="72">
        <f t="shared" ref="F1519:U1519" si="14">SUBTOTAL(109,F1425:F1518)</f>
        <v>469631.65889999998</v>
      </c>
      <c r="G1519" s="72">
        <f t="shared" si="14"/>
        <v>174</v>
      </c>
      <c r="H1519" s="72">
        <f t="shared" si="14"/>
        <v>453266.10089999996</v>
      </c>
      <c r="I1519" s="72">
        <f t="shared" si="14"/>
        <v>106</v>
      </c>
      <c r="J1519" s="72">
        <f t="shared" si="14"/>
        <v>334058.28090000001</v>
      </c>
      <c r="K1519" s="72">
        <f t="shared" si="14"/>
        <v>106</v>
      </c>
      <c r="L1519" s="73"/>
      <c r="M1519" s="157">
        <f t="shared" si="14"/>
        <v>93140</v>
      </c>
      <c r="N1519" s="157">
        <f t="shared" si="14"/>
        <v>0</v>
      </c>
      <c r="O1519" s="74"/>
      <c r="P1519" s="70">
        <f t="shared" si="14"/>
        <v>0</v>
      </c>
      <c r="Q1519" s="76"/>
      <c r="R1519" s="72">
        <f t="shared" si="14"/>
        <v>19002771.90402</v>
      </c>
      <c r="S1519" s="72">
        <f t="shared" si="14"/>
        <v>0</v>
      </c>
      <c r="T1519" s="72">
        <f t="shared" si="14"/>
        <v>0</v>
      </c>
      <c r="U1519" s="72">
        <f t="shared" si="14"/>
        <v>13037864.88907</v>
      </c>
      <c r="V1519" s="162"/>
      <c r="W1519" s="164"/>
      <c r="X1519" s="162"/>
      <c r="Y1519" s="72"/>
      <c r="Z1519" s="72">
        <f t="shared" ref="Z1519" si="15">SUBTOTAL(109,Z1425:Z1518)</f>
        <v>1687437.8654447582</v>
      </c>
      <c r="AA1519" s="162"/>
      <c r="AB1519" s="72">
        <f>SUBTOTAL(109,AB1425:AB1518)</f>
        <v>29290000</v>
      </c>
      <c r="AC1519" s="72"/>
      <c r="AD1519" s="163"/>
      <c r="AE1519" s="148" t="e">
        <f>AVERAGE(AE1425:AE1494)</f>
        <v>#DIV/0!</v>
      </c>
    </row>
    <row r="1520" spans="1:31" s="80" customFormat="1" ht="23.45" customHeight="1">
      <c r="A1520" s="68"/>
      <c r="B1520" s="69" t="s">
        <v>48</v>
      </c>
      <c r="C1520" s="173"/>
      <c r="D1520" s="71"/>
      <c r="E1520" s="70">
        <f t="shared" ref="E1520:K1520" si="16">E1423+E1519</f>
        <v>69.197100000000006</v>
      </c>
      <c r="F1520" s="72">
        <f t="shared" si="16"/>
        <v>802047.35089999996</v>
      </c>
      <c r="G1520" s="72">
        <f t="shared" si="16"/>
        <v>3124</v>
      </c>
      <c r="H1520" s="72">
        <f t="shared" si="16"/>
        <v>754881.7929</v>
      </c>
      <c r="I1520" s="72">
        <f t="shared" si="16"/>
        <v>3056</v>
      </c>
      <c r="J1520" s="72">
        <f t="shared" si="16"/>
        <v>628766.45090000005</v>
      </c>
      <c r="K1520" s="72">
        <f t="shared" si="16"/>
        <v>3056</v>
      </c>
      <c r="L1520" s="73"/>
      <c r="M1520" s="74"/>
      <c r="N1520" s="74"/>
      <c r="O1520" s="74"/>
      <c r="P1520" s="75"/>
      <c r="Q1520" s="76"/>
      <c r="R1520" s="72"/>
      <c r="S1520" s="72"/>
      <c r="T1520" s="72"/>
      <c r="U1520" s="72"/>
      <c r="V1520" s="72"/>
      <c r="W1520" s="88"/>
      <c r="X1520" s="72"/>
      <c r="Y1520" s="72"/>
      <c r="Z1520" s="72">
        <f>Z1423+Z1519</f>
        <v>3135812.4615050182</v>
      </c>
      <c r="AA1520" s="72"/>
      <c r="AB1520" s="72">
        <f>AB1423+AB1519</f>
        <v>54440000</v>
      </c>
      <c r="AC1520" s="72"/>
      <c r="AD1520" s="89"/>
      <c r="AE1520" s="148"/>
    </row>
    <row r="1521" spans="1:31" s="79" customFormat="1" ht="23.45" customHeight="1">
      <c r="A1521" s="81"/>
      <c r="B1521" s="82" t="s">
        <v>36</v>
      </c>
      <c r="C1521" s="174"/>
      <c r="D1521" s="83"/>
      <c r="E1521" s="83"/>
      <c r="F1521" s="84"/>
      <c r="G1521" s="84"/>
      <c r="H1521" s="84"/>
      <c r="I1521" s="84"/>
      <c r="J1521" s="84"/>
      <c r="K1521" s="84"/>
      <c r="L1521" s="85"/>
      <c r="M1521" s="86"/>
      <c r="N1521" s="86"/>
      <c r="O1521" s="86"/>
      <c r="P1521" s="83"/>
      <c r="Q1521" s="168"/>
      <c r="R1521" s="84"/>
      <c r="S1521" s="84"/>
      <c r="T1521" s="84"/>
      <c r="U1521" s="84"/>
      <c r="V1521" s="84"/>
      <c r="W1521" s="84"/>
      <c r="X1521" s="84"/>
      <c r="Y1521" s="84"/>
      <c r="Z1521" s="84"/>
      <c r="AA1521" s="84"/>
      <c r="AB1521" s="84"/>
      <c r="AC1521" s="84"/>
      <c r="AD1521" s="87"/>
      <c r="AE1521" s="149"/>
    </row>
    <row r="1522" spans="1:31" ht="14.25" collapsed="1">
      <c r="A1522" s="66"/>
      <c r="B1522" s="66" t="s">
        <v>752</v>
      </c>
      <c r="C1522" s="172"/>
      <c r="D1522" s="66">
        <v>1</v>
      </c>
      <c r="E1522" s="66">
        <v>0.69</v>
      </c>
      <c r="F1522" s="193">
        <v>20088.5</v>
      </c>
      <c r="G1522" s="193">
        <v>176</v>
      </c>
      <c r="H1522" s="193">
        <v>20088.5</v>
      </c>
      <c r="I1522" s="193">
        <v>176</v>
      </c>
      <c r="J1522" s="193">
        <v>16782.400000000001</v>
      </c>
      <c r="K1522" s="193">
        <v>176</v>
      </c>
      <c r="L1522" s="194" t="s">
        <v>1324</v>
      </c>
      <c r="M1522" s="195">
        <v>44196</v>
      </c>
      <c r="N1522" s="195" t="s">
        <v>1324</v>
      </c>
      <c r="O1522" s="196">
        <v>43830</v>
      </c>
      <c r="P1522" s="66"/>
      <c r="Q1522" s="213">
        <v>0.17533835675323034</v>
      </c>
      <c r="R1522" s="193">
        <v>1336847.1735899998</v>
      </c>
      <c r="S1522" s="193"/>
      <c r="T1522" s="193"/>
      <c r="U1522" s="193">
        <v>643664.6152199998</v>
      </c>
      <c r="V1522" s="193">
        <v>38353.549862951644</v>
      </c>
      <c r="W1522" s="193">
        <v>70157.406568786333</v>
      </c>
      <c r="X1522" s="193">
        <v>600</v>
      </c>
      <c r="Y1522" s="193">
        <v>0</v>
      </c>
      <c r="Z1522" s="193">
        <v>643604.77600320859</v>
      </c>
      <c r="AA1522" s="193">
        <v>38349.984269425622</v>
      </c>
      <c r="AB1522" s="193">
        <v>11170000</v>
      </c>
      <c r="AC1522" s="193"/>
      <c r="AD1522" s="197">
        <v>665.57822480694051</v>
      </c>
      <c r="AE1522" s="198"/>
    </row>
    <row r="1523" spans="1:31" ht="14.25" hidden="1" outlineLevel="1">
      <c r="A1523" s="66" t="s">
        <v>134</v>
      </c>
      <c r="B1523" s="208" t="s">
        <v>736</v>
      </c>
      <c r="C1523" s="172"/>
      <c r="D1523" s="66"/>
      <c r="E1523" s="66">
        <v>0.69</v>
      </c>
      <c r="F1523" s="193">
        <v>20088.5</v>
      </c>
      <c r="G1523" s="193">
        <v>176</v>
      </c>
      <c r="H1523" s="193">
        <v>20088.5</v>
      </c>
      <c r="I1523" s="193">
        <v>176</v>
      </c>
      <c r="J1523" s="193">
        <v>16782.400000000001</v>
      </c>
      <c r="K1523" s="193">
        <v>176</v>
      </c>
      <c r="L1523" s="194" t="s">
        <v>1324</v>
      </c>
      <c r="M1523" s="195">
        <v>44196</v>
      </c>
      <c r="N1523" s="196" t="s">
        <v>1324</v>
      </c>
      <c r="O1523" s="195">
        <v>43830</v>
      </c>
      <c r="P1523" s="66"/>
      <c r="Q1523" s="213">
        <v>0.17533835675323034</v>
      </c>
      <c r="R1523" s="193">
        <v>1336847.1735899998</v>
      </c>
      <c r="S1523" s="193"/>
      <c r="T1523" s="193"/>
      <c r="U1523" s="193">
        <v>643664.6152199998</v>
      </c>
      <c r="V1523" s="193">
        <v>38353.549862951644</v>
      </c>
      <c r="W1523" s="193">
        <v>70157.406568786333</v>
      </c>
      <c r="X1523" s="193">
        <v>600</v>
      </c>
      <c r="Y1523" s="193"/>
      <c r="Z1523" s="193">
        <v>643604.77600320859</v>
      </c>
      <c r="AA1523" s="193">
        <v>38349.984269425622</v>
      </c>
      <c r="AB1523" s="193">
        <v>11173655.230419489</v>
      </c>
      <c r="AC1523" s="193"/>
      <c r="AD1523" s="197">
        <v>665.79602621910385</v>
      </c>
      <c r="AE1523" s="198"/>
    </row>
    <row r="1524" spans="1:31" ht="14.25" collapsed="1">
      <c r="A1524" s="66"/>
      <c r="B1524" s="66" t="s">
        <v>1322</v>
      </c>
      <c r="C1524" s="172"/>
      <c r="D1524" s="66">
        <v>23</v>
      </c>
      <c r="E1524" s="66">
        <v>15.643700000000001</v>
      </c>
      <c r="F1524" s="193">
        <v>265823.21030000004</v>
      </c>
      <c r="G1524" s="193">
        <v>698</v>
      </c>
      <c r="H1524" s="193">
        <v>265823.21030000004</v>
      </c>
      <c r="I1524" s="193">
        <v>698</v>
      </c>
      <c r="J1524" s="193">
        <v>185164.32030000002</v>
      </c>
      <c r="K1524" s="193">
        <v>698</v>
      </c>
      <c r="L1524" s="194" t="s">
        <v>1324</v>
      </c>
      <c r="M1524" s="195">
        <v>46387</v>
      </c>
      <c r="N1524" s="195" t="s">
        <v>1324</v>
      </c>
      <c r="O1524" s="196">
        <v>45657</v>
      </c>
      <c r="P1524" s="66"/>
      <c r="Q1524" s="213">
        <v>0.19931685623772305</v>
      </c>
      <c r="R1524" s="193">
        <v>10095467.79026</v>
      </c>
      <c r="S1524" s="193"/>
      <c r="T1524" s="193"/>
      <c r="U1524" s="193">
        <v>6052882.5818000007</v>
      </c>
      <c r="V1524" s="193">
        <v>32689.249051832583</v>
      </c>
      <c r="W1524" s="193">
        <v>46691.432626666785</v>
      </c>
      <c r="X1524" s="193">
        <v>332.02724802541763</v>
      </c>
      <c r="Y1524" s="193">
        <v>0</v>
      </c>
      <c r="Z1524" s="193">
        <v>1389117.245575856</v>
      </c>
      <c r="AA1524" s="193">
        <v>7502.0783881324014</v>
      </c>
      <c r="AB1524" s="193">
        <v>24120000</v>
      </c>
      <c r="AC1524" s="193"/>
      <c r="AD1524" s="197">
        <v>130.2626767452887</v>
      </c>
      <c r="AE1524" s="198"/>
    </row>
    <row r="1525" spans="1:31" ht="14.25" hidden="1" outlineLevel="1">
      <c r="A1525" s="66" t="s">
        <v>134</v>
      </c>
      <c r="B1525" s="208" t="s">
        <v>1307</v>
      </c>
      <c r="C1525" s="172"/>
      <c r="D1525" s="66"/>
      <c r="E1525" s="66">
        <v>1.47097378806278</v>
      </c>
      <c r="F1525" s="193">
        <v>24995.3</v>
      </c>
      <c r="G1525" s="193"/>
      <c r="H1525" s="193">
        <v>24995.300000000003</v>
      </c>
      <c r="I1525" s="193">
        <v>0</v>
      </c>
      <c r="J1525" s="193">
        <v>20327.520000000004</v>
      </c>
      <c r="K1525" s="193">
        <v>0</v>
      </c>
      <c r="L1525" s="194"/>
      <c r="M1525" s="195">
        <v>44196</v>
      </c>
      <c r="N1525" s="196"/>
      <c r="O1525" s="195">
        <v>43281</v>
      </c>
      <c r="P1525" s="66"/>
      <c r="Q1525" s="213">
        <v>0.17313835675323033</v>
      </c>
      <c r="R1525" s="193">
        <v>1110545.50929</v>
      </c>
      <c r="S1525" s="193"/>
      <c r="T1525" s="193"/>
      <c r="U1525" s="193">
        <v>163760.99304999993</v>
      </c>
      <c r="V1525" s="193">
        <v>8056.1225889828129</v>
      </c>
      <c r="W1525" s="193">
        <v>41951.721410186787</v>
      </c>
      <c r="X1525" s="193" t="s">
        <v>607</v>
      </c>
      <c r="Y1525" s="193"/>
      <c r="Z1525" s="193">
        <v>592202.70976422168</v>
      </c>
      <c r="AA1525" s="193">
        <v>29133.05261853003</v>
      </c>
      <c r="AB1525" s="193">
        <v>10281261.34569362</v>
      </c>
      <c r="AC1525" s="193"/>
      <c r="AD1525" s="197">
        <v>505.7804073341764</v>
      </c>
      <c r="AE1525" s="198"/>
    </row>
    <row r="1526" spans="1:31" ht="14.25" hidden="1" outlineLevel="1">
      <c r="A1526" s="66" t="s">
        <v>134</v>
      </c>
      <c r="B1526" s="208" t="s">
        <v>1308</v>
      </c>
      <c r="C1526" s="172"/>
      <c r="D1526" s="66"/>
      <c r="E1526" s="66">
        <v>1.8575418837306847</v>
      </c>
      <c r="F1526" s="193">
        <v>31564</v>
      </c>
      <c r="G1526" s="193"/>
      <c r="H1526" s="193">
        <v>31564</v>
      </c>
      <c r="I1526" s="193">
        <v>0</v>
      </c>
      <c r="J1526" s="193">
        <v>91.900000000001455</v>
      </c>
      <c r="K1526" s="193">
        <v>0</v>
      </c>
      <c r="L1526" s="194" t="s">
        <v>1324</v>
      </c>
      <c r="M1526" s="195">
        <v>43190</v>
      </c>
      <c r="N1526" s="196" t="s">
        <v>1324</v>
      </c>
      <c r="O1526" s="195">
        <v>43465</v>
      </c>
      <c r="P1526" s="66"/>
      <c r="Q1526" s="213">
        <v>0.17313835675323033</v>
      </c>
      <c r="R1526" s="193">
        <v>996682.80458</v>
      </c>
      <c r="S1526" s="193"/>
      <c r="T1526" s="193"/>
      <c r="U1526" s="193">
        <v>955.04000000003725</v>
      </c>
      <c r="V1526" s="193">
        <v>10392.165397171078</v>
      </c>
      <c r="W1526" s="193">
        <v>54999.999999999127</v>
      </c>
      <c r="X1526" s="193">
        <v>332.02724802541763</v>
      </c>
      <c r="Y1526" s="193"/>
      <c r="Z1526" s="193">
        <v>20314.949770538518</v>
      </c>
      <c r="AA1526" s="193">
        <v>221054.94853686829</v>
      </c>
      <c r="AB1526" s="193">
        <v>352688.8755688091</v>
      </c>
      <c r="AC1526" s="193"/>
      <c r="AD1526" s="197">
        <v>3837.7461977018879</v>
      </c>
      <c r="AE1526" s="198"/>
    </row>
    <row r="1527" spans="1:31" ht="14.25" hidden="1" outlineLevel="1">
      <c r="A1527" s="66" t="s">
        <v>134</v>
      </c>
      <c r="B1527" s="208" t="s">
        <v>361</v>
      </c>
      <c r="C1527" s="172"/>
      <c r="D1527" s="66"/>
      <c r="E1527" s="66">
        <v>0.54716449098952136</v>
      </c>
      <c r="F1527" s="193">
        <v>9297.6099999999988</v>
      </c>
      <c r="G1527" s="193"/>
      <c r="H1527" s="193">
        <v>9297.6099999999988</v>
      </c>
      <c r="I1527" s="193">
        <v>0</v>
      </c>
      <c r="J1527" s="193">
        <v>-3.4106051316484809E-13</v>
      </c>
      <c r="K1527" s="193">
        <v>0</v>
      </c>
      <c r="L1527" s="194" t="s">
        <v>1324</v>
      </c>
      <c r="M1527" s="195">
        <v>43100</v>
      </c>
      <c r="N1527" s="196" t="s">
        <v>1324</v>
      </c>
      <c r="O1527" s="195">
        <v>43100</v>
      </c>
      <c r="P1527" s="66"/>
      <c r="Q1527" s="213">
        <v>8.6938356753230334E-2</v>
      </c>
      <c r="R1527" s="193">
        <v>244712.02231</v>
      </c>
      <c r="S1527" s="193"/>
      <c r="T1527" s="193"/>
      <c r="U1527" s="193">
        <v>0</v>
      </c>
      <c r="V1527" s="193">
        <v>0</v>
      </c>
      <c r="W1527" s="193">
        <v>0</v>
      </c>
      <c r="X1527" s="193" t="s">
        <v>607</v>
      </c>
      <c r="Y1527" s="193"/>
      <c r="Z1527" s="193">
        <v>120.35468672209132</v>
      </c>
      <c r="AA1527" s="193">
        <v>-3.5288367335540576E+17</v>
      </c>
      <c r="AB1527" s="193">
        <v>2089.4838337729961</v>
      </c>
      <c r="AC1527" s="193"/>
      <c r="AD1527" s="197">
        <v>-6126431390089024</v>
      </c>
      <c r="AE1527" s="198"/>
    </row>
    <row r="1528" spans="1:31" ht="14.25" hidden="1" outlineLevel="1">
      <c r="A1528" s="66" t="s">
        <v>134</v>
      </c>
      <c r="B1528" s="208" t="s">
        <v>1309</v>
      </c>
      <c r="C1528" s="172"/>
      <c r="D1528" s="66"/>
      <c r="E1528" s="66">
        <v>0.56722587271379443</v>
      </c>
      <c r="F1528" s="193">
        <v>9638.5</v>
      </c>
      <c r="G1528" s="193"/>
      <c r="H1528" s="193">
        <v>9638.5</v>
      </c>
      <c r="I1528" s="193">
        <v>0</v>
      </c>
      <c r="J1528" s="193">
        <v>9638.5</v>
      </c>
      <c r="K1528" s="193">
        <v>0</v>
      </c>
      <c r="L1528" s="194" t="s">
        <v>1324</v>
      </c>
      <c r="M1528" s="195">
        <v>44561</v>
      </c>
      <c r="N1528" s="196" t="s">
        <v>1324</v>
      </c>
      <c r="O1528" s="195">
        <v>44561</v>
      </c>
      <c r="P1528" s="66"/>
      <c r="Q1528" s="213">
        <v>0.18673835675323033</v>
      </c>
      <c r="R1528" s="193">
        <v>309518.53733000002</v>
      </c>
      <c r="S1528" s="193"/>
      <c r="T1528" s="193"/>
      <c r="U1528" s="193">
        <v>293615.94442000001</v>
      </c>
      <c r="V1528" s="193">
        <v>30462.825586968927</v>
      </c>
      <c r="W1528" s="193">
        <v>46817.710224620016</v>
      </c>
      <c r="X1528" s="193" t="s">
        <v>607</v>
      </c>
      <c r="Y1528" s="193"/>
      <c r="Z1528" s="193">
        <v>90410.460581726817</v>
      </c>
      <c r="AA1528" s="193">
        <v>9380.1380486306807</v>
      </c>
      <c r="AB1528" s="193">
        <v>1569620.6016945569</v>
      </c>
      <c r="AC1528" s="193"/>
      <c r="AD1528" s="197">
        <v>162.84905345173595</v>
      </c>
      <c r="AE1528" s="198"/>
    </row>
    <row r="1529" spans="1:31" ht="14.25" hidden="1" outlineLevel="1">
      <c r="A1529" s="66" t="s">
        <v>134</v>
      </c>
      <c r="B1529" s="208" t="s">
        <v>1310</v>
      </c>
      <c r="C1529" s="172"/>
      <c r="D1529" s="66"/>
      <c r="E1529" s="66">
        <v>1.1905534650372853</v>
      </c>
      <c r="F1529" s="193">
        <v>20230.3</v>
      </c>
      <c r="G1529" s="193"/>
      <c r="H1529" s="193">
        <v>20230.300000000003</v>
      </c>
      <c r="I1529" s="193">
        <v>0</v>
      </c>
      <c r="J1529" s="193">
        <v>20230.300000000003</v>
      </c>
      <c r="K1529" s="193">
        <v>0</v>
      </c>
      <c r="L1529" s="194"/>
      <c r="M1529" s="195">
        <v>45291</v>
      </c>
      <c r="N1529" s="196" t="s">
        <v>1324</v>
      </c>
      <c r="O1529" s="195">
        <v>44561</v>
      </c>
      <c r="P1529" s="66"/>
      <c r="Q1529" s="213">
        <v>0.21673835675323033</v>
      </c>
      <c r="R1529" s="193">
        <v>633917.37436999986</v>
      </c>
      <c r="S1529" s="193"/>
      <c r="T1529" s="193"/>
      <c r="U1529" s="193">
        <v>633059.83799999987</v>
      </c>
      <c r="V1529" s="193">
        <v>31292.656955161307</v>
      </c>
      <c r="W1529" s="193">
        <v>46302.976228726206</v>
      </c>
      <c r="X1529" s="193" t="s">
        <v>607</v>
      </c>
      <c r="Y1529" s="193"/>
      <c r="Z1529" s="193">
        <v>94005.163163916819</v>
      </c>
      <c r="AA1529" s="193">
        <v>4646.75082247504</v>
      </c>
      <c r="AB1529" s="193">
        <v>1632028.415941556</v>
      </c>
      <c r="AC1529" s="193"/>
      <c r="AD1529" s="197">
        <v>80.672477221867979</v>
      </c>
      <c r="AE1529" s="198"/>
    </row>
    <row r="1530" spans="1:31" ht="14.25" hidden="1" outlineLevel="1">
      <c r="A1530" s="66" t="s">
        <v>134</v>
      </c>
      <c r="B1530" s="208" t="s">
        <v>1311</v>
      </c>
      <c r="C1530" s="172"/>
      <c r="D1530" s="66"/>
      <c r="E1530" s="66">
        <v>1.8756735734524381</v>
      </c>
      <c r="F1530" s="193">
        <v>31872.100000000002</v>
      </c>
      <c r="G1530" s="193"/>
      <c r="H1530" s="193">
        <v>31872.099999999995</v>
      </c>
      <c r="I1530" s="193">
        <v>0</v>
      </c>
      <c r="J1530" s="193">
        <v>31872.099999999995</v>
      </c>
      <c r="K1530" s="193">
        <v>0</v>
      </c>
      <c r="L1530" s="195">
        <v>43647</v>
      </c>
      <c r="M1530" s="195">
        <v>46387</v>
      </c>
      <c r="N1530" s="196" t="s">
        <v>1324</v>
      </c>
      <c r="O1530" s="195">
        <v>45291</v>
      </c>
      <c r="P1530" s="66"/>
      <c r="Q1530" s="213">
        <v>0.18873835675323034</v>
      </c>
      <c r="R1530" s="193">
        <v>1005295.5236699998</v>
      </c>
      <c r="S1530" s="193"/>
      <c r="T1530" s="193"/>
      <c r="U1530" s="193">
        <v>990965.38699999976</v>
      </c>
      <c r="V1530" s="193">
        <v>31091.938937189578</v>
      </c>
      <c r="W1530" s="193">
        <v>46129.574141647412</v>
      </c>
      <c r="X1530" s="193" t="s">
        <v>607</v>
      </c>
      <c r="Y1530" s="193"/>
      <c r="Z1530" s="193">
        <v>81654.918762873771</v>
      </c>
      <c r="AA1530" s="193">
        <v>2561.9560293445925</v>
      </c>
      <c r="AB1530" s="193">
        <v>1417615.1951360197</v>
      </c>
      <c r="AC1530" s="193"/>
      <c r="AD1530" s="197">
        <v>44.478248848868446</v>
      </c>
      <c r="AE1530" s="198"/>
    </row>
    <row r="1531" spans="1:31" ht="14.25" hidden="1" outlineLevel="1">
      <c r="A1531" s="66" t="s">
        <v>134</v>
      </c>
      <c r="B1531" s="208" t="s">
        <v>1312</v>
      </c>
      <c r="C1531" s="172"/>
      <c r="D1531" s="66"/>
      <c r="E1531" s="66">
        <v>1.2736084916660115</v>
      </c>
      <c r="F1531" s="193">
        <v>21641.599999999999</v>
      </c>
      <c r="G1531" s="193"/>
      <c r="H1531" s="193">
        <v>21641.599999999999</v>
      </c>
      <c r="I1531" s="193">
        <v>0</v>
      </c>
      <c r="J1531" s="193">
        <v>21641.599999999999</v>
      </c>
      <c r="K1531" s="193">
        <v>0</v>
      </c>
      <c r="L1531" s="195">
        <v>43739</v>
      </c>
      <c r="M1531" s="195">
        <v>45291</v>
      </c>
      <c r="N1531" s="196" t="s">
        <v>1324</v>
      </c>
      <c r="O1531" s="195">
        <v>44926</v>
      </c>
      <c r="P1531" s="66"/>
      <c r="Q1531" s="213">
        <v>0.19873835675323034</v>
      </c>
      <c r="R1531" s="193">
        <v>638435.99439000001</v>
      </c>
      <c r="S1531" s="193"/>
      <c r="T1531" s="193"/>
      <c r="U1531" s="193">
        <v>638435.99439000001</v>
      </c>
      <c r="V1531" s="193">
        <v>29500.406365056191</v>
      </c>
      <c r="W1531" s="193">
        <v>45481.093126201384</v>
      </c>
      <c r="X1531" s="193" t="s">
        <v>607</v>
      </c>
      <c r="Y1531" s="193"/>
      <c r="Z1531" s="193">
        <v>189094.42475674846</v>
      </c>
      <c r="AA1531" s="193">
        <v>8737.5436546627079</v>
      </c>
      <c r="AB1531" s="193">
        <v>3282877.9198118835</v>
      </c>
      <c r="AC1531" s="193"/>
      <c r="AD1531" s="197">
        <v>151.69293951518759</v>
      </c>
      <c r="AE1531" s="198"/>
    </row>
    <row r="1532" spans="1:31" ht="14.25" hidden="1" outlineLevel="1">
      <c r="A1532" s="66" t="s">
        <v>134</v>
      </c>
      <c r="B1532" s="208" t="s">
        <v>368</v>
      </c>
      <c r="C1532" s="172"/>
      <c r="D1532" s="66"/>
      <c r="E1532" s="66">
        <v>0.54340338651007558</v>
      </c>
      <c r="F1532" s="193">
        <v>9233.7000000000007</v>
      </c>
      <c r="G1532" s="193"/>
      <c r="H1532" s="193">
        <v>9233.7000000000007</v>
      </c>
      <c r="I1532" s="193">
        <v>0</v>
      </c>
      <c r="J1532" s="193">
        <v>9233.7000000000007</v>
      </c>
      <c r="K1532" s="193">
        <v>0</v>
      </c>
      <c r="L1532" s="195">
        <v>44197</v>
      </c>
      <c r="M1532" s="195">
        <v>44196</v>
      </c>
      <c r="N1532" s="196" t="s">
        <v>1324</v>
      </c>
      <c r="O1532" s="195">
        <v>44196</v>
      </c>
      <c r="P1532" s="66"/>
      <c r="Q1532" s="213">
        <v>0.18673835675323033</v>
      </c>
      <c r="R1532" s="193">
        <v>295882.18464000005</v>
      </c>
      <c r="S1532" s="193"/>
      <c r="T1532" s="193"/>
      <c r="U1532" s="193">
        <v>291154.40594000003</v>
      </c>
      <c r="V1532" s="193">
        <v>31531.715990339733</v>
      </c>
      <c r="W1532" s="193">
        <v>48524.479894300232</v>
      </c>
      <c r="X1532" s="193" t="s">
        <v>607</v>
      </c>
      <c r="Y1532" s="193"/>
      <c r="Z1532" s="193">
        <v>89889.344474987651</v>
      </c>
      <c r="AA1532" s="193">
        <v>9734.9214805535867</v>
      </c>
      <c r="AB1532" s="193">
        <v>1560573.4784772908</v>
      </c>
      <c r="AC1532" s="193"/>
      <c r="AD1532" s="197">
        <v>169.00846664687944</v>
      </c>
      <c r="AE1532" s="198"/>
    </row>
    <row r="1533" spans="1:31" ht="14.25" hidden="1" outlineLevel="1">
      <c r="A1533" s="66" t="s">
        <v>134</v>
      </c>
      <c r="B1533" s="208" t="s">
        <v>367</v>
      </c>
      <c r="C1533" s="172"/>
      <c r="D1533" s="66"/>
      <c r="E1533" s="66">
        <v>0.53719470989324658</v>
      </c>
      <c r="F1533" s="193">
        <v>9128.1999999999989</v>
      </c>
      <c r="G1533" s="193"/>
      <c r="H1533" s="193">
        <v>9128.1999999999989</v>
      </c>
      <c r="I1533" s="193">
        <v>0</v>
      </c>
      <c r="J1533" s="193">
        <v>8752.4999999999982</v>
      </c>
      <c r="K1533" s="193">
        <v>0</v>
      </c>
      <c r="L1533" s="195">
        <v>43831</v>
      </c>
      <c r="M1533" s="195">
        <v>43738</v>
      </c>
      <c r="N1533" s="196">
        <v>43101</v>
      </c>
      <c r="O1533" s="195">
        <v>43830</v>
      </c>
      <c r="P1533" s="66"/>
      <c r="Q1533" s="213">
        <v>0.18533835675323032</v>
      </c>
      <c r="R1533" s="193">
        <v>291289.75722999999</v>
      </c>
      <c r="S1533" s="193"/>
      <c r="T1533" s="193"/>
      <c r="U1533" s="193">
        <v>276330.63571</v>
      </c>
      <c r="V1533" s="193">
        <v>31571.623617252222</v>
      </c>
      <c r="W1533" s="193">
        <v>48643.753213367614</v>
      </c>
      <c r="X1533" s="193" t="s">
        <v>607</v>
      </c>
      <c r="Y1533" s="193"/>
      <c r="Z1533" s="193">
        <v>108989.88523043165</v>
      </c>
      <c r="AA1533" s="193">
        <v>12452.429046607447</v>
      </c>
      <c r="AB1533" s="193">
        <v>1892178.9374070168</v>
      </c>
      <c r="AC1533" s="193"/>
      <c r="AD1533" s="197">
        <v>216.18725363119304</v>
      </c>
      <c r="AE1533" s="198"/>
    </row>
    <row r="1534" spans="1:31" ht="14.25" hidden="1" outlineLevel="1">
      <c r="A1534" s="66" t="s">
        <v>134</v>
      </c>
      <c r="B1534" s="208" t="s">
        <v>366</v>
      </c>
      <c r="C1534" s="172"/>
      <c r="D1534" s="66"/>
      <c r="E1534" s="66">
        <v>0.53837758931628543</v>
      </c>
      <c r="F1534" s="193">
        <v>9148.2999</v>
      </c>
      <c r="G1534" s="193"/>
      <c r="H1534" s="193">
        <v>9148.2999</v>
      </c>
      <c r="I1534" s="193">
        <v>0</v>
      </c>
      <c r="J1534" s="193">
        <v>7611.1998999999996</v>
      </c>
      <c r="K1534" s="193">
        <v>0</v>
      </c>
      <c r="L1534" s="195">
        <v>43374</v>
      </c>
      <c r="M1534" s="195">
        <v>43646</v>
      </c>
      <c r="N1534" s="196" t="s">
        <v>1324</v>
      </c>
      <c r="O1534" s="195">
        <v>43830</v>
      </c>
      <c r="P1534" s="66"/>
      <c r="Q1534" s="213">
        <v>0.18533835675323032</v>
      </c>
      <c r="R1534" s="193">
        <v>275328.77621000004</v>
      </c>
      <c r="S1534" s="193"/>
      <c r="T1534" s="193"/>
      <c r="U1534" s="193">
        <v>244887.97681000005</v>
      </c>
      <c r="V1534" s="193">
        <v>32174.687306531006</v>
      </c>
      <c r="W1534" s="193">
        <v>48205.716420613266</v>
      </c>
      <c r="X1534" s="193" t="s">
        <v>607</v>
      </c>
      <c r="Y1534" s="193"/>
      <c r="Z1534" s="193">
        <v>110978.2240256574</v>
      </c>
      <c r="AA1534" s="193">
        <v>14580.910432487446</v>
      </c>
      <c r="AB1534" s="193">
        <v>1926698.5882975648</v>
      </c>
      <c r="AC1534" s="193"/>
      <c r="AD1534" s="197">
        <v>253.13992716149326</v>
      </c>
      <c r="AE1534" s="198"/>
    </row>
    <row r="1535" spans="1:31" ht="14.25" hidden="1" outlineLevel="1">
      <c r="A1535" s="66" t="s">
        <v>134</v>
      </c>
      <c r="B1535" s="208" t="s">
        <v>365</v>
      </c>
      <c r="C1535" s="172"/>
      <c r="D1535" s="66"/>
      <c r="E1535" s="66">
        <v>0.49868325986430978</v>
      </c>
      <c r="F1535" s="193">
        <v>8473.7999999999993</v>
      </c>
      <c r="G1535" s="193"/>
      <c r="H1535" s="193">
        <v>8473.7999999999993</v>
      </c>
      <c r="I1535" s="193">
        <v>0</v>
      </c>
      <c r="J1535" s="193">
        <v>-5.6843418860808015E-13</v>
      </c>
      <c r="K1535" s="193">
        <v>0</v>
      </c>
      <c r="L1535" s="194" t="s">
        <v>1324</v>
      </c>
      <c r="M1535" s="195">
        <v>43100</v>
      </c>
      <c r="N1535" s="196" t="s">
        <v>1324</v>
      </c>
      <c r="O1535" s="195">
        <v>43190</v>
      </c>
      <c r="P1535" s="66"/>
      <c r="Q1535" s="213">
        <v>0.17313835675323033</v>
      </c>
      <c r="R1535" s="193">
        <v>338643.76204</v>
      </c>
      <c r="S1535" s="193"/>
      <c r="T1535" s="193"/>
      <c r="U1535" s="193">
        <v>389.86999999999534</v>
      </c>
      <c r="V1535" s="193">
        <v>-6.858665573136384E+17</v>
      </c>
      <c r="W1535" s="193">
        <v>0</v>
      </c>
      <c r="X1535" s="193" t="s">
        <v>607</v>
      </c>
      <c r="Y1535" s="193"/>
      <c r="Z1535" s="193">
        <v>-2579.9958508278519</v>
      </c>
      <c r="AA1535" s="193">
        <v>4.5387767001584922E+18</v>
      </c>
      <c r="AB1535" s="193">
        <v>-44791.439106597747</v>
      </c>
      <c r="AC1535" s="193"/>
      <c r="AD1535" s="197">
        <v>7.8797932996039792E+16</v>
      </c>
      <c r="AE1535" s="198"/>
    </row>
    <row r="1536" spans="1:31" ht="14.25" hidden="1" outlineLevel="1">
      <c r="A1536" s="66" t="s">
        <v>134</v>
      </c>
      <c r="B1536" s="208" t="s">
        <v>364</v>
      </c>
      <c r="C1536" s="172"/>
      <c r="D1536" s="66"/>
      <c r="E1536" s="66">
        <v>0.52460082426861721</v>
      </c>
      <c r="F1536" s="193">
        <v>8914.2002999999986</v>
      </c>
      <c r="G1536" s="193"/>
      <c r="H1536" s="193">
        <v>8914.2002999999986</v>
      </c>
      <c r="I1536" s="193">
        <v>0</v>
      </c>
      <c r="J1536" s="193">
        <v>254.50029999999896</v>
      </c>
      <c r="K1536" s="193">
        <v>0</v>
      </c>
      <c r="L1536" s="194" t="s">
        <v>1324</v>
      </c>
      <c r="M1536" s="195">
        <v>43190</v>
      </c>
      <c r="N1536" s="196" t="s">
        <v>1324</v>
      </c>
      <c r="O1536" s="195">
        <v>43465</v>
      </c>
      <c r="P1536" s="66"/>
      <c r="Q1536" s="213">
        <v>0.17313835675323033</v>
      </c>
      <c r="R1536" s="193">
        <v>347524.61895999999</v>
      </c>
      <c r="S1536" s="193"/>
      <c r="T1536" s="193"/>
      <c r="U1536" s="193">
        <v>139166.90695999999</v>
      </c>
      <c r="V1536" s="193">
        <v>546824.13718176587</v>
      </c>
      <c r="W1536" s="193">
        <v>50500.000000000175</v>
      </c>
      <c r="X1536" s="193" t="s">
        <v>607</v>
      </c>
      <c r="Y1536" s="193"/>
      <c r="Z1536" s="193">
        <v>-96376.35604917325</v>
      </c>
      <c r="AA1536" s="193">
        <v>-378688.57541297062</v>
      </c>
      <c r="AB1536" s="193">
        <v>-1673194.8161494795</v>
      </c>
      <c r="AC1536" s="193"/>
      <c r="AD1536" s="197">
        <v>-6574.4316063654396</v>
      </c>
      <c r="AE1536" s="198"/>
    </row>
    <row r="1537" spans="1:31" ht="14.25" hidden="1" outlineLevel="1">
      <c r="A1537" s="66" t="s">
        <v>134</v>
      </c>
      <c r="B1537" s="208" t="s">
        <v>363</v>
      </c>
      <c r="C1537" s="172"/>
      <c r="D1537" s="66"/>
      <c r="E1537" s="66">
        <v>0.52458903661054757</v>
      </c>
      <c r="F1537" s="193">
        <v>8914</v>
      </c>
      <c r="G1537" s="193"/>
      <c r="H1537" s="193">
        <v>8914</v>
      </c>
      <c r="I1537" s="193">
        <v>0</v>
      </c>
      <c r="J1537" s="193">
        <v>1380.0000000000005</v>
      </c>
      <c r="K1537" s="193">
        <v>0</v>
      </c>
      <c r="L1537" s="194"/>
      <c r="M1537" s="195">
        <v>43373</v>
      </c>
      <c r="N1537" s="196" t="s">
        <v>1324</v>
      </c>
      <c r="O1537" s="195">
        <v>43373</v>
      </c>
      <c r="P1537" s="66"/>
      <c r="Q1537" s="213">
        <v>0.17313835675323033</v>
      </c>
      <c r="R1537" s="193">
        <v>286885.72388999996</v>
      </c>
      <c r="S1537" s="193"/>
      <c r="T1537" s="193"/>
      <c r="U1537" s="193">
        <v>46907.336949999968</v>
      </c>
      <c r="V1537" s="193">
        <v>33990.823876811563</v>
      </c>
      <c r="W1537" s="193">
        <v>45067.39130434781</v>
      </c>
      <c r="X1537" s="193" t="s">
        <v>607</v>
      </c>
      <c r="Y1537" s="193"/>
      <c r="Z1537" s="193">
        <v>58816.107441305146</v>
      </c>
      <c r="AA1537" s="193">
        <v>42620.367711090672</v>
      </c>
      <c r="AB1537" s="193">
        <v>1021109.4308926904</v>
      </c>
      <c r="AC1537" s="193"/>
      <c r="AD1537" s="197">
        <v>739.93437021209422</v>
      </c>
      <c r="AE1537" s="198"/>
    </row>
    <row r="1538" spans="1:31" ht="14.25" hidden="1" outlineLevel="1">
      <c r="A1538" s="66" t="s">
        <v>134</v>
      </c>
      <c r="B1538" s="208" t="s">
        <v>362</v>
      </c>
      <c r="C1538" s="172"/>
      <c r="D1538" s="66"/>
      <c r="E1538" s="66">
        <v>0.5085288674282481</v>
      </c>
      <c r="F1538" s="193">
        <v>8641.1</v>
      </c>
      <c r="G1538" s="193"/>
      <c r="H1538" s="193">
        <v>8641.1</v>
      </c>
      <c r="I1538" s="193">
        <v>0</v>
      </c>
      <c r="J1538" s="193">
        <v>3.4106051316484809E-13</v>
      </c>
      <c r="K1538" s="193">
        <v>0</v>
      </c>
      <c r="L1538" s="194" t="s">
        <v>1324</v>
      </c>
      <c r="M1538" s="195">
        <v>43100</v>
      </c>
      <c r="N1538" s="196" t="s">
        <v>1324</v>
      </c>
      <c r="O1538" s="195">
        <v>43100</v>
      </c>
      <c r="P1538" s="66"/>
      <c r="Q1538" s="213">
        <v>8.6938356753230334E-2</v>
      </c>
      <c r="R1538" s="193">
        <v>320758.6974</v>
      </c>
      <c r="S1538" s="193"/>
      <c r="T1538" s="193"/>
      <c r="U1538" s="193">
        <v>0</v>
      </c>
      <c r="V1538" s="193">
        <v>0</v>
      </c>
      <c r="W1538" s="193">
        <v>0</v>
      </c>
      <c r="X1538" s="193" t="s">
        <v>607</v>
      </c>
      <c r="Y1538" s="193"/>
      <c r="Z1538" s="193">
        <v>-178.4512244752965</v>
      </c>
      <c r="AA1538" s="193">
        <v>-5.2322452347054298E+17</v>
      </c>
      <c r="AB1538" s="193">
        <v>-3098.1007787350823</v>
      </c>
      <c r="AC1538" s="193"/>
      <c r="AD1538" s="197">
        <v>-9083727547309610</v>
      </c>
      <c r="AE1538" s="198"/>
    </row>
    <row r="1539" spans="1:31" ht="14.25" hidden="1" outlineLevel="1">
      <c r="A1539" s="66" t="s">
        <v>134</v>
      </c>
      <c r="B1539" s="208" t="s">
        <v>1313</v>
      </c>
      <c r="C1539" s="172"/>
      <c r="D1539" s="66"/>
      <c r="E1539" s="66">
        <v>0.97720450447814022</v>
      </c>
      <c r="F1539" s="193">
        <v>16605</v>
      </c>
      <c r="G1539" s="193"/>
      <c r="H1539" s="193">
        <v>16605</v>
      </c>
      <c r="I1539" s="193">
        <v>0</v>
      </c>
      <c r="J1539" s="193">
        <v>16605</v>
      </c>
      <c r="K1539" s="193">
        <v>0</v>
      </c>
      <c r="L1539" s="194" t="s">
        <v>1324</v>
      </c>
      <c r="M1539" s="195">
        <v>46022</v>
      </c>
      <c r="N1539" s="196" t="s">
        <v>1324</v>
      </c>
      <c r="O1539" s="195">
        <v>45657</v>
      </c>
      <c r="P1539" s="66"/>
      <c r="Q1539" s="213">
        <v>0.22053835675323033</v>
      </c>
      <c r="R1539" s="193">
        <v>488908.83001000003</v>
      </c>
      <c r="S1539" s="193"/>
      <c r="T1539" s="193"/>
      <c r="U1539" s="193">
        <v>488908.83001000003</v>
      </c>
      <c r="V1539" s="193">
        <v>29443.470641975309</v>
      </c>
      <c r="W1539" s="193">
        <v>44989.310448660042</v>
      </c>
      <c r="X1539" s="193" t="s">
        <v>607</v>
      </c>
      <c r="Y1539" s="193"/>
      <c r="Z1539" s="193">
        <v>68206.586396567887</v>
      </c>
      <c r="AA1539" s="193">
        <v>4107.5932789260996</v>
      </c>
      <c r="AB1539" s="193">
        <v>1184138.0133500907</v>
      </c>
      <c r="AC1539" s="193"/>
      <c r="AD1539" s="197">
        <v>71.312135703106932</v>
      </c>
      <c r="AE1539" s="198"/>
    </row>
    <row r="1540" spans="1:31" ht="14.25" hidden="1" outlineLevel="1">
      <c r="A1540" s="66" t="s">
        <v>134</v>
      </c>
      <c r="B1540" s="208" t="s">
        <v>1314</v>
      </c>
      <c r="C1540" s="172"/>
      <c r="D1540" s="66"/>
      <c r="E1540" s="66">
        <v>1.5011461968051101</v>
      </c>
      <c r="F1540" s="193">
        <v>25508.000100000001</v>
      </c>
      <c r="G1540" s="193"/>
      <c r="H1540" s="193">
        <v>25508.000100000001</v>
      </c>
      <c r="I1540" s="193">
        <v>0</v>
      </c>
      <c r="J1540" s="193">
        <v>25508.000100000001</v>
      </c>
      <c r="K1540" s="193">
        <v>0</v>
      </c>
      <c r="L1540" s="194"/>
      <c r="M1540" s="195">
        <v>46387</v>
      </c>
      <c r="N1540" s="196" t="s">
        <v>1324</v>
      </c>
      <c r="O1540" s="195">
        <v>45657</v>
      </c>
      <c r="P1540" s="66"/>
      <c r="Q1540" s="213">
        <v>0.22053835675323033</v>
      </c>
      <c r="R1540" s="193">
        <v>798716.50799999991</v>
      </c>
      <c r="S1540" s="193"/>
      <c r="T1540" s="193"/>
      <c r="U1540" s="193">
        <v>798716.50799999991</v>
      </c>
      <c r="V1540" s="193">
        <v>31312.392381557183</v>
      </c>
      <c r="W1540" s="193">
        <v>45635.21253867331</v>
      </c>
      <c r="X1540" s="193" t="s">
        <v>607</v>
      </c>
      <c r="Y1540" s="193"/>
      <c r="Z1540" s="193">
        <v>49347.774835540062</v>
      </c>
      <c r="AA1540" s="193">
        <v>1934.5999154022295</v>
      </c>
      <c r="AB1540" s="193">
        <v>856729.2272516425</v>
      </c>
      <c r="AC1540" s="193"/>
      <c r="AD1540" s="197">
        <v>33.586687466401663</v>
      </c>
      <c r="AE1540" s="198"/>
    </row>
    <row r="1541" spans="1:31" ht="14.25" hidden="1" outlineLevel="1">
      <c r="A1541" s="66" t="s">
        <v>134</v>
      </c>
      <c r="B1541" s="208" t="s">
        <v>1315</v>
      </c>
      <c r="C1541" s="172"/>
      <c r="D1541" s="66"/>
      <c r="E1541" s="66">
        <v>0.28350994883007774</v>
      </c>
      <c r="F1541" s="193">
        <v>4817.5</v>
      </c>
      <c r="G1541" s="193"/>
      <c r="H1541" s="193">
        <v>4817.5</v>
      </c>
      <c r="I1541" s="193">
        <v>0</v>
      </c>
      <c r="J1541" s="193">
        <v>4817.5</v>
      </c>
      <c r="K1541" s="193">
        <v>0</v>
      </c>
      <c r="L1541" s="195">
        <v>44927</v>
      </c>
      <c r="M1541" s="195">
        <v>44196</v>
      </c>
      <c r="N1541" s="196">
        <v>43101</v>
      </c>
      <c r="O1541" s="195">
        <v>44926</v>
      </c>
      <c r="P1541" s="66"/>
      <c r="Q1541" s="213">
        <v>0.21873835675323033</v>
      </c>
      <c r="R1541" s="193">
        <v>150731.07884</v>
      </c>
      <c r="S1541" s="193"/>
      <c r="T1541" s="193"/>
      <c r="U1541" s="193">
        <v>147905.69756</v>
      </c>
      <c r="V1541" s="193">
        <v>30701.75351530877</v>
      </c>
      <c r="W1541" s="193">
        <v>44500</v>
      </c>
      <c r="X1541" s="193" t="s">
        <v>607</v>
      </c>
      <c r="Y1541" s="193"/>
      <c r="Z1541" s="193">
        <v>49182.86657273442</v>
      </c>
      <c r="AA1541" s="193">
        <v>10209.209459830705</v>
      </c>
      <c r="AB1541" s="193">
        <v>853866.2465188388</v>
      </c>
      <c r="AC1541" s="193"/>
      <c r="AD1541" s="197">
        <v>177.2426043630179</v>
      </c>
      <c r="AE1541" s="198"/>
    </row>
    <row r="1542" spans="1:31" ht="14.25" hidden="1" outlineLevel="1">
      <c r="A1542" s="66" t="s">
        <v>134</v>
      </c>
      <c r="B1542" s="208" t="s">
        <v>1316</v>
      </c>
      <c r="C1542" s="172"/>
      <c r="D1542" s="66"/>
      <c r="E1542" s="66">
        <v>0.42372011034282503</v>
      </c>
      <c r="F1542" s="193">
        <v>7200</v>
      </c>
      <c r="G1542" s="193"/>
      <c r="H1542" s="193">
        <v>7199.9999999999991</v>
      </c>
      <c r="I1542" s="193">
        <v>0</v>
      </c>
      <c r="J1542" s="193">
        <v>7199.9999999999991</v>
      </c>
      <c r="K1542" s="193">
        <v>0</v>
      </c>
      <c r="L1542" s="195">
        <v>44927</v>
      </c>
      <c r="M1542" s="195">
        <v>44561</v>
      </c>
      <c r="N1542" s="196">
        <v>43101</v>
      </c>
      <c r="O1542" s="195">
        <v>44196</v>
      </c>
      <c r="P1542" s="66"/>
      <c r="Q1542" s="213">
        <v>0.20673835675323032</v>
      </c>
      <c r="R1542" s="193">
        <v>319907.94403999997</v>
      </c>
      <c r="S1542" s="193"/>
      <c r="T1542" s="193"/>
      <c r="U1542" s="193">
        <v>317804.27999999997</v>
      </c>
      <c r="V1542" s="193">
        <v>44139.483333333337</v>
      </c>
      <c r="W1542" s="193">
        <v>70000.000000000015</v>
      </c>
      <c r="X1542" s="193" t="s">
        <v>607</v>
      </c>
      <c r="Y1542" s="193"/>
      <c r="Z1542" s="193">
        <v>38431.835984158191</v>
      </c>
      <c r="AA1542" s="193">
        <v>5337.7549977997496</v>
      </c>
      <c r="AB1542" s="193">
        <v>667217.05799907271</v>
      </c>
      <c r="AC1542" s="193"/>
      <c r="AD1542" s="197">
        <v>92.669035833204561</v>
      </c>
      <c r="AE1542" s="198"/>
    </row>
    <row r="1543" spans="1:31" ht="14.25" hidden="1" outlineLevel="1">
      <c r="A1543" s="66" t="s">
        <v>134</v>
      </c>
      <c r="B1543" s="208" t="s">
        <v>369</v>
      </c>
      <c r="C1543" s="172"/>
      <c r="D1543" s="66"/>
      <c r="E1543" s="66">
        <v>0</v>
      </c>
      <c r="F1543" s="193">
        <v>0</v>
      </c>
      <c r="G1543" s="193">
        <v>300</v>
      </c>
      <c r="H1543" s="193">
        <v>0</v>
      </c>
      <c r="I1543" s="193">
        <v>300</v>
      </c>
      <c r="J1543" s="193">
        <v>0</v>
      </c>
      <c r="K1543" s="193">
        <v>300</v>
      </c>
      <c r="L1543" s="195">
        <v>43831</v>
      </c>
      <c r="M1543" s="195">
        <v>46022</v>
      </c>
      <c r="N1543" s="196" t="s">
        <v>1324</v>
      </c>
      <c r="O1543" s="195">
        <v>44561</v>
      </c>
      <c r="P1543" s="66"/>
      <c r="Q1543" s="213">
        <v>0.2167383567532303</v>
      </c>
      <c r="R1543" s="193">
        <v>138808.33646999998</v>
      </c>
      <c r="S1543" s="193"/>
      <c r="T1543" s="193"/>
      <c r="U1543" s="193">
        <v>137227.08059999999</v>
      </c>
      <c r="V1543" s="193">
        <v>0</v>
      </c>
      <c r="W1543" s="193">
        <v>0</v>
      </c>
      <c r="X1543" s="193" t="s">
        <v>607</v>
      </c>
      <c r="Y1543" s="193"/>
      <c r="Z1543" s="193">
        <v>-51923.779477577671</v>
      </c>
      <c r="AA1543" s="193">
        <v>0</v>
      </c>
      <c r="AB1543" s="193">
        <v>-901451.37477956095</v>
      </c>
      <c r="AC1543" s="193"/>
      <c r="AD1543" s="197">
        <v>0</v>
      </c>
      <c r="AE1543" s="198"/>
    </row>
    <row r="1544" spans="1:31" ht="14.25" hidden="1" outlineLevel="1">
      <c r="A1544" s="66" t="s">
        <v>134</v>
      </c>
      <c r="B1544" s="208" t="s">
        <v>1317</v>
      </c>
      <c r="C1544" s="172"/>
      <c r="D1544" s="66"/>
      <c r="E1544" s="66">
        <v>0</v>
      </c>
      <c r="F1544" s="193">
        <v>0</v>
      </c>
      <c r="G1544" s="193">
        <v>300</v>
      </c>
      <c r="H1544" s="193">
        <v>0</v>
      </c>
      <c r="I1544" s="193">
        <v>300</v>
      </c>
      <c r="J1544" s="193">
        <v>0</v>
      </c>
      <c r="K1544" s="193">
        <v>300</v>
      </c>
      <c r="L1544" s="195">
        <v>43831</v>
      </c>
      <c r="M1544" s="195">
        <v>46022</v>
      </c>
      <c r="N1544" s="196" t="s">
        <v>1324</v>
      </c>
      <c r="O1544" s="195">
        <v>44926</v>
      </c>
      <c r="P1544" s="66"/>
      <c r="Q1544" s="213">
        <v>0.22873835675323032</v>
      </c>
      <c r="R1544" s="193">
        <v>194587.73618000001</v>
      </c>
      <c r="S1544" s="193"/>
      <c r="T1544" s="193"/>
      <c r="U1544" s="193">
        <v>193704.38288000002</v>
      </c>
      <c r="V1544" s="193">
        <v>0</v>
      </c>
      <c r="W1544" s="193">
        <v>0</v>
      </c>
      <c r="X1544" s="193" t="s">
        <v>607</v>
      </c>
      <c r="Y1544" s="193"/>
      <c r="Z1544" s="193">
        <v>-61025.615365665268</v>
      </c>
      <c r="AA1544" s="193">
        <v>0</v>
      </c>
      <c r="AB1544" s="193">
        <v>-1059468.8102760974</v>
      </c>
      <c r="AC1544" s="193"/>
      <c r="AD1544" s="197">
        <v>0</v>
      </c>
      <c r="AE1544" s="198"/>
    </row>
    <row r="1545" spans="1:31" ht="14.25" hidden="1" outlineLevel="1">
      <c r="A1545" s="66" t="s">
        <v>134</v>
      </c>
      <c r="B1545" s="208" t="s">
        <v>1318</v>
      </c>
      <c r="C1545" s="172"/>
      <c r="D1545" s="66"/>
      <c r="E1545" s="66">
        <v>0</v>
      </c>
      <c r="F1545" s="193">
        <v>0</v>
      </c>
      <c r="G1545" s="193">
        <v>98</v>
      </c>
      <c r="H1545" s="193">
        <v>0</v>
      </c>
      <c r="I1545" s="193">
        <v>98</v>
      </c>
      <c r="J1545" s="193">
        <v>0</v>
      </c>
      <c r="K1545" s="193">
        <v>98</v>
      </c>
      <c r="L1545" s="195">
        <v>44197</v>
      </c>
      <c r="M1545" s="195">
        <v>46022</v>
      </c>
      <c r="N1545" s="196" t="s">
        <v>1324</v>
      </c>
      <c r="O1545" s="195">
        <v>43830</v>
      </c>
      <c r="P1545" s="66"/>
      <c r="Q1545" s="213">
        <v>0.21533835675323032</v>
      </c>
      <c r="R1545" s="193">
        <v>43694.544050000004</v>
      </c>
      <c r="S1545" s="193"/>
      <c r="T1545" s="193"/>
      <c r="U1545" s="193">
        <v>40487.690240000004</v>
      </c>
      <c r="V1545" s="193">
        <v>0</v>
      </c>
      <c r="W1545" s="193">
        <v>0</v>
      </c>
      <c r="X1545" s="193">
        <v>350.00700000000001</v>
      </c>
      <c r="Y1545" s="193"/>
      <c r="Z1545" s="193">
        <v>-20841.340251309455</v>
      </c>
      <c r="AA1545" s="193">
        <v>0</v>
      </c>
      <c r="AB1545" s="193">
        <v>-361827.56746173545</v>
      </c>
      <c r="AC1545" s="193"/>
      <c r="AD1545" s="197">
        <v>0</v>
      </c>
      <c r="AE1545" s="198"/>
    </row>
    <row r="1546" spans="1:31" ht="14.25" hidden="1" outlineLevel="1">
      <c r="A1546" s="66" t="s">
        <v>134</v>
      </c>
      <c r="B1546" s="208" t="s">
        <v>1319</v>
      </c>
      <c r="C1546" s="172"/>
      <c r="D1546" s="66"/>
      <c r="E1546" s="66">
        <v>0</v>
      </c>
      <c r="F1546" s="193">
        <v>0</v>
      </c>
      <c r="G1546" s="193"/>
      <c r="H1546" s="193">
        <v>0</v>
      </c>
      <c r="I1546" s="193">
        <v>0</v>
      </c>
      <c r="J1546" s="193">
        <v>0</v>
      </c>
      <c r="K1546" s="193">
        <v>0</v>
      </c>
      <c r="L1546" s="195">
        <v>44197</v>
      </c>
      <c r="M1546" s="195">
        <v>43100</v>
      </c>
      <c r="N1546" s="196" t="s">
        <v>1324</v>
      </c>
      <c r="O1546" s="195">
        <v>44561</v>
      </c>
      <c r="P1546" s="66"/>
      <c r="Q1546" s="213">
        <v>0.2167383567532303</v>
      </c>
      <c r="R1546" s="193">
        <v>25129.887360000001</v>
      </c>
      <c r="S1546" s="193"/>
      <c r="T1546" s="193"/>
      <c r="U1546" s="193">
        <v>24056.044239999999</v>
      </c>
      <c r="V1546" s="193">
        <v>0</v>
      </c>
      <c r="W1546" s="193">
        <v>0</v>
      </c>
      <c r="X1546" s="193">
        <v>350</v>
      </c>
      <c r="Y1546" s="193"/>
      <c r="Z1546" s="193">
        <v>-15354.480987898014</v>
      </c>
      <c r="AA1546" s="193">
        <v>0</v>
      </c>
      <c r="AB1546" s="193">
        <v>-266569.92489432357</v>
      </c>
      <c r="AC1546" s="193"/>
      <c r="AD1546" s="197">
        <v>0</v>
      </c>
      <c r="AE1546" s="198"/>
    </row>
    <row r="1547" spans="1:31" ht="14.25" hidden="1" outlineLevel="1">
      <c r="A1547" s="66" t="s">
        <v>134</v>
      </c>
      <c r="B1547" s="208" t="s">
        <v>1320</v>
      </c>
      <c r="C1547" s="172"/>
      <c r="D1547" s="66"/>
      <c r="E1547" s="66">
        <v>0</v>
      </c>
      <c r="F1547" s="193">
        <v>0</v>
      </c>
      <c r="G1547" s="193"/>
      <c r="H1547" s="193">
        <v>0</v>
      </c>
      <c r="I1547" s="193">
        <v>0</v>
      </c>
      <c r="J1547" s="193">
        <v>0</v>
      </c>
      <c r="K1547" s="193">
        <v>0</v>
      </c>
      <c r="L1547" s="195">
        <v>43466</v>
      </c>
      <c r="M1547" s="195">
        <v>43100</v>
      </c>
      <c r="N1547" s="196" t="s">
        <v>1324</v>
      </c>
      <c r="O1547" s="195">
        <v>43830</v>
      </c>
      <c r="P1547" s="66"/>
      <c r="Q1547" s="213">
        <v>0.21533835675323032</v>
      </c>
      <c r="R1547" s="193">
        <v>5000.0000000000009</v>
      </c>
      <c r="S1547" s="193"/>
      <c r="T1547" s="193"/>
      <c r="U1547" s="193">
        <v>5000.0000000000009</v>
      </c>
      <c r="V1547" s="193">
        <v>0</v>
      </c>
      <c r="W1547" s="193">
        <v>0</v>
      </c>
      <c r="X1547" s="193">
        <v>221.96856246675</v>
      </c>
      <c r="Y1547" s="193"/>
      <c r="Z1547" s="193">
        <v>-4248.3416653473068</v>
      </c>
      <c r="AA1547" s="193">
        <v>0</v>
      </c>
      <c r="AB1547" s="193">
        <v>-73755.675593961598</v>
      </c>
      <c r="AC1547" s="193"/>
      <c r="AD1547" s="197">
        <v>0</v>
      </c>
      <c r="AE1547" s="198"/>
    </row>
    <row r="1548" spans="1:31" ht="14.25" collapsed="1">
      <c r="A1548" s="66"/>
      <c r="B1548" s="66" t="s">
        <v>757</v>
      </c>
      <c r="C1548" s="172"/>
      <c r="D1548" s="66">
        <v>1</v>
      </c>
      <c r="E1548" s="66">
        <v>0.2</v>
      </c>
      <c r="F1548" s="193">
        <v>7946.7</v>
      </c>
      <c r="G1548" s="193">
        <v>55</v>
      </c>
      <c r="H1548" s="193">
        <v>7946.6999999999989</v>
      </c>
      <c r="I1548" s="193">
        <v>55</v>
      </c>
      <c r="J1548" s="193">
        <v>7946.6999999999989</v>
      </c>
      <c r="K1548" s="193">
        <v>55</v>
      </c>
      <c r="L1548" s="194" t="s">
        <v>800</v>
      </c>
      <c r="M1548" s="195">
        <v>45291</v>
      </c>
      <c r="N1548" s="195">
        <v>0</v>
      </c>
      <c r="O1548" s="196">
        <v>44926</v>
      </c>
      <c r="P1548" s="66"/>
      <c r="Q1548" s="213">
        <v>0.20873835675323033</v>
      </c>
      <c r="R1548" s="193">
        <v>388253.79999999981</v>
      </c>
      <c r="S1548" s="193"/>
      <c r="T1548" s="193"/>
      <c r="U1548" s="193">
        <v>321215.18231999979</v>
      </c>
      <c r="V1548" s="193">
        <v>40421.204062063473</v>
      </c>
      <c r="W1548" s="193">
        <v>60000.000000000007</v>
      </c>
      <c r="X1548" s="193">
        <v>750</v>
      </c>
      <c r="Y1548" s="193">
        <v>0</v>
      </c>
      <c r="Z1548" s="193">
        <v>48374.493519531403</v>
      </c>
      <c r="AA1548" s="193">
        <v>6087.3687844679434</v>
      </c>
      <c r="AB1548" s="193">
        <v>840000</v>
      </c>
      <c r="AC1548" s="193"/>
      <c r="AD1548" s="197">
        <v>105.70425459624751</v>
      </c>
      <c r="AE1548" s="198"/>
    </row>
    <row r="1549" spans="1:31" ht="14.25" hidden="1" outlineLevel="1">
      <c r="A1549" s="66" t="s">
        <v>134</v>
      </c>
      <c r="B1549" s="208" t="s">
        <v>357</v>
      </c>
      <c r="C1549" s="172"/>
      <c r="D1549" s="66"/>
      <c r="E1549" s="66">
        <v>0.2</v>
      </c>
      <c r="F1549" s="193">
        <v>7946.7</v>
      </c>
      <c r="G1549" s="193">
        <v>55</v>
      </c>
      <c r="H1549" s="193">
        <v>7946.6999999999989</v>
      </c>
      <c r="I1549" s="193">
        <v>55</v>
      </c>
      <c r="J1549" s="193">
        <v>7946.6999999999989</v>
      </c>
      <c r="K1549" s="193">
        <v>55</v>
      </c>
      <c r="L1549" s="195">
        <v>43831</v>
      </c>
      <c r="M1549" s="195">
        <v>45291</v>
      </c>
      <c r="N1549" s="196" t="s">
        <v>1324</v>
      </c>
      <c r="O1549" s="195">
        <v>44926</v>
      </c>
      <c r="P1549" s="66"/>
      <c r="Q1549" s="213">
        <v>0.20873835675323033</v>
      </c>
      <c r="R1549" s="193">
        <v>388253.79999999981</v>
      </c>
      <c r="S1549" s="193"/>
      <c r="T1549" s="193"/>
      <c r="U1549" s="193">
        <v>321215.18231999979</v>
      </c>
      <c r="V1549" s="193">
        <v>40421.204062063473</v>
      </c>
      <c r="W1549" s="193">
        <v>60000.000000000007</v>
      </c>
      <c r="X1549" s="193">
        <v>750</v>
      </c>
      <c r="Y1549" s="193"/>
      <c r="Z1549" s="193">
        <v>48374.493519531403</v>
      </c>
      <c r="AA1549" s="193">
        <v>6087.3687844679434</v>
      </c>
      <c r="AB1549" s="193">
        <v>839832.04085283389</v>
      </c>
      <c r="AC1549" s="193"/>
      <c r="AD1549" s="197">
        <v>105.68311888618345</v>
      </c>
      <c r="AE1549" s="198"/>
    </row>
    <row r="1550" spans="1:31" ht="14.25">
      <c r="A1550" s="309"/>
      <c r="B1550" s="66" t="s">
        <v>759</v>
      </c>
      <c r="C1550" s="172"/>
      <c r="D1550" s="66"/>
      <c r="E1550" s="66">
        <v>7.78</v>
      </c>
      <c r="F1550" s="193"/>
      <c r="G1550" s="193"/>
      <c r="H1550" s="193"/>
      <c r="I1550" s="193"/>
      <c r="J1550" s="193"/>
      <c r="K1550" s="193"/>
      <c r="L1550" s="194"/>
      <c r="M1550" s="195"/>
      <c r="N1550" s="195"/>
      <c r="O1550" s="195"/>
      <c r="P1550" s="66"/>
      <c r="Q1550" s="213"/>
      <c r="R1550" s="193"/>
      <c r="S1550" s="193"/>
      <c r="T1550" s="193"/>
      <c r="U1550" s="193"/>
      <c r="V1550" s="193"/>
      <c r="W1550" s="193"/>
      <c r="X1550" s="193"/>
      <c r="Y1550" s="193"/>
      <c r="Z1550" s="193">
        <v>13791</v>
      </c>
      <c r="AA1550" s="193"/>
      <c r="AB1550" s="193">
        <v>239000</v>
      </c>
      <c r="AC1550" s="193"/>
      <c r="AD1550" s="197"/>
      <c r="AE1550" s="198"/>
    </row>
    <row r="1551" spans="1:31" ht="14.25" hidden="1">
      <c r="A1551" s="66"/>
      <c r="B1551" s="66"/>
      <c r="C1551" s="172"/>
      <c r="D1551" s="66"/>
      <c r="E1551" s="66"/>
      <c r="F1551" s="193"/>
      <c r="G1551" s="193"/>
      <c r="H1551" s="193"/>
      <c r="I1551" s="193"/>
      <c r="J1551" s="193"/>
      <c r="K1551" s="193"/>
      <c r="L1551" s="194"/>
      <c r="M1551" s="195"/>
      <c r="N1551" s="195"/>
      <c r="O1551" s="195"/>
      <c r="P1551" s="66"/>
      <c r="Q1551" s="213"/>
      <c r="R1551" s="193"/>
      <c r="S1551" s="193"/>
      <c r="T1551" s="193"/>
      <c r="U1551" s="193"/>
      <c r="V1551" s="193"/>
      <c r="W1551" s="193"/>
      <c r="X1551" s="193"/>
      <c r="Y1551" s="193"/>
      <c r="Z1551" s="193"/>
      <c r="AA1551" s="193"/>
      <c r="AB1551" s="193"/>
      <c r="AC1551" s="193"/>
      <c r="AD1551" s="197"/>
      <c r="AE1551" s="198"/>
    </row>
    <row r="1552" spans="1:31" ht="14.25" hidden="1">
      <c r="A1552" s="66"/>
      <c r="B1552" s="66"/>
      <c r="C1552" s="172"/>
      <c r="D1552" s="66"/>
      <c r="E1552" s="66"/>
      <c r="F1552" s="193"/>
      <c r="G1552" s="193"/>
      <c r="H1552" s="193"/>
      <c r="I1552" s="193"/>
      <c r="J1552" s="193"/>
      <c r="K1552" s="193"/>
      <c r="L1552" s="194"/>
      <c r="M1552" s="195"/>
      <c r="N1552" s="195"/>
      <c r="O1552" s="195"/>
      <c r="P1552" s="66"/>
      <c r="Q1552" s="213"/>
      <c r="R1552" s="193"/>
      <c r="S1552" s="193"/>
      <c r="T1552" s="193"/>
      <c r="U1552" s="193"/>
      <c r="V1552" s="193"/>
      <c r="W1552" s="193"/>
      <c r="X1552" s="193"/>
      <c r="Y1552" s="193"/>
      <c r="Z1552" s="193"/>
      <c r="AA1552" s="193"/>
      <c r="AB1552" s="193"/>
      <c r="AC1552" s="193"/>
      <c r="AD1552" s="197"/>
      <c r="AE1552" s="198"/>
    </row>
    <row r="1553" spans="1:31" ht="14.25" hidden="1">
      <c r="A1553" s="66"/>
      <c r="B1553" s="66"/>
      <c r="C1553" s="172"/>
      <c r="D1553" s="66"/>
      <c r="E1553" s="66"/>
      <c r="F1553" s="193"/>
      <c r="G1553" s="193"/>
      <c r="H1553" s="193"/>
      <c r="I1553" s="193"/>
      <c r="J1553" s="193"/>
      <c r="K1553" s="193"/>
      <c r="L1553" s="194"/>
      <c r="M1553" s="195"/>
      <c r="N1553" s="195"/>
      <c r="O1553" s="195"/>
      <c r="P1553" s="66"/>
      <c r="Q1553" s="213"/>
      <c r="R1553" s="193"/>
      <c r="S1553" s="193"/>
      <c r="T1553" s="193"/>
      <c r="U1553" s="193"/>
      <c r="V1553" s="193"/>
      <c r="W1553" s="193"/>
      <c r="X1553" s="193"/>
      <c r="Y1553" s="193"/>
      <c r="Z1553" s="193"/>
      <c r="AA1553" s="193"/>
      <c r="AB1553" s="193"/>
      <c r="AC1553" s="193"/>
      <c r="AD1553" s="197"/>
      <c r="AE1553" s="198"/>
    </row>
    <row r="1554" spans="1:31" ht="14.25" hidden="1">
      <c r="A1554" s="66"/>
      <c r="B1554" s="66"/>
      <c r="C1554" s="172"/>
      <c r="D1554" s="66"/>
      <c r="E1554" s="66"/>
      <c r="F1554" s="193"/>
      <c r="G1554" s="193"/>
      <c r="H1554" s="193"/>
      <c r="I1554" s="193"/>
      <c r="J1554" s="193"/>
      <c r="K1554" s="193"/>
      <c r="L1554" s="194"/>
      <c r="M1554" s="195"/>
      <c r="N1554" s="195"/>
      <c r="O1554" s="195"/>
      <c r="P1554" s="66"/>
      <c r="Q1554" s="213"/>
      <c r="R1554" s="193"/>
      <c r="S1554" s="193"/>
      <c r="T1554" s="193"/>
      <c r="U1554" s="193"/>
      <c r="V1554" s="193"/>
      <c r="W1554" s="193"/>
      <c r="X1554" s="193"/>
      <c r="Y1554" s="193"/>
      <c r="Z1554" s="193"/>
      <c r="AA1554" s="193"/>
      <c r="AB1554" s="193"/>
      <c r="AC1554" s="193"/>
      <c r="AD1554" s="197"/>
      <c r="AE1554" s="198"/>
    </row>
    <row r="1555" spans="1:31" ht="14.25" hidden="1">
      <c r="A1555" s="66"/>
      <c r="B1555" s="66"/>
      <c r="C1555" s="172"/>
      <c r="D1555" s="66"/>
      <c r="E1555" s="66"/>
      <c r="F1555" s="193"/>
      <c r="G1555" s="193"/>
      <c r="H1555" s="193"/>
      <c r="I1555" s="193"/>
      <c r="J1555" s="193"/>
      <c r="K1555" s="193"/>
      <c r="L1555" s="194"/>
      <c r="M1555" s="195"/>
      <c r="N1555" s="195"/>
      <c r="O1555" s="195"/>
      <c r="P1555" s="66"/>
      <c r="Q1555" s="213"/>
      <c r="R1555" s="193"/>
      <c r="S1555" s="193"/>
      <c r="T1555" s="193"/>
      <c r="U1555" s="193"/>
      <c r="V1555" s="193"/>
      <c r="W1555" s="193"/>
      <c r="X1555" s="193"/>
      <c r="Y1555" s="193"/>
      <c r="Z1555" s="193"/>
      <c r="AA1555" s="193"/>
      <c r="AB1555" s="193"/>
      <c r="AC1555" s="193"/>
      <c r="AD1555" s="197"/>
      <c r="AE1555" s="198"/>
    </row>
    <row r="1556" spans="1:31" ht="14.25" hidden="1">
      <c r="A1556" s="66"/>
      <c r="B1556" s="66"/>
      <c r="C1556" s="172"/>
      <c r="D1556" s="66"/>
      <c r="E1556" s="66"/>
      <c r="F1556" s="193"/>
      <c r="G1556" s="193"/>
      <c r="H1556" s="193"/>
      <c r="I1556" s="193"/>
      <c r="J1556" s="193"/>
      <c r="K1556" s="193"/>
      <c r="L1556" s="194"/>
      <c r="M1556" s="195"/>
      <c r="N1556" s="195"/>
      <c r="O1556" s="195"/>
      <c r="P1556" s="66"/>
      <c r="Q1556" s="213"/>
      <c r="R1556" s="193"/>
      <c r="S1556" s="193"/>
      <c r="T1556" s="193"/>
      <c r="U1556" s="193"/>
      <c r="V1556" s="193"/>
      <c r="W1556" s="193"/>
      <c r="X1556" s="193"/>
      <c r="Y1556" s="193"/>
      <c r="Z1556" s="193"/>
      <c r="AA1556" s="193"/>
      <c r="AB1556" s="193"/>
      <c r="AC1556" s="193"/>
      <c r="AD1556" s="197"/>
      <c r="AE1556" s="198"/>
    </row>
    <row r="1557" spans="1:31" ht="14.25" hidden="1">
      <c r="A1557" s="66"/>
      <c r="B1557" s="66"/>
      <c r="C1557" s="172"/>
      <c r="D1557" s="66"/>
      <c r="E1557" s="66"/>
      <c r="F1557" s="193"/>
      <c r="G1557" s="193"/>
      <c r="H1557" s="193"/>
      <c r="I1557" s="193"/>
      <c r="J1557" s="193"/>
      <c r="K1557" s="193"/>
      <c r="L1557" s="194"/>
      <c r="M1557" s="195"/>
      <c r="N1557" s="195"/>
      <c r="O1557" s="195"/>
      <c r="P1557" s="66"/>
      <c r="Q1557" s="213"/>
      <c r="R1557" s="193"/>
      <c r="S1557" s="193"/>
      <c r="T1557" s="193"/>
      <c r="U1557" s="193"/>
      <c r="V1557" s="193"/>
      <c r="W1557" s="193"/>
      <c r="X1557" s="193"/>
      <c r="Y1557" s="193"/>
      <c r="Z1557" s="193"/>
      <c r="AA1557" s="193"/>
      <c r="AB1557" s="193"/>
      <c r="AC1557" s="193"/>
      <c r="AD1557" s="197"/>
      <c r="AE1557" s="198"/>
    </row>
    <row r="1558" spans="1:31" ht="14.25" hidden="1">
      <c r="A1558" s="66"/>
      <c r="B1558" s="66"/>
      <c r="C1558" s="172"/>
      <c r="D1558" s="66"/>
      <c r="E1558" s="66"/>
      <c r="F1558" s="193"/>
      <c r="G1558" s="193"/>
      <c r="H1558" s="193"/>
      <c r="I1558" s="193"/>
      <c r="J1558" s="193"/>
      <c r="K1558" s="193"/>
      <c r="L1558" s="194"/>
      <c r="M1558" s="195"/>
      <c r="N1558" s="195"/>
      <c r="O1558" s="195"/>
      <c r="P1558" s="66"/>
      <c r="Q1558" s="213"/>
      <c r="R1558" s="193"/>
      <c r="S1558" s="193"/>
      <c r="T1558" s="193"/>
      <c r="U1558" s="193"/>
      <c r="V1558" s="193"/>
      <c r="W1558" s="193"/>
      <c r="X1558" s="193"/>
      <c r="Y1558" s="193"/>
      <c r="Z1558" s="193"/>
      <c r="AA1558" s="193"/>
      <c r="AB1558" s="193"/>
      <c r="AC1558" s="193"/>
      <c r="AD1558" s="197"/>
      <c r="AE1558" s="198"/>
    </row>
    <row r="1559" spans="1:31" ht="14.25" hidden="1">
      <c r="A1559" s="66"/>
      <c r="B1559" s="66"/>
      <c r="C1559" s="172"/>
      <c r="D1559" s="66"/>
      <c r="E1559" s="66"/>
      <c r="F1559" s="193"/>
      <c r="G1559" s="193"/>
      <c r="H1559" s="193"/>
      <c r="I1559" s="193"/>
      <c r="J1559" s="193"/>
      <c r="K1559" s="193"/>
      <c r="L1559" s="194"/>
      <c r="M1559" s="195"/>
      <c r="N1559" s="195"/>
      <c r="O1559" s="195"/>
      <c r="P1559" s="66"/>
      <c r="Q1559" s="213"/>
      <c r="R1559" s="193"/>
      <c r="S1559" s="193"/>
      <c r="T1559" s="193"/>
      <c r="U1559" s="193"/>
      <c r="V1559" s="193"/>
      <c r="W1559" s="193"/>
      <c r="X1559" s="193"/>
      <c r="Y1559" s="193"/>
      <c r="Z1559" s="193"/>
      <c r="AA1559" s="193"/>
      <c r="AB1559" s="193"/>
      <c r="AC1559" s="193"/>
      <c r="AD1559" s="197"/>
      <c r="AE1559" s="198"/>
    </row>
    <row r="1560" spans="1:31" ht="14.25" hidden="1">
      <c r="A1560" s="66"/>
      <c r="B1560" s="66"/>
      <c r="C1560" s="172"/>
      <c r="D1560" s="66"/>
      <c r="E1560" s="66"/>
      <c r="F1560" s="193"/>
      <c r="G1560" s="193"/>
      <c r="H1560" s="193"/>
      <c r="I1560" s="193"/>
      <c r="J1560" s="193"/>
      <c r="K1560" s="193"/>
      <c r="L1560" s="194"/>
      <c r="M1560" s="195"/>
      <c r="N1560" s="195"/>
      <c r="O1560" s="195"/>
      <c r="P1560" s="66"/>
      <c r="Q1560" s="213"/>
      <c r="R1560" s="193"/>
      <c r="S1560" s="193"/>
      <c r="T1560" s="193"/>
      <c r="U1560" s="193"/>
      <c r="V1560" s="193"/>
      <c r="W1560" s="193"/>
      <c r="X1560" s="193"/>
      <c r="Y1560" s="193"/>
      <c r="Z1560" s="193"/>
      <c r="AA1560" s="193"/>
      <c r="AB1560" s="193"/>
      <c r="AC1560" s="193"/>
      <c r="AD1560" s="197"/>
      <c r="AE1560" s="198"/>
    </row>
    <row r="1561" spans="1:31" ht="14.25" hidden="1">
      <c r="A1561" s="66"/>
      <c r="B1561" s="66"/>
      <c r="C1561" s="172"/>
      <c r="D1561" s="66"/>
      <c r="E1561" s="66"/>
      <c r="F1561" s="193"/>
      <c r="G1561" s="193"/>
      <c r="H1561" s="193"/>
      <c r="I1561" s="193"/>
      <c r="J1561" s="193"/>
      <c r="K1561" s="193"/>
      <c r="L1561" s="194"/>
      <c r="M1561" s="195"/>
      <c r="N1561" s="195"/>
      <c r="O1561" s="195"/>
      <c r="P1561" s="66"/>
      <c r="Q1561" s="213"/>
      <c r="R1561" s="193"/>
      <c r="S1561" s="193"/>
      <c r="T1561" s="193"/>
      <c r="U1561" s="193"/>
      <c r="V1561" s="193"/>
      <c r="W1561" s="193"/>
      <c r="X1561" s="193"/>
      <c r="Y1561" s="193"/>
      <c r="Z1561" s="193"/>
      <c r="AA1561" s="193"/>
      <c r="AB1561" s="193"/>
      <c r="AC1561" s="193"/>
      <c r="AD1561" s="197"/>
      <c r="AE1561" s="198"/>
    </row>
    <row r="1562" spans="1:31" ht="14.25" hidden="1">
      <c r="A1562" s="66"/>
      <c r="B1562" s="66"/>
      <c r="C1562" s="172"/>
      <c r="D1562" s="66"/>
      <c r="E1562" s="66"/>
      <c r="F1562" s="193"/>
      <c r="G1562" s="193"/>
      <c r="H1562" s="193"/>
      <c r="I1562" s="193"/>
      <c r="J1562" s="193"/>
      <c r="K1562" s="193"/>
      <c r="L1562" s="194"/>
      <c r="M1562" s="195"/>
      <c r="N1562" s="195"/>
      <c r="O1562" s="195"/>
      <c r="P1562" s="66"/>
      <c r="Q1562" s="213"/>
      <c r="R1562" s="193"/>
      <c r="S1562" s="193"/>
      <c r="T1562" s="193"/>
      <c r="U1562" s="193"/>
      <c r="V1562" s="193"/>
      <c r="W1562" s="193"/>
      <c r="X1562" s="193"/>
      <c r="Y1562" s="193"/>
      <c r="Z1562" s="193"/>
      <c r="AA1562" s="193"/>
      <c r="AB1562" s="193"/>
      <c r="AC1562" s="193"/>
      <c r="AD1562" s="197"/>
      <c r="AE1562" s="198"/>
    </row>
    <row r="1563" spans="1:31" ht="14.25" hidden="1">
      <c r="A1563" s="66"/>
      <c r="B1563" s="66"/>
      <c r="C1563" s="172"/>
      <c r="D1563" s="66"/>
      <c r="E1563" s="66"/>
      <c r="F1563" s="193"/>
      <c r="G1563" s="193"/>
      <c r="H1563" s="193"/>
      <c r="I1563" s="193"/>
      <c r="J1563" s="193"/>
      <c r="K1563" s="193"/>
      <c r="L1563" s="194"/>
      <c r="M1563" s="195"/>
      <c r="N1563" s="195"/>
      <c r="O1563" s="195"/>
      <c r="P1563" s="66"/>
      <c r="Q1563" s="213"/>
      <c r="R1563" s="193"/>
      <c r="S1563" s="193"/>
      <c r="T1563" s="193"/>
      <c r="U1563" s="193"/>
      <c r="V1563" s="193"/>
      <c r="W1563" s="193"/>
      <c r="X1563" s="193"/>
      <c r="Y1563" s="193"/>
      <c r="Z1563" s="193"/>
      <c r="AA1563" s="193"/>
      <c r="AB1563" s="193"/>
      <c r="AC1563" s="193"/>
      <c r="AD1563" s="197"/>
      <c r="AE1563" s="198"/>
    </row>
    <row r="1564" spans="1:31" ht="14.25" hidden="1">
      <c r="A1564" s="66"/>
      <c r="B1564" s="66"/>
      <c r="C1564" s="172"/>
      <c r="D1564" s="66"/>
      <c r="E1564" s="66"/>
      <c r="F1564" s="193"/>
      <c r="G1564" s="193"/>
      <c r="H1564" s="193"/>
      <c r="I1564" s="193"/>
      <c r="J1564" s="193"/>
      <c r="K1564" s="193"/>
      <c r="L1564" s="194"/>
      <c r="M1564" s="195"/>
      <c r="N1564" s="195"/>
      <c r="O1564" s="195"/>
      <c r="P1564" s="66"/>
      <c r="Q1564" s="213"/>
      <c r="R1564" s="193"/>
      <c r="S1564" s="193"/>
      <c r="T1564" s="193"/>
      <c r="U1564" s="193"/>
      <c r="V1564" s="193"/>
      <c r="W1564" s="193"/>
      <c r="X1564" s="193"/>
      <c r="Y1564" s="193"/>
      <c r="Z1564" s="193"/>
      <c r="AA1564" s="193"/>
      <c r="AB1564" s="193"/>
      <c r="AC1564" s="193"/>
      <c r="AD1564" s="197"/>
      <c r="AE1564" s="198"/>
    </row>
    <row r="1565" spans="1:31" ht="14.25" hidden="1">
      <c r="A1565" s="66"/>
      <c r="B1565" s="66"/>
      <c r="C1565" s="172"/>
      <c r="D1565" s="66"/>
      <c r="E1565" s="66"/>
      <c r="F1565" s="193"/>
      <c r="G1565" s="193"/>
      <c r="H1565" s="193"/>
      <c r="I1565" s="193"/>
      <c r="J1565" s="193"/>
      <c r="K1565" s="193"/>
      <c r="L1565" s="194"/>
      <c r="M1565" s="195"/>
      <c r="N1565" s="195"/>
      <c r="O1565" s="195"/>
      <c r="P1565" s="66"/>
      <c r="Q1565" s="213"/>
      <c r="R1565" s="193"/>
      <c r="S1565" s="193"/>
      <c r="T1565" s="193"/>
      <c r="U1565" s="193"/>
      <c r="V1565" s="193"/>
      <c r="W1565" s="193"/>
      <c r="X1565" s="193"/>
      <c r="Y1565" s="193"/>
      <c r="Z1565" s="193"/>
      <c r="AA1565" s="193"/>
      <c r="AB1565" s="193"/>
      <c r="AC1565" s="193"/>
      <c r="AD1565" s="197"/>
      <c r="AE1565" s="198"/>
    </row>
    <row r="1566" spans="1:31" ht="14.25" hidden="1">
      <c r="A1566" s="66"/>
      <c r="B1566" s="66"/>
      <c r="C1566" s="172"/>
      <c r="D1566" s="66"/>
      <c r="E1566" s="66"/>
      <c r="F1566" s="193"/>
      <c r="G1566" s="193"/>
      <c r="H1566" s="193"/>
      <c r="I1566" s="193"/>
      <c r="J1566" s="193"/>
      <c r="K1566" s="193"/>
      <c r="L1566" s="194"/>
      <c r="M1566" s="195"/>
      <c r="N1566" s="195"/>
      <c r="O1566" s="195"/>
      <c r="P1566" s="66"/>
      <c r="Q1566" s="213"/>
      <c r="R1566" s="193"/>
      <c r="S1566" s="193"/>
      <c r="T1566" s="193"/>
      <c r="U1566" s="193"/>
      <c r="V1566" s="193"/>
      <c r="W1566" s="193"/>
      <c r="X1566" s="193"/>
      <c r="Y1566" s="193"/>
      <c r="Z1566" s="193"/>
      <c r="AA1566" s="193"/>
      <c r="AB1566" s="193"/>
      <c r="AC1566" s="193"/>
      <c r="AD1566" s="197"/>
      <c r="AE1566" s="198"/>
    </row>
    <row r="1567" spans="1:31" ht="14.25" hidden="1">
      <c r="A1567" s="66"/>
      <c r="B1567" s="66"/>
      <c r="C1567" s="172"/>
      <c r="D1567" s="66"/>
      <c r="E1567" s="66"/>
      <c r="F1567" s="193"/>
      <c r="G1567" s="193"/>
      <c r="H1567" s="193"/>
      <c r="I1567" s="193"/>
      <c r="J1567" s="193"/>
      <c r="K1567" s="193"/>
      <c r="L1567" s="194"/>
      <c r="M1567" s="195"/>
      <c r="N1567" s="195"/>
      <c r="O1567" s="195"/>
      <c r="P1567" s="66"/>
      <c r="Q1567" s="213"/>
      <c r="R1567" s="193"/>
      <c r="S1567" s="193"/>
      <c r="T1567" s="193"/>
      <c r="U1567" s="193"/>
      <c r="V1567" s="193"/>
      <c r="W1567" s="193"/>
      <c r="X1567" s="193"/>
      <c r="Y1567" s="193"/>
      <c r="Z1567" s="193"/>
      <c r="AA1567" s="193"/>
      <c r="AB1567" s="193"/>
      <c r="AC1567" s="193"/>
      <c r="AD1567" s="197"/>
      <c r="AE1567" s="198"/>
    </row>
    <row r="1568" spans="1:31" ht="14.25" hidden="1">
      <c r="A1568" s="66"/>
      <c r="B1568" s="66"/>
      <c r="C1568" s="172"/>
      <c r="D1568" s="66"/>
      <c r="E1568" s="66"/>
      <c r="F1568" s="193"/>
      <c r="G1568" s="193"/>
      <c r="H1568" s="193"/>
      <c r="I1568" s="193"/>
      <c r="J1568" s="193"/>
      <c r="K1568" s="193"/>
      <c r="L1568" s="194"/>
      <c r="M1568" s="195"/>
      <c r="N1568" s="195"/>
      <c r="O1568" s="195"/>
      <c r="P1568" s="66"/>
      <c r="Q1568" s="213"/>
      <c r="R1568" s="193"/>
      <c r="S1568" s="193"/>
      <c r="T1568" s="193"/>
      <c r="U1568" s="193"/>
      <c r="V1568" s="193"/>
      <c r="W1568" s="193"/>
      <c r="X1568" s="193"/>
      <c r="Y1568" s="193"/>
      <c r="Z1568" s="193"/>
      <c r="AA1568" s="193"/>
      <c r="AB1568" s="193"/>
      <c r="AC1568" s="193"/>
      <c r="AD1568" s="197"/>
      <c r="AE1568" s="198"/>
    </row>
    <row r="1569" spans="1:31" ht="14.25" hidden="1">
      <c r="A1569" s="66"/>
      <c r="B1569" s="66"/>
      <c r="C1569" s="172"/>
      <c r="D1569" s="66"/>
      <c r="E1569" s="66"/>
      <c r="F1569" s="193"/>
      <c r="G1569" s="193"/>
      <c r="H1569" s="193"/>
      <c r="I1569" s="193"/>
      <c r="J1569" s="193"/>
      <c r="K1569" s="193"/>
      <c r="L1569" s="194"/>
      <c r="M1569" s="195"/>
      <c r="N1569" s="195"/>
      <c r="O1569" s="195"/>
      <c r="P1569" s="66"/>
      <c r="Q1569" s="213"/>
      <c r="R1569" s="193"/>
      <c r="S1569" s="193"/>
      <c r="T1569" s="193"/>
      <c r="U1569" s="193"/>
      <c r="V1569" s="193"/>
      <c r="W1569" s="193"/>
      <c r="X1569" s="193"/>
      <c r="Y1569" s="193"/>
      <c r="Z1569" s="193"/>
      <c r="AA1569" s="193"/>
      <c r="AB1569" s="193"/>
      <c r="AC1569" s="193"/>
      <c r="AD1569" s="197"/>
      <c r="AE1569" s="198"/>
    </row>
    <row r="1570" spans="1:31" ht="14.25" hidden="1">
      <c r="A1570" s="66"/>
      <c r="B1570" s="66"/>
      <c r="C1570" s="172"/>
      <c r="D1570" s="66"/>
      <c r="E1570" s="66"/>
      <c r="F1570" s="193"/>
      <c r="G1570" s="193"/>
      <c r="H1570" s="193"/>
      <c r="I1570" s="193"/>
      <c r="J1570" s="193"/>
      <c r="K1570" s="193"/>
      <c r="L1570" s="194"/>
      <c r="M1570" s="195"/>
      <c r="N1570" s="195"/>
      <c r="O1570" s="195"/>
      <c r="P1570" s="66"/>
      <c r="Q1570" s="213"/>
      <c r="R1570" s="193"/>
      <c r="S1570" s="193"/>
      <c r="T1570" s="193"/>
      <c r="U1570" s="193"/>
      <c r="V1570" s="193"/>
      <c r="W1570" s="193"/>
      <c r="X1570" s="193"/>
      <c r="Y1570" s="193"/>
      <c r="Z1570" s="193"/>
      <c r="AA1570" s="193"/>
      <c r="AB1570" s="193"/>
      <c r="AC1570" s="193"/>
      <c r="AD1570" s="197"/>
      <c r="AE1570" s="198"/>
    </row>
    <row r="1571" spans="1:31" ht="14.25" hidden="1">
      <c r="A1571" s="66"/>
      <c r="B1571" s="66"/>
      <c r="C1571" s="172"/>
      <c r="D1571" s="66"/>
      <c r="E1571" s="66"/>
      <c r="F1571" s="193"/>
      <c r="G1571" s="193"/>
      <c r="H1571" s="193"/>
      <c r="I1571" s="193"/>
      <c r="J1571" s="193"/>
      <c r="K1571" s="193"/>
      <c r="L1571" s="194"/>
      <c r="M1571" s="195"/>
      <c r="N1571" s="195"/>
      <c r="O1571" s="195"/>
      <c r="P1571" s="66"/>
      <c r="Q1571" s="213"/>
      <c r="R1571" s="193"/>
      <c r="S1571" s="193"/>
      <c r="T1571" s="193"/>
      <c r="U1571" s="193"/>
      <c r="V1571" s="193"/>
      <c r="W1571" s="193"/>
      <c r="X1571" s="193"/>
      <c r="Y1571" s="193"/>
      <c r="Z1571" s="193"/>
      <c r="AA1571" s="193"/>
      <c r="AB1571" s="193"/>
      <c r="AC1571" s="193"/>
      <c r="AD1571" s="197"/>
      <c r="AE1571" s="198"/>
    </row>
    <row r="1572" spans="1:31" ht="14.25" hidden="1">
      <c r="A1572" s="66"/>
      <c r="B1572" s="66"/>
      <c r="C1572" s="172"/>
      <c r="D1572" s="66"/>
      <c r="E1572" s="66"/>
      <c r="F1572" s="193"/>
      <c r="G1572" s="193"/>
      <c r="H1572" s="193"/>
      <c r="I1572" s="193"/>
      <c r="J1572" s="193"/>
      <c r="K1572" s="193"/>
      <c r="L1572" s="194"/>
      <c r="M1572" s="195"/>
      <c r="N1572" s="195"/>
      <c r="O1572" s="195"/>
      <c r="P1572" s="66"/>
      <c r="Q1572" s="213"/>
      <c r="R1572" s="193"/>
      <c r="S1572" s="193"/>
      <c r="T1572" s="193"/>
      <c r="U1572" s="193"/>
      <c r="V1572" s="193"/>
      <c r="W1572" s="193"/>
      <c r="X1572" s="193"/>
      <c r="Y1572" s="193"/>
      <c r="Z1572" s="193"/>
      <c r="AA1572" s="193"/>
      <c r="AB1572" s="193"/>
      <c r="AC1572" s="193"/>
      <c r="AD1572" s="197"/>
      <c r="AE1572" s="198"/>
    </row>
    <row r="1573" spans="1:31" ht="14.25" hidden="1">
      <c r="A1573" s="66"/>
      <c r="B1573" s="66"/>
      <c r="C1573" s="172"/>
      <c r="D1573" s="66"/>
      <c r="E1573" s="66"/>
      <c r="F1573" s="193"/>
      <c r="G1573" s="193"/>
      <c r="H1573" s="193"/>
      <c r="I1573" s="193"/>
      <c r="J1573" s="193"/>
      <c r="K1573" s="193"/>
      <c r="L1573" s="194"/>
      <c r="M1573" s="195"/>
      <c r="N1573" s="195"/>
      <c r="O1573" s="195"/>
      <c r="P1573" s="66"/>
      <c r="Q1573" s="213"/>
      <c r="R1573" s="193"/>
      <c r="S1573" s="193"/>
      <c r="T1573" s="193"/>
      <c r="U1573" s="193"/>
      <c r="V1573" s="193"/>
      <c r="W1573" s="193"/>
      <c r="X1573" s="193"/>
      <c r="Y1573" s="193"/>
      <c r="Z1573" s="193"/>
      <c r="AA1573" s="193"/>
      <c r="AB1573" s="193"/>
      <c r="AC1573" s="193"/>
      <c r="AD1573" s="197"/>
      <c r="AE1573" s="198"/>
    </row>
    <row r="1574" spans="1:31" ht="14.25" hidden="1">
      <c r="A1574" s="66"/>
      <c r="B1574" s="66"/>
      <c r="C1574" s="172"/>
      <c r="D1574" s="66"/>
      <c r="E1574" s="66"/>
      <c r="F1574" s="193"/>
      <c r="G1574" s="193"/>
      <c r="H1574" s="193"/>
      <c r="I1574" s="193"/>
      <c r="J1574" s="193"/>
      <c r="K1574" s="193"/>
      <c r="L1574" s="194"/>
      <c r="M1574" s="195"/>
      <c r="N1574" s="195"/>
      <c r="O1574" s="195"/>
      <c r="P1574" s="66"/>
      <c r="Q1574" s="213"/>
      <c r="R1574" s="193"/>
      <c r="S1574" s="193"/>
      <c r="T1574" s="193"/>
      <c r="U1574" s="193"/>
      <c r="V1574" s="193"/>
      <c r="W1574" s="193"/>
      <c r="X1574" s="193"/>
      <c r="Y1574" s="193"/>
      <c r="Z1574" s="193"/>
      <c r="AA1574" s="193"/>
      <c r="AB1574" s="193"/>
      <c r="AC1574" s="193"/>
      <c r="AD1574" s="197"/>
      <c r="AE1574" s="198"/>
    </row>
    <row r="1575" spans="1:31" ht="14.25" hidden="1">
      <c r="A1575" s="66"/>
      <c r="B1575" s="66"/>
      <c r="C1575" s="172"/>
      <c r="D1575" s="66"/>
      <c r="E1575" s="66"/>
      <c r="F1575" s="193"/>
      <c r="G1575" s="193"/>
      <c r="H1575" s="193"/>
      <c r="I1575" s="193"/>
      <c r="J1575" s="193"/>
      <c r="K1575" s="193"/>
      <c r="L1575" s="194"/>
      <c r="M1575" s="195"/>
      <c r="N1575" s="195"/>
      <c r="O1575" s="195"/>
      <c r="P1575" s="66"/>
      <c r="Q1575" s="213"/>
      <c r="R1575" s="193"/>
      <c r="S1575" s="193"/>
      <c r="T1575" s="193"/>
      <c r="U1575" s="193"/>
      <c r="V1575" s="193"/>
      <c r="W1575" s="193"/>
      <c r="X1575" s="193"/>
      <c r="Y1575" s="193"/>
      <c r="Z1575" s="193"/>
      <c r="AA1575" s="193"/>
      <c r="AB1575" s="193"/>
      <c r="AC1575" s="193"/>
      <c r="AD1575" s="197"/>
      <c r="AE1575" s="198"/>
    </row>
    <row r="1576" spans="1:31" ht="14.25" hidden="1">
      <c r="A1576" s="66"/>
      <c r="B1576" s="66"/>
      <c r="C1576" s="172"/>
      <c r="D1576" s="66"/>
      <c r="E1576" s="66"/>
      <c r="F1576" s="193"/>
      <c r="G1576" s="193"/>
      <c r="H1576" s="193"/>
      <c r="I1576" s="193"/>
      <c r="J1576" s="193"/>
      <c r="K1576" s="193"/>
      <c r="L1576" s="194"/>
      <c r="M1576" s="195"/>
      <c r="N1576" s="195"/>
      <c r="O1576" s="195"/>
      <c r="P1576" s="66"/>
      <c r="Q1576" s="213"/>
      <c r="R1576" s="193"/>
      <c r="S1576" s="193"/>
      <c r="T1576" s="193"/>
      <c r="U1576" s="193"/>
      <c r="V1576" s="193"/>
      <c r="W1576" s="193"/>
      <c r="X1576" s="193"/>
      <c r="Y1576" s="193"/>
      <c r="Z1576" s="193"/>
      <c r="AA1576" s="193"/>
      <c r="AB1576" s="193"/>
      <c r="AC1576" s="193"/>
      <c r="AD1576" s="197"/>
      <c r="AE1576" s="198"/>
    </row>
    <row r="1577" spans="1:31" ht="14.25" hidden="1">
      <c r="A1577" s="66"/>
      <c r="B1577" s="66"/>
      <c r="C1577" s="172"/>
      <c r="D1577" s="66"/>
      <c r="E1577" s="66"/>
      <c r="F1577" s="193"/>
      <c r="G1577" s="193"/>
      <c r="H1577" s="193"/>
      <c r="I1577" s="193"/>
      <c r="J1577" s="193"/>
      <c r="K1577" s="193"/>
      <c r="L1577" s="194"/>
      <c r="M1577" s="195"/>
      <c r="N1577" s="195"/>
      <c r="O1577" s="195"/>
      <c r="P1577" s="66"/>
      <c r="Q1577" s="213"/>
      <c r="R1577" s="193"/>
      <c r="S1577" s="193"/>
      <c r="T1577" s="193"/>
      <c r="U1577" s="193"/>
      <c r="V1577" s="193"/>
      <c r="W1577" s="193"/>
      <c r="X1577" s="193"/>
      <c r="Y1577" s="193"/>
      <c r="Z1577" s="193"/>
      <c r="AA1577" s="193"/>
      <c r="AB1577" s="193"/>
      <c r="AC1577" s="193"/>
      <c r="AD1577" s="197"/>
      <c r="AE1577" s="198"/>
    </row>
    <row r="1578" spans="1:31" ht="14.25" hidden="1">
      <c r="A1578" s="66"/>
      <c r="B1578" s="66"/>
      <c r="C1578" s="172"/>
      <c r="D1578" s="66"/>
      <c r="E1578" s="66"/>
      <c r="F1578" s="193"/>
      <c r="G1578" s="193"/>
      <c r="H1578" s="193"/>
      <c r="I1578" s="193"/>
      <c r="J1578" s="193"/>
      <c r="K1578" s="193"/>
      <c r="L1578" s="194"/>
      <c r="M1578" s="195"/>
      <c r="N1578" s="195"/>
      <c r="O1578" s="195"/>
      <c r="P1578" s="66"/>
      <c r="Q1578" s="213"/>
      <c r="R1578" s="193"/>
      <c r="S1578" s="193"/>
      <c r="T1578" s="193"/>
      <c r="U1578" s="193"/>
      <c r="V1578" s="193"/>
      <c r="W1578" s="193"/>
      <c r="X1578" s="193"/>
      <c r="Y1578" s="193"/>
      <c r="Z1578" s="193"/>
      <c r="AA1578" s="193"/>
      <c r="AB1578" s="193"/>
      <c r="AC1578" s="193"/>
      <c r="AD1578" s="197"/>
      <c r="AE1578" s="198"/>
    </row>
    <row r="1579" spans="1:31" ht="14.25" hidden="1">
      <c r="A1579" s="66"/>
      <c r="B1579" s="66"/>
      <c r="C1579" s="172"/>
      <c r="D1579" s="66"/>
      <c r="E1579" s="66"/>
      <c r="F1579" s="193"/>
      <c r="G1579" s="193"/>
      <c r="H1579" s="193"/>
      <c r="I1579" s="193"/>
      <c r="J1579" s="193"/>
      <c r="K1579" s="193"/>
      <c r="L1579" s="194"/>
      <c r="M1579" s="195"/>
      <c r="N1579" s="195"/>
      <c r="O1579" s="195"/>
      <c r="P1579" s="66"/>
      <c r="Q1579" s="213"/>
      <c r="R1579" s="193"/>
      <c r="S1579" s="193"/>
      <c r="T1579" s="193"/>
      <c r="U1579" s="193"/>
      <c r="V1579" s="193"/>
      <c r="W1579" s="193"/>
      <c r="X1579" s="193"/>
      <c r="Y1579" s="193"/>
      <c r="Z1579" s="193"/>
      <c r="AA1579" s="193"/>
      <c r="AB1579" s="193"/>
      <c r="AC1579" s="193"/>
      <c r="AD1579" s="197"/>
      <c r="AE1579" s="198"/>
    </row>
    <row r="1580" spans="1:31" ht="14.25" hidden="1">
      <c r="A1580" s="66"/>
      <c r="B1580" s="66"/>
      <c r="C1580" s="172"/>
      <c r="D1580" s="66"/>
      <c r="E1580" s="66"/>
      <c r="F1580" s="193"/>
      <c r="G1580" s="193"/>
      <c r="H1580" s="193"/>
      <c r="I1580" s="193"/>
      <c r="J1580" s="193"/>
      <c r="K1580" s="193"/>
      <c r="L1580" s="194"/>
      <c r="M1580" s="195"/>
      <c r="N1580" s="195"/>
      <c r="O1580" s="195"/>
      <c r="P1580" s="66"/>
      <c r="Q1580" s="213"/>
      <c r="R1580" s="193"/>
      <c r="S1580" s="193"/>
      <c r="T1580" s="193"/>
      <c r="U1580" s="193"/>
      <c r="V1580" s="193"/>
      <c r="W1580" s="193"/>
      <c r="X1580" s="193"/>
      <c r="Y1580" s="193"/>
      <c r="Z1580" s="193"/>
      <c r="AA1580" s="193"/>
      <c r="AB1580" s="193"/>
      <c r="AC1580" s="193"/>
      <c r="AD1580" s="197"/>
      <c r="AE1580" s="198"/>
    </row>
    <row r="1581" spans="1:31" ht="14.25" hidden="1">
      <c r="A1581" s="66"/>
      <c r="B1581" s="66"/>
      <c r="C1581" s="172"/>
      <c r="D1581" s="66"/>
      <c r="E1581" s="66"/>
      <c r="F1581" s="193"/>
      <c r="G1581" s="193"/>
      <c r="H1581" s="193"/>
      <c r="I1581" s="193"/>
      <c r="J1581" s="193"/>
      <c r="K1581" s="193"/>
      <c r="L1581" s="194"/>
      <c r="M1581" s="195"/>
      <c r="N1581" s="195"/>
      <c r="O1581" s="195"/>
      <c r="P1581" s="66"/>
      <c r="Q1581" s="213"/>
      <c r="R1581" s="193"/>
      <c r="S1581" s="193"/>
      <c r="T1581" s="193"/>
      <c r="U1581" s="193"/>
      <c r="V1581" s="193"/>
      <c r="W1581" s="193"/>
      <c r="X1581" s="193"/>
      <c r="Y1581" s="193"/>
      <c r="Z1581" s="193"/>
      <c r="AA1581" s="193"/>
      <c r="AB1581" s="193"/>
      <c r="AC1581" s="193"/>
      <c r="AD1581" s="197"/>
      <c r="AE1581" s="198"/>
    </row>
    <row r="1582" spans="1:31" ht="14.25" hidden="1">
      <c r="A1582" s="66"/>
      <c r="B1582" s="66"/>
      <c r="C1582" s="172"/>
      <c r="D1582" s="66"/>
      <c r="E1582" s="66"/>
      <c r="F1582" s="193"/>
      <c r="G1582" s="193"/>
      <c r="H1582" s="193"/>
      <c r="I1582" s="193"/>
      <c r="J1582" s="193"/>
      <c r="K1582" s="193"/>
      <c r="L1582" s="194"/>
      <c r="M1582" s="195"/>
      <c r="N1582" s="195"/>
      <c r="O1582" s="195"/>
      <c r="P1582" s="66"/>
      <c r="Q1582" s="213"/>
      <c r="R1582" s="193"/>
      <c r="S1582" s="193"/>
      <c r="T1582" s="193"/>
      <c r="U1582" s="193"/>
      <c r="V1582" s="193"/>
      <c r="W1582" s="193"/>
      <c r="X1582" s="193"/>
      <c r="Y1582" s="193"/>
      <c r="Z1582" s="193"/>
      <c r="AA1582" s="193"/>
      <c r="AB1582" s="193"/>
      <c r="AC1582" s="193"/>
      <c r="AD1582" s="197"/>
      <c r="AE1582" s="198"/>
    </row>
    <row r="1583" spans="1:31" ht="14.25" hidden="1">
      <c r="A1583" s="66"/>
      <c r="B1583" s="66"/>
      <c r="C1583" s="172"/>
      <c r="D1583" s="66"/>
      <c r="E1583" s="66"/>
      <c r="F1583" s="193"/>
      <c r="G1583" s="193"/>
      <c r="H1583" s="193"/>
      <c r="I1583" s="193"/>
      <c r="J1583" s="193"/>
      <c r="K1583" s="193"/>
      <c r="L1583" s="194"/>
      <c r="M1583" s="195"/>
      <c r="N1583" s="195"/>
      <c r="O1583" s="195"/>
      <c r="P1583" s="66"/>
      <c r="Q1583" s="213"/>
      <c r="R1583" s="193"/>
      <c r="S1583" s="193"/>
      <c r="T1583" s="193"/>
      <c r="U1583" s="193"/>
      <c r="V1583" s="193"/>
      <c r="W1583" s="193"/>
      <c r="X1583" s="193"/>
      <c r="Y1583" s="193"/>
      <c r="Z1583" s="193"/>
      <c r="AA1583" s="193"/>
      <c r="AB1583" s="193"/>
      <c r="AC1583" s="193"/>
      <c r="AD1583" s="197"/>
      <c r="AE1583" s="198"/>
    </row>
    <row r="1584" spans="1:31" ht="14.25" hidden="1">
      <c r="A1584" s="66"/>
      <c r="B1584" s="66"/>
      <c r="C1584" s="172"/>
      <c r="D1584" s="66"/>
      <c r="E1584" s="66"/>
      <c r="F1584" s="193"/>
      <c r="G1584" s="193"/>
      <c r="H1584" s="193"/>
      <c r="I1584" s="193"/>
      <c r="J1584" s="193"/>
      <c r="K1584" s="193"/>
      <c r="L1584" s="194"/>
      <c r="M1584" s="195"/>
      <c r="N1584" s="195"/>
      <c r="O1584" s="195"/>
      <c r="P1584" s="66"/>
      <c r="Q1584" s="213"/>
      <c r="R1584" s="193"/>
      <c r="S1584" s="193"/>
      <c r="T1584" s="193"/>
      <c r="U1584" s="193"/>
      <c r="V1584" s="193"/>
      <c r="W1584" s="193"/>
      <c r="X1584" s="193"/>
      <c r="Y1584" s="193"/>
      <c r="Z1584" s="193"/>
      <c r="AA1584" s="193"/>
      <c r="AB1584" s="193"/>
      <c r="AC1584" s="193"/>
      <c r="AD1584" s="197"/>
      <c r="AE1584" s="198"/>
    </row>
    <row r="1585" spans="1:31" ht="14.25" hidden="1">
      <c r="A1585" s="66"/>
      <c r="B1585" s="66"/>
      <c r="C1585" s="172"/>
      <c r="D1585" s="66"/>
      <c r="E1585" s="66"/>
      <c r="F1585" s="193"/>
      <c r="G1585" s="193"/>
      <c r="H1585" s="193"/>
      <c r="I1585" s="193"/>
      <c r="J1585" s="193"/>
      <c r="K1585" s="193"/>
      <c r="L1585" s="194"/>
      <c r="M1585" s="195"/>
      <c r="N1585" s="195"/>
      <c r="O1585" s="195"/>
      <c r="P1585" s="66"/>
      <c r="Q1585" s="213"/>
      <c r="R1585" s="193"/>
      <c r="S1585" s="193"/>
      <c r="T1585" s="193"/>
      <c r="U1585" s="193"/>
      <c r="V1585" s="193"/>
      <c r="W1585" s="193"/>
      <c r="X1585" s="193"/>
      <c r="Y1585" s="193"/>
      <c r="Z1585" s="193"/>
      <c r="AA1585" s="193"/>
      <c r="AB1585" s="193"/>
      <c r="AC1585" s="193"/>
      <c r="AD1585" s="197"/>
      <c r="AE1585" s="198"/>
    </row>
    <row r="1586" spans="1:31" ht="14.25" hidden="1">
      <c r="A1586" s="66"/>
      <c r="B1586" s="66"/>
      <c r="C1586" s="172"/>
      <c r="D1586" s="66"/>
      <c r="E1586" s="66"/>
      <c r="F1586" s="193"/>
      <c r="G1586" s="193"/>
      <c r="H1586" s="193"/>
      <c r="I1586" s="193"/>
      <c r="J1586" s="193"/>
      <c r="K1586" s="193"/>
      <c r="L1586" s="194"/>
      <c r="M1586" s="195"/>
      <c r="N1586" s="195"/>
      <c r="O1586" s="195"/>
      <c r="P1586" s="66"/>
      <c r="Q1586" s="213"/>
      <c r="R1586" s="193"/>
      <c r="S1586" s="193"/>
      <c r="T1586" s="193"/>
      <c r="U1586" s="193"/>
      <c r="V1586" s="193"/>
      <c r="W1586" s="193"/>
      <c r="X1586" s="193"/>
      <c r="Y1586" s="193"/>
      <c r="Z1586" s="193"/>
      <c r="AA1586" s="193"/>
      <c r="AB1586" s="193"/>
      <c r="AC1586" s="193"/>
      <c r="AD1586" s="197"/>
      <c r="AE1586" s="198"/>
    </row>
    <row r="1587" spans="1:31" ht="14.25" hidden="1">
      <c r="A1587" s="66"/>
      <c r="B1587" s="66"/>
      <c r="C1587" s="172"/>
      <c r="D1587" s="66"/>
      <c r="E1587" s="66"/>
      <c r="F1587" s="193"/>
      <c r="G1587" s="193"/>
      <c r="H1587" s="193"/>
      <c r="I1587" s="193"/>
      <c r="J1587" s="193"/>
      <c r="K1587" s="193"/>
      <c r="L1587" s="194"/>
      <c r="M1587" s="195"/>
      <c r="N1587" s="195"/>
      <c r="O1587" s="195"/>
      <c r="P1587" s="66"/>
      <c r="Q1587" s="213"/>
      <c r="R1587" s="193"/>
      <c r="S1587" s="193"/>
      <c r="T1587" s="193"/>
      <c r="U1587" s="193"/>
      <c r="V1587" s="193"/>
      <c r="W1587" s="193"/>
      <c r="X1587" s="193"/>
      <c r="Y1587" s="193"/>
      <c r="Z1587" s="193"/>
      <c r="AA1587" s="193"/>
      <c r="AB1587" s="193"/>
      <c r="AC1587" s="193"/>
      <c r="AD1587" s="197"/>
      <c r="AE1587" s="198"/>
    </row>
    <row r="1588" spans="1:31" ht="14.25" hidden="1">
      <c r="A1588" s="66"/>
      <c r="B1588" s="66"/>
      <c r="C1588" s="172"/>
      <c r="D1588" s="66"/>
      <c r="E1588" s="66"/>
      <c r="F1588" s="193"/>
      <c r="G1588" s="193"/>
      <c r="H1588" s="193"/>
      <c r="I1588" s="193"/>
      <c r="J1588" s="193"/>
      <c r="K1588" s="193"/>
      <c r="L1588" s="194"/>
      <c r="M1588" s="195"/>
      <c r="N1588" s="195"/>
      <c r="O1588" s="195"/>
      <c r="P1588" s="66"/>
      <c r="Q1588" s="213"/>
      <c r="R1588" s="193"/>
      <c r="S1588" s="193"/>
      <c r="T1588" s="193"/>
      <c r="U1588" s="193"/>
      <c r="V1588" s="193"/>
      <c r="W1588" s="193"/>
      <c r="X1588" s="193"/>
      <c r="Y1588" s="193"/>
      <c r="Z1588" s="193"/>
      <c r="AA1588" s="193"/>
      <c r="AB1588" s="193"/>
      <c r="AC1588" s="193"/>
      <c r="AD1588" s="197"/>
      <c r="AE1588" s="198"/>
    </row>
    <row r="1589" spans="1:31" ht="14.25" hidden="1">
      <c r="A1589" s="66"/>
      <c r="B1589" s="66"/>
      <c r="C1589" s="172"/>
      <c r="D1589" s="66"/>
      <c r="E1589" s="66"/>
      <c r="F1589" s="193"/>
      <c r="G1589" s="193"/>
      <c r="H1589" s="193"/>
      <c r="I1589" s="193"/>
      <c r="J1589" s="193"/>
      <c r="K1589" s="193"/>
      <c r="L1589" s="194"/>
      <c r="M1589" s="195"/>
      <c r="N1589" s="195"/>
      <c r="O1589" s="195"/>
      <c r="P1589" s="66"/>
      <c r="Q1589" s="213"/>
      <c r="R1589" s="193"/>
      <c r="S1589" s="193"/>
      <c r="T1589" s="193"/>
      <c r="U1589" s="193"/>
      <c r="V1589" s="193"/>
      <c r="W1589" s="193"/>
      <c r="X1589" s="193"/>
      <c r="Y1589" s="193"/>
      <c r="Z1589" s="193"/>
      <c r="AA1589" s="193"/>
      <c r="AB1589" s="193"/>
      <c r="AC1589" s="193"/>
      <c r="AD1589" s="197"/>
      <c r="AE1589" s="198"/>
    </row>
    <row r="1590" spans="1:31" ht="14.25" hidden="1">
      <c r="A1590" s="66"/>
      <c r="B1590" s="66"/>
      <c r="C1590" s="172"/>
      <c r="D1590" s="66"/>
      <c r="E1590" s="66"/>
      <c r="F1590" s="193"/>
      <c r="G1590" s="193"/>
      <c r="H1590" s="193"/>
      <c r="I1590" s="193"/>
      <c r="J1590" s="193"/>
      <c r="K1590" s="193"/>
      <c r="L1590" s="194"/>
      <c r="M1590" s="195"/>
      <c r="N1590" s="195"/>
      <c r="O1590" s="195"/>
      <c r="P1590" s="66"/>
      <c r="Q1590" s="213"/>
      <c r="R1590" s="193"/>
      <c r="S1590" s="193"/>
      <c r="T1590" s="193"/>
      <c r="U1590" s="193"/>
      <c r="V1590" s="193"/>
      <c r="W1590" s="193"/>
      <c r="X1590" s="193"/>
      <c r="Y1590" s="193"/>
      <c r="Z1590" s="193"/>
      <c r="AA1590" s="193"/>
      <c r="AB1590" s="193"/>
      <c r="AC1590" s="193"/>
      <c r="AD1590" s="197"/>
      <c r="AE1590" s="198"/>
    </row>
    <row r="1591" spans="1:31" ht="20.25" hidden="1" customHeight="1">
      <c r="A1591" s="66"/>
      <c r="B1591" s="66"/>
      <c r="C1591" s="172"/>
      <c r="D1591" s="66"/>
      <c r="E1591" s="66"/>
      <c r="F1591" s="193"/>
      <c r="G1591" s="193"/>
      <c r="H1591" s="193"/>
      <c r="I1591" s="193"/>
      <c r="J1591" s="193"/>
      <c r="K1591" s="193"/>
      <c r="L1591" s="194"/>
      <c r="M1591" s="195"/>
      <c r="N1591" s="195"/>
      <c r="O1591" s="195"/>
      <c r="P1591" s="66"/>
      <c r="Q1591" s="213"/>
      <c r="R1591" s="193"/>
      <c r="S1591" s="193"/>
      <c r="T1591" s="193"/>
      <c r="U1591" s="193"/>
      <c r="V1591" s="193"/>
      <c r="W1591" s="193"/>
      <c r="X1591" s="193"/>
      <c r="Y1591" s="193"/>
      <c r="Z1591" s="193"/>
      <c r="AA1591" s="193"/>
      <c r="AB1591" s="193"/>
      <c r="AC1591" s="193"/>
      <c r="AD1591" s="197"/>
      <c r="AE1591" s="198"/>
    </row>
    <row r="1592" spans="1:31" s="80" customFormat="1" ht="23.45" customHeight="1">
      <c r="A1592" s="68"/>
      <c r="B1592" s="69" t="s">
        <v>37</v>
      </c>
      <c r="C1592" s="173"/>
      <c r="D1592" s="71"/>
      <c r="E1592" s="70">
        <f>SUBTOTAL(109,E1522:E1591)</f>
        <v>24.313700000000001</v>
      </c>
      <c r="F1592" s="72">
        <f t="shared" ref="F1592:U1592" si="17">SUBTOTAL(109,F1522:F1591)</f>
        <v>293858.41030000005</v>
      </c>
      <c r="G1592" s="72">
        <f t="shared" si="17"/>
        <v>929</v>
      </c>
      <c r="H1592" s="72">
        <f t="shared" si="17"/>
        <v>293858.41030000005</v>
      </c>
      <c r="I1592" s="72">
        <f t="shared" si="17"/>
        <v>929</v>
      </c>
      <c r="J1592" s="72">
        <f t="shared" si="17"/>
        <v>209893.42030000003</v>
      </c>
      <c r="K1592" s="72">
        <f t="shared" si="17"/>
        <v>929</v>
      </c>
      <c r="L1592" s="73"/>
      <c r="M1592" s="157">
        <f t="shared" si="17"/>
        <v>135874</v>
      </c>
      <c r="N1592" s="157">
        <f t="shared" si="17"/>
        <v>0</v>
      </c>
      <c r="O1592" s="74"/>
      <c r="P1592" s="70">
        <f t="shared" si="17"/>
        <v>0</v>
      </c>
      <c r="Q1592" s="76"/>
      <c r="R1592" s="72">
        <f t="shared" si="17"/>
        <v>11820568.76385</v>
      </c>
      <c r="S1592" s="72">
        <f t="shared" si="17"/>
        <v>0</v>
      </c>
      <c r="T1592" s="72">
        <f t="shared" si="17"/>
        <v>0</v>
      </c>
      <c r="U1592" s="72">
        <f t="shared" si="17"/>
        <v>7017762.3793400005</v>
      </c>
      <c r="V1592" s="162"/>
      <c r="W1592" s="164"/>
      <c r="X1592" s="162"/>
      <c r="Y1592" s="72"/>
      <c r="Z1592" s="72">
        <f t="shared" ref="Z1592" si="18">SUBTOTAL(109,Z1522:Z1591)</f>
        <v>2094887.5150985958</v>
      </c>
      <c r="AA1592" s="162"/>
      <c r="AB1592" s="72">
        <f>SUBTOTAL(109,AB1522:AB1591)</f>
        <v>36369000</v>
      </c>
      <c r="AC1592" s="72"/>
      <c r="AD1592" s="163"/>
      <c r="AE1592" s="148" t="e">
        <f>AVERAGE(AE1522:AE1555)</f>
        <v>#DIV/0!</v>
      </c>
    </row>
    <row r="1593" spans="1:31" s="97" customFormat="1" ht="23.45" customHeight="1">
      <c r="A1593" s="220"/>
      <c r="B1593" s="91" t="s">
        <v>38</v>
      </c>
      <c r="C1593" s="221"/>
      <c r="D1593" s="92"/>
      <c r="E1593" s="92"/>
      <c r="F1593" s="93"/>
      <c r="G1593" s="93"/>
      <c r="H1593" s="93"/>
      <c r="I1593" s="93"/>
      <c r="J1593" s="93"/>
      <c r="K1593" s="93"/>
      <c r="L1593" s="94"/>
      <c r="M1593" s="95"/>
      <c r="N1593" s="95"/>
      <c r="O1593" s="95"/>
      <c r="P1593" s="92"/>
      <c r="Q1593" s="169"/>
      <c r="R1593" s="93"/>
      <c r="S1593" s="93"/>
      <c r="T1593" s="93"/>
      <c r="U1593" s="93"/>
      <c r="V1593" s="93"/>
      <c r="W1593" s="93"/>
      <c r="X1593" s="93"/>
      <c r="Y1593" s="93"/>
      <c r="Z1593" s="93"/>
      <c r="AA1593" s="93"/>
      <c r="AB1593" s="93"/>
      <c r="AC1593" s="93"/>
      <c r="AD1593" s="96"/>
      <c r="AE1593" s="152"/>
    </row>
    <row r="1594" spans="1:31" ht="14.25" collapsed="1">
      <c r="A1594" s="66"/>
      <c r="B1594" s="66" t="s">
        <v>760</v>
      </c>
      <c r="C1594" s="172"/>
      <c r="D1594" s="66">
        <v>8</v>
      </c>
      <c r="E1594" s="66">
        <v>4.4000000000000004</v>
      </c>
      <c r="F1594" s="193">
        <v>68896.274999999994</v>
      </c>
      <c r="G1594" s="193">
        <v>0</v>
      </c>
      <c r="H1594" s="193">
        <v>22117.085000000003</v>
      </c>
      <c r="I1594" s="193">
        <v>0</v>
      </c>
      <c r="J1594" s="193">
        <v>3545.3850000000002</v>
      </c>
      <c r="K1594" s="193">
        <v>0</v>
      </c>
      <c r="L1594" s="194" t="s">
        <v>1324</v>
      </c>
      <c r="M1594" s="195">
        <v>43465</v>
      </c>
      <c r="N1594" s="195">
        <v>0</v>
      </c>
      <c r="O1594" s="196">
        <v>42735</v>
      </c>
      <c r="P1594" s="66"/>
      <c r="Q1594" s="213">
        <v>0.14641002019739788</v>
      </c>
      <c r="R1594" s="193">
        <v>0</v>
      </c>
      <c r="S1594" s="193"/>
      <c r="T1594" s="193"/>
      <c r="U1594" s="193">
        <v>0</v>
      </c>
      <c r="V1594" s="193">
        <v>0</v>
      </c>
      <c r="W1594" s="193">
        <v>27999.999999999989</v>
      </c>
      <c r="X1594" s="193" t="s">
        <v>607</v>
      </c>
      <c r="Y1594" s="193">
        <v>0</v>
      </c>
      <c r="Z1594" s="193">
        <v>88666.224510809581</v>
      </c>
      <c r="AA1594" s="193">
        <v>25008.912857365161</v>
      </c>
      <c r="AB1594" s="193">
        <v>1540000</v>
      </c>
      <c r="AC1594" s="193"/>
      <c r="AD1594" s="197">
        <v>434.3674946444462</v>
      </c>
      <c r="AE1594" s="198"/>
    </row>
    <row r="1595" spans="1:31" ht="14.25" hidden="1" outlineLevel="1">
      <c r="A1595" s="66" t="s">
        <v>134</v>
      </c>
      <c r="B1595" s="208"/>
      <c r="C1595" s="172"/>
      <c r="D1595" s="66"/>
      <c r="E1595" s="66">
        <v>0.98065272759666633</v>
      </c>
      <c r="F1595" s="193">
        <v>15355.3</v>
      </c>
      <c r="G1595" s="193">
        <v>0</v>
      </c>
      <c r="H1595" s="193">
        <v>15355.3</v>
      </c>
      <c r="I1595" s="193">
        <v>0</v>
      </c>
      <c r="J1595" s="193">
        <v>0</v>
      </c>
      <c r="K1595" s="193">
        <v>0</v>
      </c>
      <c r="L1595" s="194">
        <v>50041</v>
      </c>
      <c r="M1595" s="195">
        <v>42094</v>
      </c>
      <c r="N1595" s="196">
        <v>50041</v>
      </c>
      <c r="O1595" s="195">
        <v>42735</v>
      </c>
      <c r="P1595" s="66"/>
      <c r="Q1595" s="213">
        <v>0.13003835675323031</v>
      </c>
      <c r="R1595" s="193">
        <v>0</v>
      </c>
      <c r="S1595" s="193"/>
      <c r="T1595" s="193"/>
      <c r="U1595" s="193">
        <v>0</v>
      </c>
      <c r="V1595" s="193">
        <v>0</v>
      </c>
      <c r="W1595" s="193" t="s">
        <v>737</v>
      </c>
      <c r="X1595" s="193" t="s">
        <v>607</v>
      </c>
      <c r="Y1595" s="193"/>
      <c r="Z1595" s="193">
        <v>0</v>
      </c>
      <c r="AA1595" s="193">
        <v>0</v>
      </c>
      <c r="AB1595" s="193">
        <v>0</v>
      </c>
      <c r="AC1595" s="193"/>
      <c r="AD1595" s="197">
        <v>0</v>
      </c>
      <c r="AE1595" s="198"/>
    </row>
    <row r="1596" spans="1:31" ht="14.25" hidden="1" outlineLevel="1">
      <c r="A1596" s="66" t="s">
        <v>134</v>
      </c>
      <c r="B1596" s="208"/>
      <c r="C1596" s="172"/>
      <c r="D1596" s="66"/>
      <c r="E1596" s="66">
        <v>0.20233973462280799</v>
      </c>
      <c r="F1596" s="193">
        <v>3168.2849999999999</v>
      </c>
      <c r="G1596" s="193">
        <v>0</v>
      </c>
      <c r="H1596" s="193">
        <v>241.285</v>
      </c>
      <c r="I1596" s="193">
        <v>0</v>
      </c>
      <c r="J1596" s="193">
        <v>241.285</v>
      </c>
      <c r="K1596" s="193">
        <v>0</v>
      </c>
      <c r="L1596" s="194" t="s">
        <v>1324</v>
      </c>
      <c r="M1596" s="195">
        <v>43281</v>
      </c>
      <c r="N1596" s="196"/>
      <c r="O1596" s="195">
        <v>42735</v>
      </c>
      <c r="P1596" s="66"/>
      <c r="Q1596" s="213">
        <v>0.14003835675323031</v>
      </c>
      <c r="R1596" s="193">
        <v>0</v>
      </c>
      <c r="S1596" s="193"/>
      <c r="T1596" s="193"/>
      <c r="U1596" s="193">
        <v>0</v>
      </c>
      <c r="V1596" s="193">
        <v>0</v>
      </c>
      <c r="W1596" s="193">
        <v>28000</v>
      </c>
      <c r="X1596" s="193" t="s">
        <v>607</v>
      </c>
      <c r="Y1596" s="193"/>
      <c r="Z1596" s="193">
        <v>6401.8276743669121</v>
      </c>
      <c r="AA1596" s="193">
        <v>26532.224027050634</v>
      </c>
      <c r="AB1596" s="193">
        <v>111142.45565756563</v>
      </c>
      <c r="AC1596" s="193"/>
      <c r="AD1596" s="197">
        <v>460.62728995820555</v>
      </c>
      <c r="AE1596" s="198"/>
    </row>
    <row r="1597" spans="1:31" ht="14.25" hidden="1" outlineLevel="1">
      <c r="A1597" s="66" t="s">
        <v>134</v>
      </c>
      <c r="B1597" s="208"/>
      <c r="C1597" s="172"/>
      <c r="D1597" s="66"/>
      <c r="E1597" s="66">
        <v>0.36924446205545952</v>
      </c>
      <c r="F1597" s="193">
        <v>5781.72</v>
      </c>
      <c r="G1597" s="193">
        <v>0</v>
      </c>
      <c r="H1597" s="193">
        <v>412.71999999999997</v>
      </c>
      <c r="I1597" s="193">
        <v>0</v>
      </c>
      <c r="J1597" s="193">
        <v>412.71999999999997</v>
      </c>
      <c r="K1597" s="193">
        <v>0</v>
      </c>
      <c r="L1597" s="194" t="s">
        <v>1324</v>
      </c>
      <c r="M1597" s="195">
        <v>43465</v>
      </c>
      <c r="N1597" s="196"/>
      <c r="O1597" s="195">
        <v>42735</v>
      </c>
      <c r="P1597" s="66"/>
      <c r="Q1597" s="213">
        <v>0.14003835675323031</v>
      </c>
      <c r="R1597" s="193">
        <v>0</v>
      </c>
      <c r="S1597" s="193"/>
      <c r="T1597" s="193"/>
      <c r="U1597" s="193">
        <v>0</v>
      </c>
      <c r="V1597" s="193">
        <v>0</v>
      </c>
      <c r="W1597" s="193">
        <v>28000</v>
      </c>
      <c r="X1597" s="193" t="s">
        <v>607</v>
      </c>
      <c r="Y1597" s="193"/>
      <c r="Z1597" s="193">
        <v>10704.640927752896</v>
      </c>
      <c r="AA1597" s="193">
        <v>25936.811707096575</v>
      </c>
      <c r="AB1597" s="193">
        <v>185843.81526024034</v>
      </c>
      <c r="AC1597" s="193"/>
      <c r="AD1597" s="197">
        <v>450.29030640686267</v>
      </c>
      <c r="AE1597" s="198"/>
    </row>
    <row r="1598" spans="1:31" ht="14.25" hidden="1" outlineLevel="1">
      <c r="A1598" s="66" t="s">
        <v>134</v>
      </c>
      <c r="B1598" s="208"/>
      <c r="C1598" s="172"/>
      <c r="D1598" s="66"/>
      <c r="E1598" s="66">
        <v>0.53007219911381276</v>
      </c>
      <c r="F1598" s="193">
        <v>8300</v>
      </c>
      <c r="G1598" s="193">
        <v>0</v>
      </c>
      <c r="H1598" s="193">
        <v>747.00000000000011</v>
      </c>
      <c r="I1598" s="193">
        <v>0</v>
      </c>
      <c r="J1598" s="193">
        <v>747.00000000000011</v>
      </c>
      <c r="K1598" s="193">
        <v>0</v>
      </c>
      <c r="L1598" s="195">
        <v>43282</v>
      </c>
      <c r="M1598" s="195">
        <v>41639</v>
      </c>
      <c r="N1598" s="196"/>
      <c r="O1598" s="195">
        <v>42735</v>
      </c>
      <c r="P1598" s="66"/>
      <c r="Q1598" s="213">
        <v>0.15003835675323032</v>
      </c>
      <c r="R1598" s="193">
        <v>0</v>
      </c>
      <c r="S1598" s="193"/>
      <c r="T1598" s="193"/>
      <c r="U1598" s="193">
        <v>0</v>
      </c>
      <c r="V1598" s="193">
        <v>0</v>
      </c>
      <c r="W1598" s="193">
        <v>28000.000000000007</v>
      </c>
      <c r="X1598" s="193" t="s">
        <v>607</v>
      </c>
      <c r="Y1598" s="193"/>
      <c r="Z1598" s="193">
        <v>17971.625029172097</v>
      </c>
      <c r="AA1598" s="193">
        <v>24058.400306789954</v>
      </c>
      <c r="AB1598" s="193">
        <v>312006.29562348913</v>
      </c>
      <c r="AC1598" s="193"/>
      <c r="AD1598" s="197">
        <v>417.67911060708042</v>
      </c>
      <c r="AE1598" s="198"/>
    </row>
    <row r="1599" spans="1:31" ht="14.25" hidden="1" outlineLevel="1">
      <c r="A1599" s="66" t="s">
        <v>134</v>
      </c>
      <c r="B1599" s="208"/>
      <c r="C1599" s="172"/>
      <c r="D1599" s="66"/>
      <c r="E1599" s="66">
        <v>0.5492314352263602</v>
      </c>
      <c r="F1599" s="193">
        <v>8600</v>
      </c>
      <c r="G1599" s="193">
        <v>0</v>
      </c>
      <c r="H1599" s="193">
        <v>774</v>
      </c>
      <c r="I1599" s="193">
        <v>0</v>
      </c>
      <c r="J1599" s="193">
        <v>774</v>
      </c>
      <c r="K1599" s="193">
        <v>0</v>
      </c>
      <c r="L1599" s="194" t="s">
        <v>1324</v>
      </c>
      <c r="M1599" s="195">
        <v>41639</v>
      </c>
      <c r="N1599" s="196"/>
      <c r="O1599" s="195">
        <v>42735</v>
      </c>
      <c r="P1599" s="66"/>
      <c r="Q1599" s="213">
        <v>0.15003835675323032</v>
      </c>
      <c r="R1599" s="193">
        <v>0</v>
      </c>
      <c r="S1599" s="193"/>
      <c r="T1599" s="193"/>
      <c r="U1599" s="193">
        <v>0</v>
      </c>
      <c r="V1599" s="193">
        <v>0</v>
      </c>
      <c r="W1599" s="193">
        <v>28000</v>
      </c>
      <c r="X1599" s="193" t="s">
        <v>607</v>
      </c>
      <c r="Y1599" s="193"/>
      <c r="Z1599" s="193">
        <v>19968.362224563622</v>
      </c>
      <c r="AA1599" s="193">
        <v>25798.917602795376</v>
      </c>
      <c r="AB1599" s="193">
        <v>346671.75156620331</v>
      </c>
      <c r="AC1599" s="193"/>
      <c r="AD1599" s="197">
        <v>447.89631985297586</v>
      </c>
      <c r="AE1599" s="198"/>
    </row>
    <row r="1600" spans="1:31" ht="14.25" hidden="1" outlineLevel="1">
      <c r="A1600" s="66" t="s">
        <v>134</v>
      </c>
      <c r="B1600" s="208"/>
      <c r="C1600" s="172"/>
      <c r="D1600" s="66"/>
      <c r="E1600" s="66">
        <v>0.68023590535192224</v>
      </c>
      <c r="F1600" s="193">
        <v>10651.3</v>
      </c>
      <c r="G1600" s="193">
        <v>0</v>
      </c>
      <c r="H1600" s="193">
        <v>3216.4</v>
      </c>
      <c r="I1600" s="193">
        <v>0</v>
      </c>
      <c r="J1600" s="193">
        <v>0</v>
      </c>
      <c r="K1600" s="193">
        <v>0</v>
      </c>
      <c r="L1600" s="194"/>
      <c r="M1600" s="195">
        <v>41639</v>
      </c>
      <c r="N1600" s="196"/>
      <c r="O1600" s="195">
        <v>42735</v>
      </c>
      <c r="P1600" s="66"/>
      <c r="Q1600" s="213">
        <v>0.14003835675323031</v>
      </c>
      <c r="R1600" s="193">
        <v>0</v>
      </c>
      <c r="S1600" s="193"/>
      <c r="T1600" s="193"/>
      <c r="U1600" s="193">
        <v>0</v>
      </c>
      <c r="V1600" s="193">
        <v>0</v>
      </c>
      <c r="W1600" s="193" t="s">
        <v>737</v>
      </c>
      <c r="X1600" s="193" t="s">
        <v>607</v>
      </c>
      <c r="Y1600" s="193"/>
      <c r="Z1600" s="193">
        <v>0</v>
      </c>
      <c r="AA1600" s="193">
        <v>0</v>
      </c>
      <c r="AB1600" s="193">
        <v>0</v>
      </c>
      <c r="AC1600" s="193"/>
      <c r="AD1600" s="197">
        <v>0</v>
      </c>
      <c r="AE1600" s="198"/>
    </row>
    <row r="1601" spans="1:31" ht="14.25" hidden="1" outlineLevel="1">
      <c r="A1601" s="66" t="s">
        <v>134</v>
      </c>
      <c r="B1601" s="208"/>
      <c r="C1601" s="172"/>
      <c r="D1601" s="66"/>
      <c r="E1601" s="66">
        <v>0.56453774895667452</v>
      </c>
      <c r="F1601" s="193">
        <v>8839.6700000000019</v>
      </c>
      <c r="G1601" s="193">
        <v>0</v>
      </c>
      <c r="H1601" s="193">
        <v>632.38000000000011</v>
      </c>
      <c r="I1601" s="193">
        <v>0</v>
      </c>
      <c r="J1601" s="193">
        <v>632.38000000000011</v>
      </c>
      <c r="K1601" s="193">
        <v>0</v>
      </c>
      <c r="L1601" s="194" t="s">
        <v>1324</v>
      </c>
      <c r="M1601" s="195">
        <v>41639</v>
      </c>
      <c r="N1601" s="196"/>
      <c r="O1601" s="195">
        <v>42735</v>
      </c>
      <c r="P1601" s="66"/>
      <c r="Q1601" s="213">
        <v>0.14003835675323031</v>
      </c>
      <c r="R1601" s="193">
        <v>0</v>
      </c>
      <c r="S1601" s="193"/>
      <c r="T1601" s="193"/>
      <c r="U1601" s="193">
        <v>0</v>
      </c>
      <c r="V1601" s="193">
        <v>0</v>
      </c>
      <c r="W1601" s="193">
        <v>28000</v>
      </c>
      <c r="X1601" s="193" t="s">
        <v>607</v>
      </c>
      <c r="Y1601" s="193"/>
      <c r="Z1601" s="193">
        <v>16401.920987333731</v>
      </c>
      <c r="AA1601" s="193">
        <v>25936.811707096571</v>
      </c>
      <c r="AB1601" s="193">
        <v>284754.58396557183</v>
      </c>
      <c r="AC1601" s="193"/>
      <c r="AD1601" s="197">
        <v>450.29030640686261</v>
      </c>
      <c r="AE1601" s="198"/>
    </row>
    <row r="1602" spans="1:31" ht="14.25" hidden="1" outlineLevel="1">
      <c r="A1602" s="66" t="s">
        <v>134</v>
      </c>
      <c r="B1602" s="208"/>
      <c r="C1602" s="172"/>
      <c r="D1602" s="66"/>
      <c r="E1602" s="66">
        <v>0.52368578707629698</v>
      </c>
      <c r="F1602" s="193">
        <v>8200</v>
      </c>
      <c r="G1602" s="193">
        <v>0</v>
      </c>
      <c r="H1602" s="193">
        <v>738</v>
      </c>
      <c r="I1602" s="193">
        <v>0</v>
      </c>
      <c r="J1602" s="193">
        <v>738</v>
      </c>
      <c r="K1602" s="193">
        <v>0</v>
      </c>
      <c r="L1602" s="195">
        <v>43466</v>
      </c>
      <c r="M1602" s="195">
        <v>41639</v>
      </c>
      <c r="N1602" s="196"/>
      <c r="O1602" s="195">
        <v>42735</v>
      </c>
      <c r="P1602" s="66"/>
      <c r="Q1602" s="213">
        <v>0.15003835675323032</v>
      </c>
      <c r="R1602" s="193">
        <v>0</v>
      </c>
      <c r="S1602" s="193"/>
      <c r="T1602" s="193"/>
      <c r="U1602" s="193">
        <v>0</v>
      </c>
      <c r="V1602" s="193">
        <v>0</v>
      </c>
      <c r="W1602" s="193">
        <v>28000</v>
      </c>
      <c r="X1602" s="193" t="s">
        <v>607</v>
      </c>
      <c r="Y1602" s="193"/>
      <c r="Z1602" s="193">
        <v>17217.847667620314</v>
      </c>
      <c r="AA1602" s="193">
        <v>23330.416893794463</v>
      </c>
      <c r="AB1602" s="193">
        <v>298919.92853532307</v>
      </c>
      <c r="AC1602" s="193"/>
      <c r="AD1602" s="197">
        <v>405.04055357089845</v>
      </c>
      <c r="AE1602" s="198"/>
    </row>
    <row r="1603" spans="1:31" ht="14.25" hidden="1">
      <c r="A1603" s="66"/>
      <c r="B1603" s="66"/>
      <c r="C1603" s="172"/>
      <c r="D1603" s="66"/>
      <c r="E1603" s="66"/>
      <c r="F1603" s="193"/>
      <c r="G1603" s="193"/>
      <c r="H1603" s="193"/>
      <c r="I1603" s="193"/>
      <c r="J1603" s="193"/>
      <c r="K1603" s="193"/>
      <c r="L1603" s="194"/>
      <c r="M1603" s="195"/>
      <c r="N1603" s="195"/>
      <c r="O1603" s="195"/>
      <c r="P1603" s="66"/>
      <c r="Q1603" s="213"/>
      <c r="R1603" s="193"/>
      <c r="S1603" s="193"/>
      <c r="T1603" s="193"/>
      <c r="U1603" s="193"/>
      <c r="V1603" s="193"/>
      <c r="W1603" s="193"/>
      <c r="X1603" s="193"/>
      <c r="Y1603" s="193"/>
      <c r="Z1603" s="193"/>
      <c r="AA1603" s="193"/>
      <c r="AB1603" s="193"/>
      <c r="AC1603" s="193"/>
      <c r="AD1603" s="197"/>
      <c r="AE1603" s="198"/>
    </row>
    <row r="1604" spans="1:31" ht="14.25" hidden="1">
      <c r="A1604" s="66"/>
      <c r="B1604" s="66"/>
      <c r="C1604" s="172"/>
      <c r="D1604" s="66"/>
      <c r="E1604" s="66"/>
      <c r="F1604" s="193"/>
      <c r="G1604" s="193"/>
      <c r="H1604" s="193"/>
      <c r="I1604" s="193"/>
      <c r="J1604" s="193"/>
      <c r="K1604" s="193"/>
      <c r="L1604" s="194"/>
      <c r="M1604" s="195"/>
      <c r="N1604" s="195"/>
      <c r="O1604" s="195"/>
      <c r="P1604" s="66"/>
      <c r="Q1604" s="213"/>
      <c r="R1604" s="193"/>
      <c r="S1604" s="193"/>
      <c r="T1604" s="193"/>
      <c r="U1604" s="193"/>
      <c r="V1604" s="193"/>
      <c r="W1604" s="193"/>
      <c r="X1604" s="193"/>
      <c r="Y1604" s="193"/>
      <c r="Z1604" s="193"/>
      <c r="AA1604" s="193"/>
      <c r="AB1604" s="193"/>
      <c r="AC1604" s="193"/>
      <c r="AD1604" s="197"/>
      <c r="AE1604" s="198"/>
    </row>
    <row r="1605" spans="1:31" ht="14.25" hidden="1">
      <c r="A1605" s="66"/>
      <c r="B1605" s="66"/>
      <c r="C1605" s="172"/>
      <c r="D1605" s="66"/>
      <c r="E1605" s="66"/>
      <c r="F1605" s="193"/>
      <c r="G1605" s="193"/>
      <c r="H1605" s="193"/>
      <c r="I1605" s="193"/>
      <c r="J1605" s="193"/>
      <c r="K1605" s="193"/>
      <c r="L1605" s="194"/>
      <c r="M1605" s="195"/>
      <c r="N1605" s="195"/>
      <c r="O1605" s="195"/>
      <c r="P1605" s="66"/>
      <c r="Q1605" s="213"/>
      <c r="R1605" s="193"/>
      <c r="S1605" s="193"/>
      <c r="T1605" s="193"/>
      <c r="U1605" s="193"/>
      <c r="V1605" s="193"/>
      <c r="W1605" s="193"/>
      <c r="X1605" s="193"/>
      <c r="Y1605" s="193"/>
      <c r="Z1605" s="193"/>
      <c r="AA1605" s="193"/>
      <c r="AB1605" s="193"/>
      <c r="AC1605" s="193"/>
      <c r="AD1605" s="197"/>
      <c r="AE1605" s="198"/>
    </row>
    <row r="1606" spans="1:31" ht="14.25" hidden="1">
      <c r="A1606" s="66"/>
      <c r="B1606" s="66"/>
      <c r="C1606" s="172"/>
      <c r="D1606" s="66"/>
      <c r="E1606" s="66"/>
      <c r="F1606" s="193"/>
      <c r="G1606" s="193"/>
      <c r="H1606" s="193"/>
      <c r="I1606" s="193"/>
      <c r="J1606" s="193"/>
      <c r="K1606" s="193"/>
      <c r="L1606" s="194"/>
      <c r="M1606" s="195"/>
      <c r="N1606" s="195"/>
      <c r="O1606" s="195"/>
      <c r="P1606" s="66"/>
      <c r="Q1606" s="213"/>
      <c r="R1606" s="193"/>
      <c r="S1606" s="193"/>
      <c r="T1606" s="193"/>
      <c r="U1606" s="193"/>
      <c r="V1606" s="193"/>
      <c r="W1606" s="193"/>
      <c r="X1606" s="193"/>
      <c r="Y1606" s="193"/>
      <c r="Z1606" s="193"/>
      <c r="AA1606" s="193"/>
      <c r="AB1606" s="193"/>
      <c r="AC1606" s="193"/>
      <c r="AD1606" s="197"/>
      <c r="AE1606" s="198"/>
    </row>
    <row r="1607" spans="1:31" ht="14.25" hidden="1">
      <c r="A1607" s="66"/>
      <c r="B1607" s="66"/>
      <c r="C1607" s="172"/>
      <c r="D1607" s="66"/>
      <c r="E1607" s="66"/>
      <c r="F1607" s="193"/>
      <c r="G1607" s="193"/>
      <c r="H1607" s="193"/>
      <c r="I1607" s="193"/>
      <c r="J1607" s="193"/>
      <c r="K1607" s="193"/>
      <c r="L1607" s="194"/>
      <c r="M1607" s="195"/>
      <c r="N1607" s="195"/>
      <c r="O1607" s="195"/>
      <c r="P1607" s="66"/>
      <c r="Q1607" s="213"/>
      <c r="R1607" s="193"/>
      <c r="S1607" s="193"/>
      <c r="T1607" s="193"/>
      <c r="U1607" s="193"/>
      <c r="V1607" s="193"/>
      <c r="W1607" s="193"/>
      <c r="X1607" s="193"/>
      <c r="Y1607" s="193"/>
      <c r="Z1607" s="193"/>
      <c r="AA1607" s="193"/>
      <c r="AB1607" s="193"/>
      <c r="AC1607" s="193"/>
      <c r="AD1607" s="197"/>
      <c r="AE1607" s="198"/>
    </row>
    <row r="1608" spans="1:31" ht="14.25" hidden="1">
      <c r="A1608" s="66"/>
      <c r="B1608" s="66"/>
      <c r="C1608" s="172"/>
      <c r="D1608" s="66"/>
      <c r="E1608" s="66"/>
      <c r="F1608" s="193"/>
      <c r="G1608" s="193"/>
      <c r="H1608" s="193"/>
      <c r="I1608" s="193"/>
      <c r="J1608" s="193"/>
      <c r="K1608" s="193"/>
      <c r="L1608" s="194"/>
      <c r="M1608" s="195"/>
      <c r="N1608" s="195"/>
      <c r="O1608" s="195"/>
      <c r="P1608" s="66"/>
      <c r="Q1608" s="213"/>
      <c r="R1608" s="193"/>
      <c r="S1608" s="193"/>
      <c r="T1608" s="193"/>
      <c r="U1608" s="193"/>
      <c r="V1608" s="193"/>
      <c r="W1608" s="193"/>
      <c r="X1608" s="193"/>
      <c r="Y1608" s="193"/>
      <c r="Z1608" s="193"/>
      <c r="AA1608" s="193"/>
      <c r="AB1608" s="193"/>
      <c r="AC1608" s="193"/>
      <c r="AD1608" s="197"/>
      <c r="AE1608" s="198"/>
    </row>
    <row r="1609" spans="1:31" ht="14.25" hidden="1">
      <c r="A1609" s="66"/>
      <c r="B1609" s="66"/>
      <c r="C1609" s="172"/>
      <c r="D1609" s="66"/>
      <c r="E1609" s="66"/>
      <c r="F1609" s="193"/>
      <c r="G1609" s="193"/>
      <c r="H1609" s="193"/>
      <c r="I1609" s="193"/>
      <c r="J1609" s="193"/>
      <c r="K1609" s="193"/>
      <c r="L1609" s="194"/>
      <c r="M1609" s="195"/>
      <c r="N1609" s="195"/>
      <c r="O1609" s="195"/>
      <c r="P1609" s="66"/>
      <c r="Q1609" s="213"/>
      <c r="R1609" s="193"/>
      <c r="S1609" s="193"/>
      <c r="T1609" s="193"/>
      <c r="U1609" s="193"/>
      <c r="V1609" s="193"/>
      <c r="W1609" s="193"/>
      <c r="X1609" s="193"/>
      <c r="Y1609" s="193"/>
      <c r="Z1609" s="193"/>
      <c r="AA1609" s="193"/>
      <c r="AB1609" s="193"/>
      <c r="AC1609" s="193"/>
      <c r="AD1609" s="197"/>
      <c r="AE1609" s="198"/>
    </row>
    <row r="1610" spans="1:31" ht="14.25" hidden="1">
      <c r="A1610" s="66"/>
      <c r="B1610" s="66"/>
      <c r="C1610" s="172"/>
      <c r="D1610" s="66"/>
      <c r="E1610" s="66"/>
      <c r="F1610" s="193"/>
      <c r="G1610" s="193"/>
      <c r="H1610" s="193"/>
      <c r="I1610" s="193"/>
      <c r="J1610" s="193"/>
      <c r="K1610" s="193"/>
      <c r="L1610" s="194"/>
      <c r="M1610" s="195"/>
      <c r="N1610" s="195"/>
      <c r="O1610" s="195"/>
      <c r="P1610" s="66"/>
      <c r="Q1610" s="213"/>
      <c r="R1610" s="193"/>
      <c r="S1610" s="193"/>
      <c r="T1610" s="193"/>
      <c r="U1610" s="193"/>
      <c r="V1610" s="193"/>
      <c r="W1610" s="193"/>
      <c r="X1610" s="193"/>
      <c r="Y1610" s="193"/>
      <c r="Z1610" s="193"/>
      <c r="AA1610" s="193"/>
      <c r="AB1610" s="193"/>
      <c r="AC1610" s="193"/>
      <c r="AD1610" s="197"/>
      <c r="AE1610" s="198"/>
    </row>
    <row r="1611" spans="1:31" ht="14.25" hidden="1">
      <c r="A1611" s="66"/>
      <c r="B1611" s="66"/>
      <c r="C1611" s="172"/>
      <c r="D1611" s="66"/>
      <c r="E1611" s="66"/>
      <c r="F1611" s="193"/>
      <c r="G1611" s="193"/>
      <c r="H1611" s="193"/>
      <c r="I1611" s="193"/>
      <c r="J1611" s="193"/>
      <c r="K1611" s="193"/>
      <c r="L1611" s="194"/>
      <c r="M1611" s="195"/>
      <c r="N1611" s="195"/>
      <c r="O1611" s="195"/>
      <c r="P1611" s="66"/>
      <c r="Q1611" s="213"/>
      <c r="R1611" s="193"/>
      <c r="S1611" s="193"/>
      <c r="T1611" s="193"/>
      <c r="U1611" s="193"/>
      <c r="V1611" s="193"/>
      <c r="W1611" s="193"/>
      <c r="X1611" s="193"/>
      <c r="Y1611" s="193"/>
      <c r="Z1611" s="193"/>
      <c r="AA1611" s="193"/>
      <c r="AB1611" s="193"/>
      <c r="AC1611" s="193"/>
      <c r="AD1611" s="197"/>
      <c r="AE1611" s="198"/>
    </row>
    <row r="1612" spans="1:31" ht="14.25" hidden="1">
      <c r="A1612" s="66"/>
      <c r="B1612" s="66"/>
      <c r="C1612" s="172"/>
      <c r="D1612" s="66"/>
      <c r="E1612" s="66"/>
      <c r="F1612" s="193"/>
      <c r="G1612" s="193"/>
      <c r="H1612" s="193"/>
      <c r="I1612" s="193"/>
      <c r="J1612" s="193"/>
      <c r="K1612" s="193"/>
      <c r="L1612" s="194"/>
      <c r="M1612" s="195"/>
      <c r="N1612" s="195"/>
      <c r="O1612" s="195"/>
      <c r="P1612" s="66"/>
      <c r="Q1612" s="213"/>
      <c r="R1612" s="193"/>
      <c r="S1612" s="193"/>
      <c r="T1612" s="193"/>
      <c r="U1612" s="193"/>
      <c r="V1612" s="193"/>
      <c r="W1612" s="193"/>
      <c r="X1612" s="193"/>
      <c r="Y1612" s="193"/>
      <c r="Z1612" s="193"/>
      <c r="AA1612" s="193"/>
      <c r="AB1612" s="193"/>
      <c r="AC1612" s="193"/>
      <c r="AD1612" s="197"/>
      <c r="AE1612" s="198"/>
    </row>
    <row r="1613" spans="1:31" ht="14.25" hidden="1">
      <c r="A1613" s="66"/>
      <c r="B1613" s="66"/>
      <c r="C1613" s="172"/>
      <c r="D1613" s="66"/>
      <c r="E1613" s="66"/>
      <c r="F1613" s="193"/>
      <c r="G1613" s="193"/>
      <c r="H1613" s="193"/>
      <c r="I1613" s="193"/>
      <c r="J1613" s="193"/>
      <c r="K1613" s="193"/>
      <c r="L1613" s="194"/>
      <c r="M1613" s="195"/>
      <c r="N1613" s="195"/>
      <c r="O1613" s="195"/>
      <c r="P1613" s="66"/>
      <c r="Q1613" s="213"/>
      <c r="R1613" s="193"/>
      <c r="S1613" s="193"/>
      <c r="T1613" s="193"/>
      <c r="U1613" s="193"/>
      <c r="V1613" s="193"/>
      <c r="W1613" s="193"/>
      <c r="X1613" s="193"/>
      <c r="Y1613" s="193"/>
      <c r="Z1613" s="193"/>
      <c r="AA1613" s="193"/>
      <c r="AB1613" s="193"/>
      <c r="AC1613" s="193"/>
      <c r="AD1613" s="197"/>
      <c r="AE1613" s="198"/>
    </row>
    <row r="1614" spans="1:31" ht="14.25" hidden="1">
      <c r="A1614" s="66"/>
      <c r="B1614" s="66"/>
      <c r="C1614" s="172"/>
      <c r="D1614" s="66"/>
      <c r="E1614" s="66"/>
      <c r="F1614" s="193"/>
      <c r="G1614" s="193"/>
      <c r="H1614" s="193"/>
      <c r="I1614" s="193"/>
      <c r="J1614" s="193"/>
      <c r="K1614" s="193"/>
      <c r="L1614" s="194"/>
      <c r="M1614" s="195"/>
      <c r="N1614" s="195"/>
      <c r="O1614" s="195"/>
      <c r="P1614" s="66"/>
      <c r="Q1614" s="213"/>
      <c r="R1614" s="193"/>
      <c r="S1614" s="193"/>
      <c r="T1614" s="193"/>
      <c r="U1614" s="193"/>
      <c r="V1614" s="193"/>
      <c r="W1614" s="193"/>
      <c r="X1614" s="193"/>
      <c r="Y1614" s="193"/>
      <c r="Z1614" s="193"/>
      <c r="AA1614" s="193"/>
      <c r="AB1614" s="193"/>
      <c r="AC1614" s="193"/>
      <c r="AD1614" s="197"/>
      <c r="AE1614" s="198"/>
    </row>
    <row r="1615" spans="1:31" ht="14.25" hidden="1">
      <c r="A1615" s="66"/>
      <c r="B1615" s="66"/>
      <c r="C1615" s="172"/>
      <c r="D1615" s="66"/>
      <c r="E1615" s="66"/>
      <c r="F1615" s="193"/>
      <c r="G1615" s="193"/>
      <c r="H1615" s="193"/>
      <c r="I1615" s="193"/>
      <c r="J1615" s="193"/>
      <c r="K1615" s="193"/>
      <c r="L1615" s="194"/>
      <c r="M1615" s="195"/>
      <c r="N1615" s="195"/>
      <c r="O1615" s="195"/>
      <c r="P1615" s="66"/>
      <c r="Q1615" s="213"/>
      <c r="R1615" s="193"/>
      <c r="S1615" s="193"/>
      <c r="T1615" s="193"/>
      <c r="U1615" s="193"/>
      <c r="V1615" s="193"/>
      <c r="W1615" s="193"/>
      <c r="X1615" s="193"/>
      <c r="Y1615" s="193"/>
      <c r="Z1615" s="193"/>
      <c r="AA1615" s="193"/>
      <c r="AB1615" s="193"/>
      <c r="AC1615" s="193"/>
      <c r="AD1615" s="197"/>
      <c r="AE1615" s="198"/>
    </row>
    <row r="1616" spans="1:31" ht="14.25" hidden="1">
      <c r="A1616" s="66"/>
      <c r="B1616" s="66"/>
      <c r="C1616" s="172"/>
      <c r="D1616" s="66"/>
      <c r="E1616" s="66"/>
      <c r="F1616" s="193"/>
      <c r="G1616" s="193"/>
      <c r="H1616" s="193"/>
      <c r="I1616" s="193"/>
      <c r="J1616" s="193"/>
      <c r="K1616" s="193"/>
      <c r="L1616" s="194"/>
      <c r="M1616" s="195"/>
      <c r="N1616" s="195"/>
      <c r="O1616" s="195"/>
      <c r="P1616" s="66"/>
      <c r="Q1616" s="213"/>
      <c r="R1616" s="193"/>
      <c r="S1616" s="193"/>
      <c r="T1616" s="193"/>
      <c r="U1616" s="193"/>
      <c r="V1616" s="193"/>
      <c r="W1616" s="193"/>
      <c r="X1616" s="193"/>
      <c r="Y1616" s="193"/>
      <c r="Z1616" s="193"/>
      <c r="AA1616" s="193"/>
      <c r="AB1616" s="193"/>
      <c r="AC1616" s="193"/>
      <c r="AD1616" s="197"/>
      <c r="AE1616" s="198"/>
    </row>
    <row r="1617" spans="1:31" ht="14.25" hidden="1">
      <c r="A1617" s="66"/>
      <c r="B1617" s="66"/>
      <c r="C1617" s="172"/>
      <c r="D1617" s="66"/>
      <c r="E1617" s="66"/>
      <c r="F1617" s="193"/>
      <c r="G1617" s="193"/>
      <c r="H1617" s="193"/>
      <c r="I1617" s="193"/>
      <c r="J1617" s="193"/>
      <c r="K1617" s="193"/>
      <c r="L1617" s="194"/>
      <c r="M1617" s="195"/>
      <c r="N1617" s="195"/>
      <c r="O1617" s="195"/>
      <c r="P1617" s="66"/>
      <c r="Q1617" s="213"/>
      <c r="R1617" s="193"/>
      <c r="S1617" s="193"/>
      <c r="T1617" s="193"/>
      <c r="U1617" s="193"/>
      <c r="V1617" s="193"/>
      <c r="W1617" s="193"/>
      <c r="X1617" s="193"/>
      <c r="Y1617" s="193"/>
      <c r="Z1617" s="193"/>
      <c r="AA1617" s="193"/>
      <c r="AB1617" s="193"/>
      <c r="AC1617" s="193"/>
      <c r="AD1617" s="197"/>
      <c r="AE1617" s="198"/>
    </row>
    <row r="1618" spans="1:31" ht="14.25" hidden="1">
      <c r="A1618" s="66"/>
      <c r="B1618" s="66"/>
      <c r="C1618" s="172"/>
      <c r="D1618" s="66"/>
      <c r="E1618" s="66"/>
      <c r="F1618" s="193"/>
      <c r="G1618" s="193"/>
      <c r="H1618" s="193"/>
      <c r="I1618" s="193"/>
      <c r="J1618" s="193"/>
      <c r="K1618" s="193"/>
      <c r="L1618" s="194"/>
      <c r="M1618" s="195"/>
      <c r="N1618" s="195"/>
      <c r="O1618" s="195"/>
      <c r="P1618" s="66"/>
      <c r="Q1618" s="213"/>
      <c r="R1618" s="193"/>
      <c r="S1618" s="193"/>
      <c r="T1618" s="193"/>
      <c r="U1618" s="193"/>
      <c r="V1618" s="193"/>
      <c r="W1618" s="193"/>
      <c r="X1618" s="193"/>
      <c r="Y1618" s="193"/>
      <c r="Z1618" s="193"/>
      <c r="AA1618" s="193"/>
      <c r="AB1618" s="193"/>
      <c r="AC1618" s="193"/>
      <c r="AD1618" s="197"/>
      <c r="AE1618" s="198"/>
    </row>
    <row r="1619" spans="1:31" ht="14.25" hidden="1">
      <c r="A1619" s="66"/>
      <c r="B1619" s="66"/>
      <c r="C1619" s="172"/>
      <c r="D1619" s="66"/>
      <c r="E1619" s="66"/>
      <c r="F1619" s="193"/>
      <c r="G1619" s="193"/>
      <c r="H1619" s="193"/>
      <c r="I1619" s="193"/>
      <c r="J1619" s="193"/>
      <c r="K1619" s="193"/>
      <c r="L1619" s="194"/>
      <c r="M1619" s="195"/>
      <c r="N1619" s="195"/>
      <c r="O1619" s="195"/>
      <c r="P1619" s="66"/>
      <c r="Q1619" s="213"/>
      <c r="R1619" s="193"/>
      <c r="S1619" s="193"/>
      <c r="T1619" s="193"/>
      <c r="U1619" s="193"/>
      <c r="V1619" s="193"/>
      <c r="W1619" s="193"/>
      <c r="X1619" s="193"/>
      <c r="Y1619" s="193"/>
      <c r="Z1619" s="193"/>
      <c r="AA1619" s="193"/>
      <c r="AB1619" s="193"/>
      <c r="AC1619" s="193"/>
      <c r="AD1619" s="197"/>
      <c r="AE1619" s="198"/>
    </row>
    <row r="1620" spans="1:31" ht="14.25" hidden="1">
      <c r="A1620" s="66"/>
      <c r="B1620" s="66"/>
      <c r="C1620" s="172"/>
      <c r="D1620" s="66"/>
      <c r="E1620" s="66"/>
      <c r="F1620" s="193"/>
      <c r="G1620" s="193"/>
      <c r="H1620" s="193"/>
      <c r="I1620" s="193"/>
      <c r="J1620" s="193"/>
      <c r="K1620" s="193"/>
      <c r="L1620" s="194"/>
      <c r="M1620" s="195"/>
      <c r="N1620" s="195"/>
      <c r="O1620" s="195"/>
      <c r="P1620" s="66"/>
      <c r="Q1620" s="213"/>
      <c r="R1620" s="193"/>
      <c r="S1620" s="193"/>
      <c r="T1620" s="193"/>
      <c r="U1620" s="193"/>
      <c r="V1620" s="193"/>
      <c r="W1620" s="193"/>
      <c r="X1620" s="193"/>
      <c r="Y1620" s="193"/>
      <c r="Z1620" s="193"/>
      <c r="AA1620" s="193"/>
      <c r="AB1620" s="193"/>
      <c r="AC1620" s="193"/>
      <c r="AD1620" s="197"/>
      <c r="AE1620" s="198"/>
    </row>
    <row r="1621" spans="1:31" ht="14.25" hidden="1">
      <c r="A1621" s="66"/>
      <c r="B1621" s="66"/>
      <c r="C1621" s="172"/>
      <c r="D1621" s="66"/>
      <c r="E1621" s="66"/>
      <c r="F1621" s="193"/>
      <c r="G1621" s="193"/>
      <c r="H1621" s="193"/>
      <c r="I1621" s="193"/>
      <c r="J1621" s="193"/>
      <c r="K1621" s="193"/>
      <c r="L1621" s="194"/>
      <c r="M1621" s="195"/>
      <c r="N1621" s="195"/>
      <c r="O1621" s="195"/>
      <c r="P1621" s="66"/>
      <c r="Q1621" s="213"/>
      <c r="R1621" s="193"/>
      <c r="S1621" s="193"/>
      <c r="T1621" s="193"/>
      <c r="U1621" s="193"/>
      <c r="V1621" s="193"/>
      <c r="W1621" s="193"/>
      <c r="X1621" s="193"/>
      <c r="Y1621" s="193"/>
      <c r="Z1621" s="193"/>
      <c r="AA1621" s="193"/>
      <c r="AB1621" s="193"/>
      <c r="AC1621" s="193"/>
      <c r="AD1621" s="197"/>
      <c r="AE1621" s="198"/>
    </row>
    <row r="1622" spans="1:31" ht="14.25" hidden="1">
      <c r="A1622" s="66"/>
      <c r="B1622" s="66"/>
      <c r="C1622" s="172"/>
      <c r="D1622" s="66"/>
      <c r="E1622" s="66"/>
      <c r="F1622" s="193"/>
      <c r="G1622" s="193"/>
      <c r="H1622" s="193"/>
      <c r="I1622" s="193"/>
      <c r="J1622" s="193"/>
      <c r="K1622" s="193"/>
      <c r="L1622" s="194"/>
      <c r="M1622" s="195"/>
      <c r="N1622" s="195"/>
      <c r="O1622" s="195"/>
      <c r="P1622" s="66"/>
      <c r="Q1622" s="213"/>
      <c r="R1622" s="193"/>
      <c r="S1622" s="193"/>
      <c r="T1622" s="193"/>
      <c r="U1622" s="193"/>
      <c r="V1622" s="193"/>
      <c r="W1622" s="193"/>
      <c r="X1622" s="193"/>
      <c r="Y1622" s="193"/>
      <c r="Z1622" s="193"/>
      <c r="AA1622" s="193"/>
      <c r="AB1622" s="193"/>
      <c r="AC1622" s="193"/>
      <c r="AD1622" s="197"/>
      <c r="AE1622" s="198"/>
    </row>
    <row r="1623" spans="1:31" ht="14.25" hidden="1">
      <c r="A1623" s="66"/>
      <c r="B1623" s="66"/>
      <c r="C1623" s="172"/>
      <c r="D1623" s="66"/>
      <c r="E1623" s="66"/>
      <c r="F1623" s="193"/>
      <c r="G1623" s="193"/>
      <c r="H1623" s="193"/>
      <c r="I1623" s="193"/>
      <c r="J1623" s="193"/>
      <c r="K1623" s="193"/>
      <c r="L1623" s="194"/>
      <c r="M1623" s="195"/>
      <c r="N1623" s="195"/>
      <c r="O1623" s="195"/>
      <c r="P1623" s="66"/>
      <c r="Q1623" s="213"/>
      <c r="R1623" s="193"/>
      <c r="S1623" s="193"/>
      <c r="T1623" s="193"/>
      <c r="U1623" s="193"/>
      <c r="V1623" s="193"/>
      <c r="W1623" s="193"/>
      <c r="X1623" s="193"/>
      <c r="Y1623" s="193"/>
      <c r="Z1623" s="193"/>
      <c r="AA1623" s="193"/>
      <c r="AB1623" s="193"/>
      <c r="AC1623" s="193"/>
      <c r="AD1623" s="197"/>
      <c r="AE1623" s="198"/>
    </row>
    <row r="1624" spans="1:31" ht="14.25" hidden="1">
      <c r="A1624" s="66"/>
      <c r="B1624" s="66"/>
      <c r="C1624" s="172"/>
      <c r="D1624" s="66"/>
      <c r="E1624" s="66"/>
      <c r="F1624" s="193"/>
      <c r="G1624" s="193"/>
      <c r="H1624" s="193"/>
      <c r="I1624" s="193"/>
      <c r="J1624" s="193"/>
      <c r="K1624" s="193"/>
      <c r="L1624" s="194"/>
      <c r="M1624" s="195"/>
      <c r="N1624" s="195"/>
      <c r="O1624" s="195"/>
      <c r="P1624" s="66"/>
      <c r="Q1624" s="213"/>
      <c r="R1624" s="193"/>
      <c r="S1624" s="193"/>
      <c r="T1624" s="193"/>
      <c r="U1624" s="193"/>
      <c r="V1624" s="193"/>
      <c r="W1624" s="193"/>
      <c r="X1624" s="193"/>
      <c r="Y1624" s="193"/>
      <c r="Z1624" s="193"/>
      <c r="AA1624" s="193"/>
      <c r="AB1624" s="193"/>
      <c r="AC1624" s="193"/>
      <c r="AD1624" s="197"/>
      <c r="AE1624" s="198"/>
    </row>
    <row r="1625" spans="1:31" ht="14.25" hidden="1">
      <c r="A1625" s="66"/>
      <c r="B1625" s="66"/>
      <c r="C1625" s="172"/>
      <c r="D1625" s="66"/>
      <c r="E1625" s="66"/>
      <c r="F1625" s="193"/>
      <c r="G1625" s="193"/>
      <c r="H1625" s="193"/>
      <c r="I1625" s="193"/>
      <c r="J1625" s="193"/>
      <c r="K1625" s="193"/>
      <c r="L1625" s="194"/>
      <c r="M1625" s="195"/>
      <c r="N1625" s="195"/>
      <c r="O1625" s="195"/>
      <c r="P1625" s="66"/>
      <c r="Q1625" s="213"/>
      <c r="R1625" s="193"/>
      <c r="S1625" s="193"/>
      <c r="T1625" s="193"/>
      <c r="U1625" s="193"/>
      <c r="V1625" s="193"/>
      <c r="W1625" s="193"/>
      <c r="X1625" s="193"/>
      <c r="Y1625" s="193"/>
      <c r="Z1625" s="193"/>
      <c r="AA1625" s="193"/>
      <c r="AB1625" s="193"/>
      <c r="AC1625" s="193"/>
      <c r="AD1625" s="197"/>
      <c r="AE1625" s="198"/>
    </row>
    <row r="1626" spans="1:31" ht="14.25" hidden="1">
      <c r="A1626" s="66"/>
      <c r="B1626" s="66"/>
      <c r="C1626" s="172"/>
      <c r="D1626" s="66"/>
      <c r="E1626" s="66"/>
      <c r="F1626" s="193"/>
      <c r="G1626" s="193"/>
      <c r="H1626" s="193"/>
      <c r="I1626" s="193"/>
      <c r="J1626" s="193"/>
      <c r="K1626" s="193"/>
      <c r="L1626" s="194"/>
      <c r="M1626" s="195"/>
      <c r="N1626" s="195"/>
      <c r="O1626" s="195"/>
      <c r="P1626" s="66"/>
      <c r="Q1626" s="213"/>
      <c r="R1626" s="193"/>
      <c r="S1626" s="193"/>
      <c r="T1626" s="193"/>
      <c r="U1626" s="193"/>
      <c r="V1626" s="193"/>
      <c r="W1626" s="193"/>
      <c r="X1626" s="193"/>
      <c r="Y1626" s="193"/>
      <c r="Z1626" s="193"/>
      <c r="AA1626" s="193"/>
      <c r="AB1626" s="193"/>
      <c r="AC1626" s="193"/>
      <c r="AD1626" s="197"/>
      <c r="AE1626" s="198"/>
    </row>
    <row r="1627" spans="1:31" ht="14.25" hidden="1">
      <c r="A1627" s="66"/>
      <c r="B1627" s="66"/>
      <c r="C1627" s="172"/>
      <c r="D1627" s="66"/>
      <c r="E1627" s="66"/>
      <c r="F1627" s="193"/>
      <c r="G1627" s="193"/>
      <c r="H1627" s="193"/>
      <c r="I1627" s="193"/>
      <c r="J1627" s="193"/>
      <c r="K1627" s="193"/>
      <c r="L1627" s="194"/>
      <c r="M1627" s="195"/>
      <c r="N1627" s="195"/>
      <c r="O1627" s="195"/>
      <c r="P1627" s="66"/>
      <c r="Q1627" s="213"/>
      <c r="R1627" s="193"/>
      <c r="S1627" s="193"/>
      <c r="T1627" s="193"/>
      <c r="U1627" s="193"/>
      <c r="V1627" s="193"/>
      <c r="W1627" s="193"/>
      <c r="X1627" s="193"/>
      <c r="Y1627" s="193"/>
      <c r="Z1627" s="193"/>
      <c r="AA1627" s="193"/>
      <c r="AB1627" s="193"/>
      <c r="AC1627" s="193"/>
      <c r="AD1627" s="197"/>
      <c r="AE1627" s="198"/>
    </row>
    <row r="1628" spans="1:31" ht="14.25" hidden="1">
      <c r="A1628" s="66"/>
      <c r="B1628" s="66"/>
      <c r="C1628" s="172"/>
      <c r="D1628" s="66"/>
      <c r="E1628" s="66"/>
      <c r="F1628" s="193"/>
      <c r="G1628" s="193"/>
      <c r="H1628" s="193"/>
      <c r="I1628" s="193"/>
      <c r="J1628" s="193"/>
      <c r="K1628" s="193"/>
      <c r="L1628" s="194"/>
      <c r="M1628" s="195"/>
      <c r="N1628" s="195"/>
      <c r="O1628" s="195"/>
      <c r="P1628" s="66"/>
      <c r="Q1628" s="213"/>
      <c r="R1628" s="193"/>
      <c r="S1628" s="193"/>
      <c r="T1628" s="193"/>
      <c r="U1628" s="193"/>
      <c r="V1628" s="193"/>
      <c r="W1628" s="193"/>
      <c r="X1628" s="193"/>
      <c r="Y1628" s="193"/>
      <c r="Z1628" s="193"/>
      <c r="AA1628" s="193"/>
      <c r="AB1628" s="193"/>
      <c r="AC1628" s="193"/>
      <c r="AD1628" s="197"/>
      <c r="AE1628" s="198"/>
    </row>
    <row r="1629" spans="1:31" ht="14.25" hidden="1">
      <c r="A1629" s="66"/>
      <c r="B1629" s="66"/>
      <c r="C1629" s="172"/>
      <c r="D1629" s="66"/>
      <c r="E1629" s="66"/>
      <c r="F1629" s="193"/>
      <c r="G1629" s="193"/>
      <c r="H1629" s="193"/>
      <c r="I1629" s="193"/>
      <c r="J1629" s="193"/>
      <c r="K1629" s="193"/>
      <c r="L1629" s="194"/>
      <c r="M1629" s="195"/>
      <c r="N1629" s="195"/>
      <c r="O1629" s="195"/>
      <c r="P1629" s="66"/>
      <c r="Q1629" s="213"/>
      <c r="R1629" s="193"/>
      <c r="S1629" s="193"/>
      <c r="T1629" s="193"/>
      <c r="U1629" s="193"/>
      <c r="V1629" s="193"/>
      <c r="W1629" s="193"/>
      <c r="X1629" s="193"/>
      <c r="Y1629" s="193"/>
      <c r="Z1629" s="193"/>
      <c r="AA1629" s="193"/>
      <c r="AB1629" s="193"/>
      <c r="AC1629" s="193"/>
      <c r="AD1629" s="197"/>
      <c r="AE1629" s="198"/>
    </row>
    <row r="1630" spans="1:31" ht="14.25" hidden="1">
      <c r="A1630" s="66"/>
      <c r="B1630" s="66"/>
      <c r="C1630" s="172"/>
      <c r="D1630" s="66"/>
      <c r="E1630" s="66"/>
      <c r="F1630" s="193"/>
      <c r="G1630" s="193"/>
      <c r="H1630" s="193"/>
      <c r="I1630" s="193"/>
      <c r="J1630" s="193"/>
      <c r="K1630" s="193"/>
      <c r="L1630" s="194"/>
      <c r="M1630" s="195"/>
      <c r="N1630" s="195"/>
      <c r="O1630" s="195"/>
      <c r="P1630" s="66"/>
      <c r="Q1630" s="213"/>
      <c r="R1630" s="193"/>
      <c r="S1630" s="193"/>
      <c r="T1630" s="193"/>
      <c r="U1630" s="193"/>
      <c r="V1630" s="193"/>
      <c r="W1630" s="193"/>
      <c r="X1630" s="193"/>
      <c r="Y1630" s="193"/>
      <c r="Z1630" s="193"/>
      <c r="AA1630" s="193"/>
      <c r="AB1630" s="193"/>
      <c r="AC1630" s="193"/>
      <c r="AD1630" s="197"/>
      <c r="AE1630" s="198"/>
    </row>
    <row r="1631" spans="1:31" ht="14.25" hidden="1">
      <c r="A1631" s="66"/>
      <c r="B1631" s="66"/>
      <c r="C1631" s="172"/>
      <c r="D1631" s="66"/>
      <c r="E1631" s="66"/>
      <c r="F1631" s="193"/>
      <c r="G1631" s="193"/>
      <c r="H1631" s="193"/>
      <c r="I1631" s="193"/>
      <c r="J1631" s="193"/>
      <c r="K1631" s="193"/>
      <c r="L1631" s="194"/>
      <c r="M1631" s="195"/>
      <c r="N1631" s="195"/>
      <c r="O1631" s="195"/>
      <c r="P1631" s="66"/>
      <c r="Q1631" s="213"/>
      <c r="R1631" s="193"/>
      <c r="S1631" s="193"/>
      <c r="T1631" s="193"/>
      <c r="U1631" s="193"/>
      <c r="V1631" s="193"/>
      <c r="W1631" s="193"/>
      <c r="X1631" s="193"/>
      <c r="Y1631" s="193"/>
      <c r="Z1631" s="193"/>
      <c r="AA1631" s="193"/>
      <c r="AB1631" s="193"/>
      <c r="AC1631" s="193"/>
      <c r="AD1631" s="197"/>
      <c r="AE1631" s="198"/>
    </row>
    <row r="1632" spans="1:31" ht="14.25" hidden="1">
      <c r="A1632" s="66"/>
      <c r="B1632" s="66"/>
      <c r="C1632" s="172"/>
      <c r="D1632" s="66"/>
      <c r="E1632" s="66"/>
      <c r="F1632" s="193"/>
      <c r="G1632" s="193"/>
      <c r="H1632" s="193"/>
      <c r="I1632" s="193"/>
      <c r="J1632" s="193"/>
      <c r="K1632" s="193"/>
      <c r="L1632" s="194"/>
      <c r="M1632" s="195"/>
      <c r="N1632" s="195"/>
      <c r="O1632" s="195"/>
      <c r="P1632" s="66"/>
      <c r="Q1632" s="213"/>
      <c r="R1632" s="193"/>
      <c r="S1632" s="193"/>
      <c r="T1632" s="193"/>
      <c r="U1632" s="193"/>
      <c r="V1632" s="193"/>
      <c r="W1632" s="193"/>
      <c r="X1632" s="193"/>
      <c r="Y1632" s="193"/>
      <c r="Z1632" s="193"/>
      <c r="AA1632" s="193"/>
      <c r="AB1632" s="193"/>
      <c r="AC1632" s="193"/>
      <c r="AD1632" s="197"/>
      <c r="AE1632" s="198"/>
    </row>
    <row r="1633" spans="1:31" ht="14.25" hidden="1">
      <c r="A1633" s="66"/>
      <c r="B1633" s="66"/>
      <c r="C1633" s="172"/>
      <c r="D1633" s="66"/>
      <c r="E1633" s="66"/>
      <c r="F1633" s="193"/>
      <c r="G1633" s="193"/>
      <c r="H1633" s="193"/>
      <c r="I1633" s="193"/>
      <c r="J1633" s="193"/>
      <c r="K1633" s="193"/>
      <c r="L1633" s="194"/>
      <c r="M1633" s="195"/>
      <c r="N1633" s="195"/>
      <c r="O1633" s="195"/>
      <c r="P1633" s="66"/>
      <c r="Q1633" s="213"/>
      <c r="R1633" s="193"/>
      <c r="S1633" s="193"/>
      <c r="T1633" s="193"/>
      <c r="U1633" s="193"/>
      <c r="V1633" s="193"/>
      <c r="W1633" s="193"/>
      <c r="X1633" s="193"/>
      <c r="Y1633" s="193"/>
      <c r="Z1633" s="193"/>
      <c r="AA1633" s="193"/>
      <c r="AB1633" s="193"/>
      <c r="AC1633" s="193"/>
      <c r="AD1633" s="197"/>
      <c r="AE1633" s="198"/>
    </row>
    <row r="1634" spans="1:31" ht="14.25" hidden="1">
      <c r="A1634" s="66"/>
      <c r="B1634" s="66"/>
      <c r="C1634" s="172"/>
      <c r="D1634" s="66"/>
      <c r="E1634" s="66"/>
      <c r="F1634" s="193"/>
      <c r="G1634" s="193"/>
      <c r="H1634" s="193"/>
      <c r="I1634" s="193"/>
      <c r="J1634" s="193"/>
      <c r="K1634" s="193"/>
      <c r="L1634" s="194"/>
      <c r="M1634" s="195"/>
      <c r="N1634" s="195"/>
      <c r="O1634" s="195"/>
      <c r="P1634" s="66"/>
      <c r="Q1634" s="213"/>
      <c r="R1634" s="193"/>
      <c r="S1634" s="193"/>
      <c r="T1634" s="193"/>
      <c r="U1634" s="193"/>
      <c r="V1634" s="193"/>
      <c r="W1634" s="193"/>
      <c r="X1634" s="193"/>
      <c r="Y1634" s="193"/>
      <c r="Z1634" s="193"/>
      <c r="AA1634" s="193"/>
      <c r="AB1634" s="193"/>
      <c r="AC1634" s="193"/>
      <c r="AD1634" s="197"/>
      <c r="AE1634" s="198"/>
    </row>
    <row r="1635" spans="1:31" ht="14.25" hidden="1">
      <c r="A1635" s="66"/>
      <c r="B1635" s="66"/>
      <c r="C1635" s="172"/>
      <c r="D1635" s="66"/>
      <c r="E1635" s="66"/>
      <c r="F1635" s="193"/>
      <c r="G1635" s="193"/>
      <c r="H1635" s="193"/>
      <c r="I1635" s="193"/>
      <c r="J1635" s="193"/>
      <c r="K1635" s="193"/>
      <c r="L1635" s="194"/>
      <c r="M1635" s="195"/>
      <c r="N1635" s="195"/>
      <c r="O1635" s="195"/>
      <c r="P1635" s="66"/>
      <c r="Q1635" s="213"/>
      <c r="R1635" s="193"/>
      <c r="S1635" s="193"/>
      <c r="T1635" s="193"/>
      <c r="U1635" s="193"/>
      <c r="V1635" s="193"/>
      <c r="W1635" s="193"/>
      <c r="X1635" s="193"/>
      <c r="Y1635" s="193"/>
      <c r="Z1635" s="193"/>
      <c r="AA1635" s="193"/>
      <c r="AB1635" s="193"/>
      <c r="AC1635" s="193"/>
      <c r="AD1635" s="197"/>
      <c r="AE1635" s="198"/>
    </row>
    <row r="1636" spans="1:31" ht="14.25" hidden="1">
      <c r="A1636" s="66"/>
      <c r="B1636" s="66"/>
      <c r="C1636" s="172"/>
      <c r="D1636" s="66"/>
      <c r="E1636" s="66"/>
      <c r="F1636" s="193"/>
      <c r="G1636" s="193"/>
      <c r="H1636" s="193"/>
      <c r="I1636" s="193"/>
      <c r="J1636" s="193"/>
      <c r="K1636" s="193"/>
      <c r="L1636" s="194"/>
      <c r="M1636" s="195"/>
      <c r="N1636" s="195"/>
      <c r="O1636" s="195"/>
      <c r="P1636" s="66"/>
      <c r="Q1636" s="213"/>
      <c r="R1636" s="193"/>
      <c r="S1636" s="193"/>
      <c r="T1636" s="193"/>
      <c r="U1636" s="193"/>
      <c r="V1636" s="193"/>
      <c r="W1636" s="193"/>
      <c r="X1636" s="193"/>
      <c r="Y1636" s="193"/>
      <c r="Z1636" s="193"/>
      <c r="AA1636" s="193"/>
      <c r="AB1636" s="193"/>
      <c r="AC1636" s="193"/>
      <c r="AD1636" s="197"/>
      <c r="AE1636" s="198"/>
    </row>
    <row r="1637" spans="1:31" ht="14.25" hidden="1">
      <c r="A1637" s="66"/>
      <c r="B1637" s="66"/>
      <c r="C1637" s="172"/>
      <c r="D1637" s="66"/>
      <c r="E1637" s="66"/>
      <c r="F1637" s="193"/>
      <c r="G1637" s="193"/>
      <c r="H1637" s="193"/>
      <c r="I1637" s="193"/>
      <c r="J1637" s="193"/>
      <c r="K1637" s="193"/>
      <c r="L1637" s="194"/>
      <c r="M1637" s="195"/>
      <c r="N1637" s="195"/>
      <c r="O1637" s="195"/>
      <c r="P1637" s="66"/>
      <c r="Q1637" s="213"/>
      <c r="R1637" s="193"/>
      <c r="S1637" s="193"/>
      <c r="T1637" s="193"/>
      <c r="U1637" s="193"/>
      <c r="V1637" s="193"/>
      <c r="W1637" s="193"/>
      <c r="X1637" s="193"/>
      <c r="Y1637" s="193"/>
      <c r="Z1637" s="193"/>
      <c r="AA1637" s="193"/>
      <c r="AB1637" s="193"/>
      <c r="AC1637" s="193"/>
      <c r="AD1637" s="197"/>
      <c r="AE1637" s="198"/>
    </row>
    <row r="1638" spans="1:31" ht="14.25" hidden="1">
      <c r="A1638" s="66"/>
      <c r="B1638" s="66"/>
      <c r="C1638" s="172"/>
      <c r="D1638" s="66"/>
      <c r="E1638" s="66"/>
      <c r="F1638" s="193"/>
      <c r="G1638" s="193"/>
      <c r="H1638" s="193"/>
      <c r="I1638" s="193"/>
      <c r="J1638" s="193"/>
      <c r="K1638" s="193"/>
      <c r="L1638" s="194"/>
      <c r="M1638" s="195"/>
      <c r="N1638" s="195"/>
      <c r="O1638" s="195"/>
      <c r="P1638" s="66"/>
      <c r="Q1638" s="213"/>
      <c r="R1638" s="193"/>
      <c r="S1638" s="193"/>
      <c r="T1638" s="193"/>
      <c r="U1638" s="193"/>
      <c r="V1638" s="193"/>
      <c r="W1638" s="193"/>
      <c r="X1638" s="193"/>
      <c r="Y1638" s="193"/>
      <c r="Z1638" s="193"/>
      <c r="AA1638" s="193"/>
      <c r="AB1638" s="193"/>
      <c r="AC1638" s="193"/>
      <c r="AD1638" s="197"/>
      <c r="AE1638" s="198"/>
    </row>
    <row r="1639" spans="1:31" ht="14.25" hidden="1">
      <c r="A1639" s="66"/>
      <c r="B1639" s="66"/>
      <c r="C1639" s="172"/>
      <c r="D1639" s="66"/>
      <c r="E1639" s="66"/>
      <c r="F1639" s="193"/>
      <c r="G1639" s="193"/>
      <c r="H1639" s="193"/>
      <c r="I1639" s="193"/>
      <c r="J1639" s="193"/>
      <c r="K1639" s="193"/>
      <c r="L1639" s="194"/>
      <c r="M1639" s="195"/>
      <c r="N1639" s="195"/>
      <c r="O1639" s="195"/>
      <c r="P1639" s="66"/>
      <c r="Q1639" s="213"/>
      <c r="R1639" s="193"/>
      <c r="S1639" s="193"/>
      <c r="T1639" s="193"/>
      <c r="U1639" s="193"/>
      <c r="V1639" s="193"/>
      <c r="W1639" s="193"/>
      <c r="X1639" s="193"/>
      <c r="Y1639" s="193"/>
      <c r="Z1639" s="193"/>
      <c r="AA1639" s="193"/>
      <c r="AB1639" s="193"/>
      <c r="AC1639" s="193"/>
      <c r="AD1639" s="197"/>
      <c r="AE1639" s="198"/>
    </row>
    <row r="1640" spans="1:31" ht="14.25" hidden="1">
      <c r="A1640" s="66"/>
      <c r="B1640" s="66"/>
      <c r="C1640" s="172"/>
      <c r="D1640" s="66"/>
      <c r="E1640" s="66"/>
      <c r="F1640" s="193"/>
      <c r="G1640" s="193"/>
      <c r="H1640" s="193"/>
      <c r="I1640" s="193"/>
      <c r="J1640" s="193"/>
      <c r="K1640" s="193"/>
      <c r="L1640" s="194"/>
      <c r="M1640" s="195"/>
      <c r="N1640" s="195"/>
      <c r="O1640" s="195"/>
      <c r="P1640" s="66"/>
      <c r="Q1640" s="213"/>
      <c r="R1640" s="193"/>
      <c r="S1640" s="193"/>
      <c r="T1640" s="193"/>
      <c r="U1640" s="193"/>
      <c r="V1640" s="193"/>
      <c r="W1640" s="193"/>
      <c r="X1640" s="193"/>
      <c r="Y1640" s="193"/>
      <c r="Z1640" s="193"/>
      <c r="AA1640" s="193"/>
      <c r="AB1640" s="193"/>
      <c r="AC1640" s="193"/>
      <c r="AD1640" s="197"/>
      <c r="AE1640" s="198"/>
    </row>
    <row r="1641" spans="1:31" ht="14.25" hidden="1">
      <c r="A1641" s="66"/>
      <c r="B1641" s="66"/>
      <c r="C1641" s="172"/>
      <c r="D1641" s="66"/>
      <c r="E1641" s="66"/>
      <c r="F1641" s="193"/>
      <c r="G1641" s="193"/>
      <c r="H1641" s="193"/>
      <c r="I1641" s="193"/>
      <c r="J1641" s="193"/>
      <c r="K1641" s="193"/>
      <c r="L1641" s="194"/>
      <c r="M1641" s="195"/>
      <c r="N1641" s="195"/>
      <c r="O1641" s="195"/>
      <c r="P1641" s="66"/>
      <c r="Q1641" s="213"/>
      <c r="R1641" s="193"/>
      <c r="S1641" s="193"/>
      <c r="T1641" s="193"/>
      <c r="U1641" s="193"/>
      <c r="V1641" s="193"/>
      <c r="W1641" s="193"/>
      <c r="X1641" s="193"/>
      <c r="Y1641" s="193"/>
      <c r="Z1641" s="193"/>
      <c r="AA1641" s="193"/>
      <c r="AB1641" s="193"/>
      <c r="AC1641" s="193"/>
      <c r="AD1641" s="197"/>
      <c r="AE1641" s="198"/>
    </row>
    <row r="1642" spans="1:31" ht="14.25" hidden="1">
      <c r="A1642" s="66"/>
      <c r="B1642" s="66"/>
      <c r="C1642" s="172"/>
      <c r="D1642" s="66"/>
      <c r="E1642" s="66"/>
      <c r="F1642" s="193"/>
      <c r="G1642" s="193"/>
      <c r="H1642" s="193"/>
      <c r="I1642" s="193"/>
      <c r="J1642" s="193"/>
      <c r="K1642" s="193"/>
      <c r="L1642" s="194"/>
      <c r="M1642" s="195"/>
      <c r="N1642" s="195"/>
      <c r="O1642" s="195"/>
      <c r="P1642" s="66"/>
      <c r="Q1642" s="213"/>
      <c r="R1642" s="193"/>
      <c r="S1642" s="193"/>
      <c r="T1642" s="193"/>
      <c r="U1642" s="193"/>
      <c r="V1642" s="193"/>
      <c r="W1642" s="193"/>
      <c r="X1642" s="193"/>
      <c r="Y1642" s="193"/>
      <c r="Z1642" s="193"/>
      <c r="AA1642" s="193"/>
      <c r="AB1642" s="193"/>
      <c r="AC1642" s="193"/>
      <c r="AD1642" s="197"/>
      <c r="AE1642" s="198"/>
    </row>
    <row r="1643" spans="1:31" ht="14.25" hidden="1">
      <c r="A1643" s="66"/>
      <c r="B1643" s="66"/>
      <c r="C1643" s="172"/>
      <c r="D1643" s="66"/>
      <c r="E1643" s="66"/>
      <c r="F1643" s="193"/>
      <c r="G1643" s="193"/>
      <c r="H1643" s="193"/>
      <c r="I1643" s="193"/>
      <c r="J1643" s="193"/>
      <c r="K1643" s="193"/>
      <c r="L1643" s="194"/>
      <c r="M1643" s="195"/>
      <c r="N1643" s="195"/>
      <c r="O1643" s="195"/>
      <c r="P1643" s="66"/>
      <c r="Q1643" s="213"/>
      <c r="R1643" s="193"/>
      <c r="S1643" s="193"/>
      <c r="T1643" s="193"/>
      <c r="U1643" s="193"/>
      <c r="V1643" s="193"/>
      <c r="W1643" s="193"/>
      <c r="X1643" s="193"/>
      <c r="Y1643" s="193"/>
      <c r="Z1643" s="193"/>
      <c r="AA1643" s="193"/>
      <c r="AB1643" s="193"/>
      <c r="AC1643" s="193"/>
      <c r="AD1643" s="197"/>
      <c r="AE1643" s="198"/>
    </row>
    <row r="1644" spans="1:31" ht="14.25" hidden="1">
      <c r="A1644" s="66"/>
      <c r="B1644" s="66"/>
      <c r="C1644" s="172"/>
      <c r="D1644" s="66"/>
      <c r="E1644" s="66"/>
      <c r="F1644" s="193"/>
      <c r="G1644" s="193"/>
      <c r="H1644" s="193"/>
      <c r="I1644" s="193"/>
      <c r="J1644" s="193"/>
      <c r="K1644" s="193"/>
      <c r="L1644" s="194"/>
      <c r="M1644" s="195"/>
      <c r="N1644" s="195"/>
      <c r="O1644" s="195"/>
      <c r="P1644" s="66"/>
      <c r="Q1644" s="213"/>
      <c r="R1644" s="193"/>
      <c r="S1644" s="193"/>
      <c r="T1644" s="193"/>
      <c r="U1644" s="193"/>
      <c r="V1644" s="193"/>
      <c r="W1644" s="193"/>
      <c r="X1644" s="193"/>
      <c r="Y1644" s="193"/>
      <c r="Z1644" s="193"/>
      <c r="AA1644" s="193"/>
      <c r="AB1644" s="193"/>
      <c r="AC1644" s="193"/>
      <c r="AD1644" s="197"/>
      <c r="AE1644" s="198"/>
    </row>
    <row r="1645" spans="1:31" ht="14.25" hidden="1">
      <c r="A1645" s="66"/>
      <c r="B1645" s="66"/>
      <c r="C1645" s="172"/>
      <c r="D1645" s="66"/>
      <c r="E1645" s="66"/>
      <c r="F1645" s="193"/>
      <c r="G1645" s="193"/>
      <c r="H1645" s="193"/>
      <c r="I1645" s="193"/>
      <c r="J1645" s="193"/>
      <c r="K1645" s="193"/>
      <c r="L1645" s="194"/>
      <c r="M1645" s="195"/>
      <c r="N1645" s="195"/>
      <c r="O1645" s="195"/>
      <c r="P1645" s="66"/>
      <c r="Q1645" s="213"/>
      <c r="R1645" s="193"/>
      <c r="S1645" s="193"/>
      <c r="T1645" s="193"/>
      <c r="U1645" s="193"/>
      <c r="V1645" s="193"/>
      <c r="W1645" s="193"/>
      <c r="X1645" s="193"/>
      <c r="Y1645" s="193"/>
      <c r="Z1645" s="193"/>
      <c r="AA1645" s="193"/>
      <c r="AB1645" s="193"/>
      <c r="AC1645" s="193"/>
      <c r="AD1645" s="197"/>
      <c r="AE1645" s="198"/>
    </row>
    <row r="1646" spans="1:31" ht="14.25" hidden="1">
      <c r="A1646" s="66"/>
      <c r="B1646" s="66"/>
      <c r="C1646" s="172"/>
      <c r="D1646" s="66"/>
      <c r="E1646" s="66"/>
      <c r="F1646" s="193"/>
      <c r="G1646" s="193"/>
      <c r="H1646" s="193"/>
      <c r="I1646" s="193"/>
      <c r="J1646" s="193"/>
      <c r="K1646" s="193"/>
      <c r="L1646" s="194"/>
      <c r="M1646" s="195"/>
      <c r="N1646" s="195"/>
      <c r="O1646" s="195"/>
      <c r="P1646" s="66"/>
      <c r="Q1646" s="213"/>
      <c r="R1646" s="193"/>
      <c r="S1646" s="193"/>
      <c r="T1646" s="193"/>
      <c r="U1646" s="193"/>
      <c r="V1646" s="193"/>
      <c r="W1646" s="193"/>
      <c r="X1646" s="193"/>
      <c r="Y1646" s="193"/>
      <c r="Z1646" s="193"/>
      <c r="AA1646" s="193"/>
      <c r="AB1646" s="193"/>
      <c r="AC1646" s="193"/>
      <c r="AD1646" s="197"/>
      <c r="AE1646" s="198"/>
    </row>
    <row r="1647" spans="1:31" ht="14.25" hidden="1">
      <c r="A1647" s="66"/>
      <c r="B1647" s="66"/>
      <c r="C1647" s="172"/>
      <c r="D1647" s="66"/>
      <c r="E1647" s="66"/>
      <c r="F1647" s="193"/>
      <c r="G1647" s="193"/>
      <c r="H1647" s="193"/>
      <c r="I1647" s="193"/>
      <c r="J1647" s="193"/>
      <c r="K1647" s="193"/>
      <c r="L1647" s="194"/>
      <c r="M1647" s="195"/>
      <c r="N1647" s="195"/>
      <c r="O1647" s="195"/>
      <c r="P1647" s="66"/>
      <c r="Q1647" s="213"/>
      <c r="R1647" s="193"/>
      <c r="S1647" s="193"/>
      <c r="T1647" s="193"/>
      <c r="U1647" s="193"/>
      <c r="V1647" s="193"/>
      <c r="W1647" s="193"/>
      <c r="X1647" s="193"/>
      <c r="Y1647" s="193"/>
      <c r="Z1647" s="193"/>
      <c r="AA1647" s="193"/>
      <c r="AB1647" s="193"/>
      <c r="AC1647" s="193"/>
      <c r="AD1647" s="197"/>
      <c r="AE1647" s="198"/>
    </row>
    <row r="1648" spans="1:31" ht="14.25" hidden="1">
      <c r="A1648" s="66"/>
      <c r="B1648" s="66"/>
      <c r="C1648" s="172"/>
      <c r="D1648" s="66"/>
      <c r="E1648" s="66"/>
      <c r="F1648" s="193"/>
      <c r="G1648" s="193"/>
      <c r="H1648" s="193"/>
      <c r="I1648" s="193"/>
      <c r="J1648" s="193"/>
      <c r="K1648" s="193"/>
      <c r="L1648" s="194"/>
      <c r="M1648" s="195"/>
      <c r="N1648" s="195"/>
      <c r="O1648" s="195"/>
      <c r="P1648" s="66"/>
      <c r="Q1648" s="213"/>
      <c r="R1648" s="193"/>
      <c r="S1648" s="193"/>
      <c r="T1648" s="193"/>
      <c r="U1648" s="193"/>
      <c r="V1648" s="193"/>
      <c r="W1648" s="193"/>
      <c r="X1648" s="193"/>
      <c r="Y1648" s="193"/>
      <c r="Z1648" s="193"/>
      <c r="AA1648" s="193"/>
      <c r="AB1648" s="193"/>
      <c r="AC1648" s="193"/>
      <c r="AD1648" s="197"/>
      <c r="AE1648" s="198"/>
    </row>
    <row r="1649" spans="1:31" ht="14.25" hidden="1">
      <c r="A1649" s="66"/>
      <c r="B1649" s="66"/>
      <c r="C1649" s="172"/>
      <c r="D1649" s="66"/>
      <c r="E1649" s="66"/>
      <c r="F1649" s="193"/>
      <c r="G1649" s="193"/>
      <c r="H1649" s="193"/>
      <c r="I1649" s="193"/>
      <c r="J1649" s="193"/>
      <c r="K1649" s="193"/>
      <c r="L1649" s="194"/>
      <c r="M1649" s="195"/>
      <c r="N1649" s="195"/>
      <c r="O1649" s="195"/>
      <c r="P1649" s="66"/>
      <c r="Q1649" s="213"/>
      <c r="R1649" s="193"/>
      <c r="S1649" s="193"/>
      <c r="T1649" s="193"/>
      <c r="U1649" s="193"/>
      <c r="V1649" s="193"/>
      <c r="W1649" s="193"/>
      <c r="X1649" s="193"/>
      <c r="Y1649" s="193"/>
      <c r="Z1649" s="193"/>
      <c r="AA1649" s="193"/>
      <c r="AB1649" s="193"/>
      <c r="AC1649" s="193"/>
      <c r="AD1649" s="197"/>
      <c r="AE1649" s="198"/>
    </row>
    <row r="1650" spans="1:31" ht="14.25" hidden="1">
      <c r="A1650" s="66"/>
      <c r="B1650" s="66"/>
      <c r="C1650" s="172"/>
      <c r="D1650" s="66"/>
      <c r="E1650" s="66"/>
      <c r="F1650" s="193"/>
      <c r="G1650" s="193"/>
      <c r="H1650" s="193"/>
      <c r="I1650" s="193"/>
      <c r="J1650" s="193"/>
      <c r="K1650" s="193"/>
      <c r="L1650" s="194"/>
      <c r="M1650" s="195"/>
      <c r="N1650" s="195"/>
      <c r="O1650" s="195"/>
      <c r="P1650" s="66"/>
      <c r="Q1650" s="213"/>
      <c r="R1650" s="193"/>
      <c r="S1650" s="193"/>
      <c r="T1650" s="193"/>
      <c r="U1650" s="193"/>
      <c r="V1650" s="193"/>
      <c r="W1650" s="193"/>
      <c r="X1650" s="193"/>
      <c r="Y1650" s="193"/>
      <c r="Z1650" s="193"/>
      <c r="AA1650" s="193"/>
      <c r="AB1650" s="193"/>
      <c r="AC1650" s="193"/>
      <c r="AD1650" s="197"/>
      <c r="AE1650" s="198"/>
    </row>
    <row r="1651" spans="1:31" ht="14.25" hidden="1">
      <c r="A1651" s="66"/>
      <c r="B1651" s="66"/>
      <c r="C1651" s="172"/>
      <c r="D1651" s="66"/>
      <c r="E1651" s="66"/>
      <c r="F1651" s="193"/>
      <c r="G1651" s="193"/>
      <c r="H1651" s="193"/>
      <c r="I1651" s="193"/>
      <c r="J1651" s="193"/>
      <c r="K1651" s="193"/>
      <c r="L1651" s="194"/>
      <c r="M1651" s="195"/>
      <c r="N1651" s="195"/>
      <c r="O1651" s="195"/>
      <c r="P1651" s="66"/>
      <c r="Q1651" s="213"/>
      <c r="R1651" s="193"/>
      <c r="S1651" s="193"/>
      <c r="T1651" s="193"/>
      <c r="U1651" s="193"/>
      <c r="V1651" s="193"/>
      <c r="W1651" s="193"/>
      <c r="X1651" s="193"/>
      <c r="Y1651" s="193"/>
      <c r="Z1651" s="193"/>
      <c r="AA1651" s="193"/>
      <c r="AB1651" s="193"/>
      <c r="AC1651" s="193"/>
      <c r="AD1651" s="197"/>
      <c r="AE1651" s="198"/>
    </row>
    <row r="1652" spans="1:31" ht="14.25" hidden="1">
      <c r="A1652" s="66"/>
      <c r="B1652" s="66"/>
      <c r="C1652" s="172"/>
      <c r="D1652" s="66"/>
      <c r="E1652" s="66"/>
      <c r="F1652" s="193"/>
      <c r="G1652" s="193"/>
      <c r="H1652" s="193"/>
      <c r="I1652" s="193"/>
      <c r="J1652" s="193"/>
      <c r="K1652" s="193"/>
      <c r="L1652" s="194"/>
      <c r="M1652" s="195"/>
      <c r="N1652" s="195"/>
      <c r="O1652" s="195"/>
      <c r="P1652" s="66"/>
      <c r="Q1652" s="213"/>
      <c r="R1652" s="193"/>
      <c r="S1652" s="193"/>
      <c r="T1652" s="193"/>
      <c r="U1652" s="193"/>
      <c r="V1652" s="193"/>
      <c r="W1652" s="193"/>
      <c r="X1652" s="193"/>
      <c r="Y1652" s="193"/>
      <c r="Z1652" s="193"/>
      <c r="AA1652" s="193"/>
      <c r="AB1652" s="193"/>
      <c r="AC1652" s="193"/>
      <c r="AD1652" s="197"/>
      <c r="AE1652" s="198"/>
    </row>
    <row r="1653" spans="1:31" ht="14.25" hidden="1">
      <c r="A1653" s="66"/>
      <c r="B1653" s="66"/>
      <c r="C1653" s="172"/>
      <c r="D1653" s="66"/>
      <c r="E1653" s="66"/>
      <c r="F1653" s="193"/>
      <c r="G1653" s="193"/>
      <c r="H1653" s="193"/>
      <c r="I1653" s="193"/>
      <c r="J1653" s="193"/>
      <c r="K1653" s="193"/>
      <c r="L1653" s="194"/>
      <c r="M1653" s="195"/>
      <c r="N1653" s="195"/>
      <c r="O1653" s="195"/>
      <c r="P1653" s="66"/>
      <c r="Q1653" s="213"/>
      <c r="R1653" s="193"/>
      <c r="S1653" s="193"/>
      <c r="T1653" s="193"/>
      <c r="U1653" s="193"/>
      <c r="V1653" s="193"/>
      <c r="W1653" s="193"/>
      <c r="X1653" s="193"/>
      <c r="Y1653" s="193"/>
      <c r="Z1653" s="193"/>
      <c r="AA1653" s="193"/>
      <c r="AB1653" s="193"/>
      <c r="AC1653" s="193"/>
      <c r="AD1653" s="197"/>
      <c r="AE1653" s="198"/>
    </row>
    <row r="1654" spans="1:31" ht="14.25" hidden="1">
      <c r="A1654" s="66"/>
      <c r="B1654" s="66"/>
      <c r="C1654" s="172"/>
      <c r="D1654" s="66"/>
      <c r="E1654" s="66"/>
      <c r="F1654" s="193"/>
      <c r="G1654" s="193"/>
      <c r="H1654" s="193"/>
      <c r="I1654" s="193"/>
      <c r="J1654" s="193"/>
      <c r="K1654" s="193"/>
      <c r="L1654" s="194"/>
      <c r="M1654" s="195"/>
      <c r="N1654" s="195"/>
      <c r="O1654" s="195"/>
      <c r="P1654" s="66"/>
      <c r="Q1654" s="213"/>
      <c r="R1654" s="193"/>
      <c r="S1654" s="193"/>
      <c r="T1654" s="193"/>
      <c r="U1654" s="193"/>
      <c r="V1654" s="193"/>
      <c r="W1654" s="193"/>
      <c r="X1654" s="193"/>
      <c r="Y1654" s="193"/>
      <c r="Z1654" s="193"/>
      <c r="AA1654" s="193"/>
      <c r="AB1654" s="193"/>
      <c r="AC1654" s="193"/>
      <c r="AD1654" s="197"/>
      <c r="AE1654" s="198"/>
    </row>
    <row r="1655" spans="1:31" ht="14.25" hidden="1">
      <c r="A1655" s="66"/>
      <c r="B1655" s="66"/>
      <c r="C1655" s="172"/>
      <c r="D1655" s="66"/>
      <c r="E1655" s="66"/>
      <c r="F1655" s="193"/>
      <c r="G1655" s="193"/>
      <c r="H1655" s="193"/>
      <c r="I1655" s="193"/>
      <c r="J1655" s="193"/>
      <c r="K1655" s="193"/>
      <c r="L1655" s="194"/>
      <c r="M1655" s="195"/>
      <c r="N1655" s="195"/>
      <c r="O1655" s="195"/>
      <c r="P1655" s="66"/>
      <c r="Q1655" s="213"/>
      <c r="R1655" s="193"/>
      <c r="S1655" s="193"/>
      <c r="T1655" s="193"/>
      <c r="U1655" s="193"/>
      <c r="V1655" s="193"/>
      <c r="W1655" s="193"/>
      <c r="X1655" s="193"/>
      <c r="Y1655" s="193"/>
      <c r="Z1655" s="193"/>
      <c r="AA1655" s="193"/>
      <c r="AB1655" s="193"/>
      <c r="AC1655" s="193"/>
      <c r="AD1655" s="197"/>
      <c r="AE1655" s="198"/>
    </row>
    <row r="1656" spans="1:31" s="80" customFormat="1" ht="23.45" customHeight="1">
      <c r="A1656" s="68"/>
      <c r="B1656" s="69" t="s">
        <v>39</v>
      </c>
      <c r="C1656" s="173"/>
      <c r="D1656" s="71"/>
      <c r="E1656" s="70">
        <f>SUBTOTAL(109,E1594:E1655)</f>
        <v>4.4000000000000004</v>
      </c>
      <c r="F1656" s="72">
        <f t="shared" ref="F1656:U1656" si="19">SUBTOTAL(109,F1594:F1655)</f>
        <v>68896.274999999994</v>
      </c>
      <c r="G1656" s="72">
        <f t="shared" si="19"/>
        <v>0</v>
      </c>
      <c r="H1656" s="72">
        <f t="shared" si="19"/>
        <v>22117.085000000003</v>
      </c>
      <c r="I1656" s="72">
        <f t="shared" si="19"/>
        <v>0</v>
      </c>
      <c r="J1656" s="72">
        <f t="shared" si="19"/>
        <v>3545.3850000000002</v>
      </c>
      <c r="K1656" s="72">
        <f t="shared" si="19"/>
        <v>0</v>
      </c>
      <c r="L1656" s="73"/>
      <c r="M1656" s="157">
        <f t="shared" si="19"/>
        <v>43465</v>
      </c>
      <c r="N1656" s="157">
        <f t="shared" si="19"/>
        <v>0</v>
      </c>
      <c r="O1656" s="74"/>
      <c r="P1656" s="70">
        <f t="shared" si="19"/>
        <v>0</v>
      </c>
      <c r="Q1656" s="76"/>
      <c r="R1656" s="72">
        <f t="shared" si="19"/>
        <v>0</v>
      </c>
      <c r="S1656" s="72">
        <f t="shared" si="19"/>
        <v>0</v>
      </c>
      <c r="T1656" s="72">
        <f t="shared" si="19"/>
        <v>0</v>
      </c>
      <c r="U1656" s="72">
        <f t="shared" si="19"/>
        <v>0</v>
      </c>
      <c r="V1656" s="162"/>
      <c r="W1656" s="164"/>
      <c r="X1656" s="162"/>
      <c r="Y1656" s="72"/>
      <c r="Z1656" s="72">
        <f t="shared" ref="Z1656" si="20">SUBTOTAL(109,Z1594:Z1655)</f>
        <v>88666.224510809581</v>
      </c>
      <c r="AA1656" s="162"/>
      <c r="AB1656" s="72">
        <f>SUBTOTAL(109,AB1594:AB1655)</f>
        <v>1540000</v>
      </c>
      <c r="AC1656" s="72"/>
      <c r="AD1656" s="163"/>
      <c r="AE1656" s="148" t="e">
        <f>AVERAGE(AE1594:AE1604)</f>
        <v>#DIV/0!</v>
      </c>
    </row>
    <row r="1657" spans="1:31" s="80" customFormat="1" ht="23.45" customHeight="1">
      <c r="A1657" s="68"/>
      <c r="B1657" s="69" t="s">
        <v>47</v>
      </c>
      <c r="C1657" s="173"/>
      <c r="D1657" s="71"/>
      <c r="E1657" s="75">
        <f>E1592+E1656</f>
        <v>28.713700000000003</v>
      </c>
      <c r="F1657" s="72">
        <f>F1592+F1656</f>
        <v>362754.68530000001</v>
      </c>
      <c r="G1657" s="72"/>
      <c r="H1657" s="72">
        <f>H1592+H1656</f>
        <v>315975.49530000007</v>
      </c>
      <c r="I1657" s="72"/>
      <c r="J1657" s="72">
        <f>J1592+J1656</f>
        <v>213438.80530000004</v>
      </c>
      <c r="K1657" s="72"/>
      <c r="L1657" s="73"/>
      <c r="M1657" s="74"/>
      <c r="N1657" s="74"/>
      <c r="O1657" s="74"/>
      <c r="P1657" s="75"/>
      <c r="Q1657" s="76"/>
      <c r="R1657" s="72"/>
      <c r="S1657" s="72"/>
      <c r="T1657" s="72"/>
      <c r="U1657" s="72"/>
      <c r="V1657" s="72"/>
      <c r="W1657" s="88"/>
      <c r="X1657" s="72"/>
      <c r="Y1657" s="72"/>
      <c r="Z1657" s="72">
        <f>Z1656+Z1592</f>
        <v>2183553.7396094054</v>
      </c>
      <c r="AA1657" s="72"/>
      <c r="AB1657" s="72">
        <f>AB1656+AB1592</f>
        <v>37909000</v>
      </c>
      <c r="AC1657" s="72"/>
      <c r="AD1657" s="89"/>
      <c r="AE1657" s="148"/>
    </row>
    <row r="1658" spans="1:31" s="79" customFormat="1" ht="23.45" customHeight="1">
      <c r="A1658" s="81"/>
      <c r="B1658" s="82" t="s">
        <v>43</v>
      </c>
      <c r="C1658" s="174"/>
      <c r="D1658" s="83"/>
      <c r="E1658" s="83"/>
      <c r="F1658" s="84"/>
      <c r="G1658" s="84"/>
      <c r="H1658" s="84"/>
      <c r="I1658" s="84"/>
      <c r="J1658" s="84"/>
      <c r="K1658" s="84"/>
      <c r="L1658" s="85"/>
      <c r="M1658" s="86"/>
      <c r="N1658" s="86"/>
      <c r="O1658" s="86"/>
      <c r="P1658" s="83"/>
      <c r="Q1658" s="168"/>
      <c r="R1658" s="84"/>
      <c r="S1658" s="84"/>
      <c r="T1658" s="84"/>
      <c r="U1658" s="84"/>
      <c r="V1658" s="84"/>
      <c r="W1658" s="84"/>
      <c r="X1658" s="84"/>
      <c r="Y1658" s="84"/>
      <c r="Z1658" s="84"/>
      <c r="AA1658" s="84"/>
      <c r="AB1658" s="84"/>
      <c r="AC1658" s="84"/>
      <c r="AD1658" s="87"/>
      <c r="AE1658" s="149"/>
    </row>
    <row r="1659" spans="1:31" ht="14.25" collapsed="1">
      <c r="A1659" s="66"/>
      <c r="B1659" s="66" t="s">
        <v>1321</v>
      </c>
      <c r="C1659" s="172"/>
      <c r="D1659" s="66">
        <v>3</v>
      </c>
      <c r="E1659" s="66">
        <v>4.2817999999999996</v>
      </c>
      <c r="F1659" s="193">
        <v>78582.5</v>
      </c>
      <c r="G1659" s="193">
        <v>491</v>
      </c>
      <c r="H1659" s="193">
        <v>77812.100000000006</v>
      </c>
      <c r="I1659" s="193">
        <v>491</v>
      </c>
      <c r="J1659" s="193">
        <v>62264.1</v>
      </c>
      <c r="K1659" s="193">
        <v>491</v>
      </c>
      <c r="L1659" s="194" t="s">
        <v>1324</v>
      </c>
      <c r="M1659" s="195">
        <v>44926</v>
      </c>
      <c r="N1659" s="195" t="s">
        <v>1324</v>
      </c>
      <c r="O1659" s="196">
        <v>44561</v>
      </c>
      <c r="P1659" s="66"/>
      <c r="Q1659" s="213">
        <v>0.19018735866605008</v>
      </c>
      <c r="R1659" s="193">
        <v>6463233.7631599996</v>
      </c>
      <c r="S1659" s="193"/>
      <c r="T1659" s="193"/>
      <c r="U1659" s="193">
        <v>4611974.9905699994</v>
      </c>
      <c r="V1659" s="193">
        <v>74071.174088600004</v>
      </c>
      <c r="W1659" s="193">
        <v>100727.43573005954</v>
      </c>
      <c r="X1659" s="193">
        <v>500.00000000000006</v>
      </c>
      <c r="Y1659" s="193">
        <v>0</v>
      </c>
      <c r="Z1659" s="193">
        <v>1224768.070069286</v>
      </c>
      <c r="AA1659" s="193">
        <v>19670.533583064498</v>
      </c>
      <c r="AB1659" s="193">
        <v>21260000</v>
      </c>
      <c r="AC1659" s="193"/>
      <c r="AD1659" s="197">
        <v>341.44876421565556</v>
      </c>
      <c r="AE1659" s="198"/>
    </row>
    <row r="1660" spans="1:31" ht="14.25" hidden="1" outlineLevel="1">
      <c r="A1660" s="66" t="s">
        <v>134</v>
      </c>
      <c r="B1660" s="208" t="s">
        <v>1192</v>
      </c>
      <c r="C1660" s="172"/>
      <c r="D1660" s="66"/>
      <c r="E1660" s="66">
        <v>2.2225202374574491</v>
      </c>
      <c r="F1660" s="193">
        <v>40789.199999999997</v>
      </c>
      <c r="G1660" s="193">
        <v>238</v>
      </c>
      <c r="H1660" s="193">
        <v>40789.199999999997</v>
      </c>
      <c r="I1660" s="193">
        <v>238</v>
      </c>
      <c r="J1660" s="193">
        <v>40789.199999999997</v>
      </c>
      <c r="K1660" s="193">
        <v>238</v>
      </c>
      <c r="L1660" s="195">
        <v>43191</v>
      </c>
      <c r="M1660" s="195">
        <v>44926</v>
      </c>
      <c r="N1660" s="196" t="s">
        <v>1324</v>
      </c>
      <c r="O1660" s="195">
        <v>44196</v>
      </c>
      <c r="P1660" s="66"/>
      <c r="Q1660" s="213">
        <v>0.18673835675323033</v>
      </c>
      <c r="R1660" s="193">
        <v>2077828.2027999996</v>
      </c>
      <c r="S1660" s="193"/>
      <c r="T1660" s="193"/>
      <c r="U1660" s="193">
        <v>2055687.9448599997</v>
      </c>
      <c r="V1660" s="193">
        <v>50397.849059554981</v>
      </c>
      <c r="W1660" s="193">
        <v>100348.3348582468</v>
      </c>
      <c r="X1660" s="193">
        <v>500.00000000000011</v>
      </c>
      <c r="Y1660" s="193"/>
      <c r="Z1660" s="193">
        <v>1179790.5451172562</v>
      </c>
      <c r="AA1660" s="193">
        <v>28924.091306455051</v>
      </c>
      <c r="AB1660" s="193">
        <v>20482403.622162011</v>
      </c>
      <c r="AC1660" s="193"/>
      <c r="AD1660" s="197">
        <v>502.15261937380512</v>
      </c>
      <c r="AE1660" s="198"/>
    </row>
    <row r="1661" spans="1:31" ht="14.25" hidden="1" outlineLevel="1">
      <c r="A1661" s="66" t="s">
        <v>134</v>
      </c>
      <c r="B1661" s="208" t="s">
        <v>1193</v>
      </c>
      <c r="C1661" s="172"/>
      <c r="D1661" s="66"/>
      <c r="E1661" s="66">
        <v>2.0592797625425505</v>
      </c>
      <c r="F1661" s="193">
        <v>37793.299999999996</v>
      </c>
      <c r="G1661" s="193">
        <v>253</v>
      </c>
      <c r="H1661" s="193">
        <v>37022.9</v>
      </c>
      <c r="I1661" s="193">
        <v>253</v>
      </c>
      <c r="J1661" s="193">
        <v>21474.9</v>
      </c>
      <c r="K1661" s="193">
        <v>253</v>
      </c>
      <c r="L1661" s="194" t="s">
        <v>1324</v>
      </c>
      <c r="M1661" s="195">
        <v>44561</v>
      </c>
      <c r="N1661" s="196" t="s">
        <v>1324</v>
      </c>
      <c r="O1661" s="195">
        <v>44196</v>
      </c>
      <c r="P1661" s="66"/>
      <c r="Q1661" s="213">
        <v>0.19673835675323031</v>
      </c>
      <c r="R1661" s="193">
        <v>2212586.8407199997</v>
      </c>
      <c r="S1661" s="193"/>
      <c r="T1661" s="193"/>
      <c r="U1661" s="193">
        <v>1864748.1769799998</v>
      </c>
      <c r="V1661" s="193">
        <v>86833.846815584693</v>
      </c>
      <c r="W1661" s="193">
        <v>101447.49595294971</v>
      </c>
      <c r="X1661" s="193">
        <v>500</v>
      </c>
      <c r="Y1661" s="193"/>
      <c r="Z1661" s="193">
        <v>295437.39239455695</v>
      </c>
      <c r="AA1661" s="193">
        <v>13757.334953576357</v>
      </c>
      <c r="AB1661" s="193">
        <v>5129103.5863513835</v>
      </c>
      <c r="AC1661" s="193"/>
      <c r="AD1661" s="197">
        <v>238.84179141003605</v>
      </c>
      <c r="AE1661" s="198"/>
    </row>
    <row r="1662" spans="1:31" ht="14.25" hidden="1" outlineLevel="1">
      <c r="A1662" s="66" t="s">
        <v>134</v>
      </c>
      <c r="B1662" s="208" t="s">
        <v>738</v>
      </c>
      <c r="C1662" s="172"/>
      <c r="D1662" s="66"/>
      <c r="E1662" s="66">
        <v>0</v>
      </c>
      <c r="F1662" s="193">
        <v>0</v>
      </c>
      <c r="G1662" s="193"/>
      <c r="H1662" s="193">
        <v>0</v>
      </c>
      <c r="I1662" s="193">
        <v>0</v>
      </c>
      <c r="J1662" s="193">
        <v>0</v>
      </c>
      <c r="K1662" s="193">
        <v>0</v>
      </c>
      <c r="L1662" s="194"/>
      <c r="M1662" s="195">
        <v>43100</v>
      </c>
      <c r="N1662" s="196">
        <v>43282</v>
      </c>
      <c r="O1662" s="195">
        <v>44196</v>
      </c>
      <c r="P1662" s="66"/>
      <c r="Q1662" s="213">
        <v>0.19673835675323031</v>
      </c>
      <c r="R1662" s="193">
        <v>270269.71171</v>
      </c>
      <c r="S1662" s="193"/>
      <c r="T1662" s="193"/>
      <c r="U1662" s="193">
        <v>270269.71171</v>
      </c>
      <c r="V1662" s="193">
        <v>0</v>
      </c>
      <c r="W1662" s="193">
        <v>0</v>
      </c>
      <c r="X1662" s="193" t="s">
        <v>607</v>
      </c>
      <c r="Y1662" s="193"/>
      <c r="Z1662" s="193">
        <v>-250459.86744252709</v>
      </c>
      <c r="AA1662" s="193">
        <v>0</v>
      </c>
      <c r="AB1662" s="193">
        <v>-4348246.4894657843</v>
      </c>
      <c r="AC1662" s="193"/>
      <c r="AD1662" s="197">
        <v>0</v>
      </c>
      <c r="AE1662" s="198"/>
    </row>
    <row r="1663" spans="1:31" ht="14.25" collapsed="1">
      <c r="A1663" s="66"/>
      <c r="B1663" s="66" t="s">
        <v>756</v>
      </c>
      <c r="C1663" s="172"/>
      <c r="D1663" s="66">
        <v>13</v>
      </c>
      <c r="E1663" s="66">
        <v>11.6119</v>
      </c>
      <c r="F1663" s="193">
        <v>148611.19999999998</v>
      </c>
      <c r="G1663" s="193">
        <v>1086</v>
      </c>
      <c r="H1663" s="193">
        <v>122561.19999999998</v>
      </c>
      <c r="I1663" s="193">
        <v>1086</v>
      </c>
      <c r="J1663" s="193">
        <v>114652.09999999998</v>
      </c>
      <c r="K1663" s="193">
        <v>1086</v>
      </c>
      <c r="L1663" s="194" t="s">
        <v>1324</v>
      </c>
      <c r="M1663" s="195">
        <v>45291</v>
      </c>
      <c r="N1663" s="195" t="s">
        <v>1324</v>
      </c>
      <c r="O1663" s="196">
        <v>44561</v>
      </c>
      <c r="P1663" s="66"/>
      <c r="Q1663" s="213">
        <v>0.19476377975027967</v>
      </c>
      <c r="R1663" s="193">
        <v>8812925.2744700015</v>
      </c>
      <c r="S1663" s="193"/>
      <c r="T1663" s="193"/>
      <c r="U1663" s="193">
        <v>7255925.8435200006</v>
      </c>
      <c r="V1663" s="193">
        <v>63286.462642376391</v>
      </c>
      <c r="W1663" s="193">
        <v>91911.686302213406</v>
      </c>
      <c r="X1663" s="193">
        <v>339.18047882136273</v>
      </c>
      <c r="Y1663" s="193">
        <v>0</v>
      </c>
      <c r="Z1663" s="193">
        <v>2741479.8870660458</v>
      </c>
      <c r="AA1663" s="193">
        <v>23911.292397313668</v>
      </c>
      <c r="AB1663" s="193">
        <v>47590000</v>
      </c>
      <c r="AC1663" s="193"/>
      <c r="AD1663" s="197">
        <v>415.08179963559331</v>
      </c>
      <c r="AE1663" s="198"/>
    </row>
    <row r="1664" spans="1:31" ht="14.25" hidden="1" outlineLevel="1">
      <c r="A1664" s="66" t="s">
        <v>134</v>
      </c>
      <c r="B1664" s="208" t="s">
        <v>739</v>
      </c>
      <c r="C1664" s="172"/>
      <c r="D1664" s="66"/>
      <c r="E1664" s="66">
        <v>0.96864545276533687</v>
      </c>
      <c r="F1664" s="193">
        <v>12396.900000000001</v>
      </c>
      <c r="G1664" s="193"/>
      <c r="H1664" s="193">
        <v>12396.9</v>
      </c>
      <c r="I1664" s="193">
        <v>0</v>
      </c>
      <c r="J1664" s="193">
        <v>12300.3</v>
      </c>
      <c r="K1664" s="193">
        <v>0</v>
      </c>
      <c r="L1664" s="195">
        <v>43739</v>
      </c>
      <c r="M1664" s="195">
        <v>44561</v>
      </c>
      <c r="N1664" s="196" t="s">
        <v>1324</v>
      </c>
      <c r="O1664" s="195">
        <v>44561</v>
      </c>
      <c r="P1664" s="66"/>
      <c r="Q1664" s="213">
        <v>0.19673835675323031</v>
      </c>
      <c r="R1664" s="193">
        <v>484772.16777999996</v>
      </c>
      <c r="S1664" s="193"/>
      <c r="T1664" s="193"/>
      <c r="U1664" s="193">
        <v>478083.79721999995</v>
      </c>
      <c r="V1664" s="193">
        <v>38867.653408453451</v>
      </c>
      <c r="W1664" s="193">
        <v>95508.843133907314</v>
      </c>
      <c r="X1664" s="193" t="s">
        <v>607</v>
      </c>
      <c r="Y1664" s="193"/>
      <c r="Z1664" s="193">
        <v>343538.6165124306</v>
      </c>
      <c r="AA1664" s="193">
        <v>27929.287620011757</v>
      </c>
      <c r="AB1664" s="193">
        <v>5964191.3832318392</v>
      </c>
      <c r="AC1664" s="193"/>
      <c r="AD1664" s="197">
        <v>484.88178200790549</v>
      </c>
      <c r="AE1664" s="198"/>
    </row>
    <row r="1665" spans="1:31" ht="14.25" hidden="1" outlineLevel="1">
      <c r="A1665" s="66" t="s">
        <v>134</v>
      </c>
      <c r="B1665" s="208" t="s">
        <v>1194</v>
      </c>
      <c r="C1665" s="172"/>
      <c r="D1665" s="66"/>
      <c r="E1665" s="66">
        <v>1.0574002519325598</v>
      </c>
      <c r="F1665" s="193">
        <v>13532.800000000001</v>
      </c>
      <c r="G1665" s="193"/>
      <c r="H1665" s="193">
        <v>13532.800000000001</v>
      </c>
      <c r="I1665" s="193">
        <v>0</v>
      </c>
      <c r="J1665" s="193">
        <v>9173.3000000000011</v>
      </c>
      <c r="K1665" s="193">
        <v>0</v>
      </c>
      <c r="L1665" s="194" t="s">
        <v>1324</v>
      </c>
      <c r="M1665" s="195">
        <v>43738</v>
      </c>
      <c r="N1665" s="196" t="s">
        <v>1324</v>
      </c>
      <c r="O1665" s="195">
        <v>43738</v>
      </c>
      <c r="P1665" s="66"/>
      <c r="Q1665" s="213">
        <v>0.18533835675323032</v>
      </c>
      <c r="R1665" s="193">
        <v>484827.73724000005</v>
      </c>
      <c r="S1665" s="193"/>
      <c r="T1665" s="193"/>
      <c r="U1665" s="193">
        <v>459765.35998000007</v>
      </c>
      <c r="V1665" s="193">
        <v>50119.952468577292</v>
      </c>
      <c r="W1665" s="193">
        <v>83068.775685958157</v>
      </c>
      <c r="X1665" s="193" t="s">
        <v>607</v>
      </c>
      <c r="Y1665" s="193"/>
      <c r="Z1665" s="193">
        <v>312591.14522588591</v>
      </c>
      <c r="AA1665" s="193">
        <v>34076.193433757304</v>
      </c>
      <c r="AB1665" s="193">
        <v>5426910.7611759314</v>
      </c>
      <c r="AC1665" s="193"/>
      <c r="AD1665" s="197">
        <v>591.59852628562578</v>
      </c>
      <c r="AE1665" s="198"/>
    </row>
    <row r="1666" spans="1:31" ht="14.25" hidden="1" outlineLevel="1">
      <c r="A1666" s="66" t="s">
        <v>134</v>
      </c>
      <c r="B1666" s="208" t="s">
        <v>1195</v>
      </c>
      <c r="C1666" s="172"/>
      <c r="D1666" s="66"/>
      <c r="E1666" s="66">
        <v>1.0669562973046449</v>
      </c>
      <c r="F1666" s="193">
        <v>13655.1</v>
      </c>
      <c r="G1666" s="193"/>
      <c r="H1666" s="193">
        <v>13655.1</v>
      </c>
      <c r="I1666" s="193">
        <v>0</v>
      </c>
      <c r="J1666" s="193">
        <v>12081.7</v>
      </c>
      <c r="K1666" s="193">
        <v>0</v>
      </c>
      <c r="L1666" s="194" t="s">
        <v>1324</v>
      </c>
      <c r="M1666" s="195">
        <v>43738</v>
      </c>
      <c r="N1666" s="196" t="s">
        <v>1324</v>
      </c>
      <c r="O1666" s="195">
        <v>43738</v>
      </c>
      <c r="P1666" s="66"/>
      <c r="Q1666" s="213">
        <v>0.18533835675323032</v>
      </c>
      <c r="R1666" s="193">
        <v>490734.83450000006</v>
      </c>
      <c r="S1666" s="193"/>
      <c r="T1666" s="193"/>
      <c r="U1666" s="193">
        <v>469575.85145000007</v>
      </c>
      <c r="V1666" s="193">
        <v>38866.703481298166</v>
      </c>
      <c r="W1666" s="193">
        <v>88573.808136272215</v>
      </c>
      <c r="X1666" s="193" t="s">
        <v>607</v>
      </c>
      <c r="Y1666" s="193"/>
      <c r="Z1666" s="193">
        <v>437444.92627349094</v>
      </c>
      <c r="AA1666" s="193">
        <v>36207.232945155971</v>
      </c>
      <c r="AB1666" s="193">
        <v>7594503.6002217168</v>
      </c>
      <c r="AC1666" s="193"/>
      <c r="AD1666" s="197">
        <v>628.59561156308439</v>
      </c>
      <c r="AE1666" s="198"/>
    </row>
    <row r="1667" spans="1:31" ht="14.25" hidden="1" outlineLevel="1">
      <c r="A1667" s="66" t="s">
        <v>134</v>
      </c>
      <c r="B1667" s="208" t="s">
        <v>1196</v>
      </c>
      <c r="C1667" s="172"/>
      <c r="D1667" s="66"/>
      <c r="E1667" s="66">
        <v>1.0669562973046449</v>
      </c>
      <c r="F1667" s="193">
        <v>13655.1</v>
      </c>
      <c r="G1667" s="193"/>
      <c r="H1667" s="193">
        <v>13655.1</v>
      </c>
      <c r="I1667" s="193">
        <v>0</v>
      </c>
      <c r="J1667" s="193">
        <v>13655.1</v>
      </c>
      <c r="K1667" s="193">
        <v>0</v>
      </c>
      <c r="L1667" s="195">
        <v>43191</v>
      </c>
      <c r="M1667" s="195">
        <v>44196</v>
      </c>
      <c r="N1667" s="196" t="s">
        <v>1324</v>
      </c>
      <c r="O1667" s="195">
        <v>44196</v>
      </c>
      <c r="P1667" s="66"/>
      <c r="Q1667" s="213">
        <v>0.19673835675323031</v>
      </c>
      <c r="R1667" s="193">
        <v>527916.56451000005</v>
      </c>
      <c r="S1667" s="193"/>
      <c r="T1667" s="193"/>
      <c r="U1667" s="193">
        <v>526241.81451000005</v>
      </c>
      <c r="V1667" s="193">
        <v>38538.115027352418</v>
      </c>
      <c r="W1667" s="193">
        <v>86073.916705113879</v>
      </c>
      <c r="X1667" s="193" t="s">
        <v>607</v>
      </c>
      <c r="Y1667" s="193"/>
      <c r="Z1667" s="193">
        <v>430948.28750164952</v>
      </c>
      <c r="AA1667" s="193">
        <v>31559.511647783576</v>
      </c>
      <c r="AB1667" s="193">
        <v>7481715.1242816783</v>
      </c>
      <c r="AC1667" s="193"/>
      <c r="AD1667" s="197">
        <v>547.90628587719448</v>
      </c>
      <c r="AE1667" s="198"/>
    </row>
    <row r="1668" spans="1:31" ht="14.25" hidden="1" outlineLevel="1">
      <c r="A1668" s="66" t="s">
        <v>134</v>
      </c>
      <c r="B1668" s="208" t="s">
        <v>1197</v>
      </c>
      <c r="C1668" s="172"/>
      <c r="D1668" s="66"/>
      <c r="E1668" s="66">
        <v>2.4873065603400017</v>
      </c>
      <c r="F1668" s="193">
        <v>31833</v>
      </c>
      <c r="G1668" s="193"/>
      <c r="H1668" s="193">
        <v>31832.999999999996</v>
      </c>
      <c r="I1668" s="193">
        <v>0</v>
      </c>
      <c r="J1668" s="193">
        <v>30770.999999999996</v>
      </c>
      <c r="K1668" s="193">
        <v>0</v>
      </c>
      <c r="L1668" s="194" t="s">
        <v>1324</v>
      </c>
      <c r="M1668" s="195">
        <v>44561</v>
      </c>
      <c r="N1668" s="196" t="s">
        <v>1324</v>
      </c>
      <c r="O1668" s="195">
        <v>43830</v>
      </c>
      <c r="P1668" s="66"/>
      <c r="Q1668" s="213">
        <v>0.18533835675323032</v>
      </c>
      <c r="R1668" s="193">
        <v>1095056.8372599999</v>
      </c>
      <c r="S1668" s="193"/>
      <c r="T1668" s="193"/>
      <c r="U1668" s="193">
        <v>1093229.0466199999</v>
      </c>
      <c r="V1668" s="193">
        <v>35527.901160833251</v>
      </c>
      <c r="W1668" s="193">
        <v>92259.051946638065</v>
      </c>
      <c r="X1668" s="193" t="s">
        <v>607</v>
      </c>
      <c r="Y1668" s="193"/>
      <c r="Z1668" s="193">
        <v>1056743.4101753151</v>
      </c>
      <c r="AA1668" s="193">
        <v>34342.186154993833</v>
      </c>
      <c r="AB1668" s="193">
        <v>18346176.05798791</v>
      </c>
      <c r="AC1668" s="193"/>
      <c r="AD1668" s="197">
        <v>596.21643943933941</v>
      </c>
      <c r="AE1668" s="198"/>
    </row>
    <row r="1669" spans="1:31" ht="14.25" hidden="1" outlineLevel="1">
      <c r="A1669" s="66" t="s">
        <v>134</v>
      </c>
      <c r="B1669" s="208" t="s">
        <v>1198</v>
      </c>
      <c r="C1669" s="172"/>
      <c r="D1669" s="66"/>
      <c r="E1669" s="66">
        <v>2.9291896624884259</v>
      </c>
      <c r="F1669" s="193">
        <v>37488.299999999996</v>
      </c>
      <c r="G1669" s="193"/>
      <c r="H1669" s="193">
        <v>37488.299999999988</v>
      </c>
      <c r="I1669" s="193">
        <v>0</v>
      </c>
      <c r="J1669" s="193">
        <v>36670.69999999999</v>
      </c>
      <c r="K1669" s="193">
        <v>0</v>
      </c>
      <c r="L1669" s="195">
        <v>43556</v>
      </c>
      <c r="M1669" s="195">
        <v>44561</v>
      </c>
      <c r="N1669" s="196" t="s">
        <v>1324</v>
      </c>
      <c r="O1669" s="195">
        <v>44561</v>
      </c>
      <c r="P1669" s="66"/>
      <c r="Q1669" s="213">
        <v>0.20673835675323032</v>
      </c>
      <c r="R1669" s="193">
        <v>1388606.7770700003</v>
      </c>
      <c r="S1669" s="193"/>
      <c r="T1669" s="193"/>
      <c r="U1669" s="193">
        <v>1381352.0554400003</v>
      </c>
      <c r="V1669" s="193">
        <v>37669.094275266107</v>
      </c>
      <c r="W1669" s="193">
        <v>95899.238920446049</v>
      </c>
      <c r="X1669" s="193" t="s">
        <v>607</v>
      </c>
      <c r="Y1669" s="193"/>
      <c r="Z1669" s="193">
        <v>1093757.276073426</v>
      </c>
      <c r="AA1669" s="193">
        <v>29826.462981983612</v>
      </c>
      <c r="AB1669" s="193">
        <v>18988775.665248141</v>
      </c>
      <c r="AC1669" s="193"/>
      <c r="AD1669" s="197">
        <v>517.81873989992403</v>
      </c>
      <c r="AE1669" s="198"/>
    </row>
    <row r="1670" spans="1:31" ht="14.25" hidden="1" outlineLevel="1">
      <c r="A1670" s="66" t="s">
        <v>134</v>
      </c>
      <c r="B1670" s="208" t="s">
        <v>1199</v>
      </c>
      <c r="C1670" s="172"/>
      <c r="D1670" s="66"/>
      <c r="E1670" s="66">
        <v>0</v>
      </c>
      <c r="F1670" s="193">
        <v>0</v>
      </c>
      <c r="G1670" s="193">
        <v>155</v>
      </c>
      <c r="H1670" s="193">
        <v>0</v>
      </c>
      <c r="I1670" s="193">
        <v>155</v>
      </c>
      <c r="J1670" s="193">
        <v>0</v>
      </c>
      <c r="K1670" s="193">
        <v>155</v>
      </c>
      <c r="L1670" s="195">
        <v>43831</v>
      </c>
      <c r="M1670" s="195">
        <v>44926</v>
      </c>
      <c r="N1670" s="196" t="s">
        <v>1324</v>
      </c>
      <c r="O1670" s="195">
        <v>44561</v>
      </c>
      <c r="P1670" s="66"/>
      <c r="Q1670" s="213">
        <v>0.2167383567532303</v>
      </c>
      <c r="R1670" s="193">
        <v>105408.80622999999</v>
      </c>
      <c r="S1670" s="193"/>
      <c r="T1670" s="193"/>
      <c r="U1670" s="193">
        <v>105010.67587999998</v>
      </c>
      <c r="V1670" s="193">
        <v>0</v>
      </c>
      <c r="W1670" s="193">
        <v>0</v>
      </c>
      <c r="X1670" s="193">
        <v>333.87096774193543</v>
      </c>
      <c r="Y1670" s="193"/>
      <c r="Z1670" s="193">
        <v>-60827.348548753413</v>
      </c>
      <c r="AA1670" s="193">
        <v>0</v>
      </c>
      <c r="AB1670" s="193">
        <v>-1056026.6899898509</v>
      </c>
      <c r="AC1670" s="193"/>
      <c r="AD1670" s="197">
        <v>0</v>
      </c>
      <c r="AE1670" s="198"/>
    </row>
    <row r="1671" spans="1:31" ht="14.25" hidden="1" outlineLevel="1">
      <c r="A1671" s="66" t="s">
        <v>134</v>
      </c>
      <c r="B1671" s="208" t="s">
        <v>1200</v>
      </c>
      <c r="C1671" s="172"/>
      <c r="D1671" s="66"/>
      <c r="E1671" s="66">
        <v>0</v>
      </c>
      <c r="F1671" s="193">
        <v>0</v>
      </c>
      <c r="G1671" s="193">
        <v>300</v>
      </c>
      <c r="H1671" s="193">
        <v>0</v>
      </c>
      <c r="I1671" s="193">
        <v>300</v>
      </c>
      <c r="J1671" s="193">
        <v>0</v>
      </c>
      <c r="K1671" s="193">
        <v>300</v>
      </c>
      <c r="L1671" s="195">
        <v>43739</v>
      </c>
      <c r="M1671" s="195">
        <v>45291</v>
      </c>
      <c r="N1671" s="196" t="s">
        <v>1324</v>
      </c>
      <c r="O1671" s="195">
        <v>44196</v>
      </c>
      <c r="P1671" s="66"/>
      <c r="Q1671" s="213">
        <v>0.2167383567532303</v>
      </c>
      <c r="R1671" s="193">
        <v>204015.00001000005</v>
      </c>
      <c r="S1671" s="193"/>
      <c r="T1671" s="193"/>
      <c r="U1671" s="193">
        <v>202441.75001000005</v>
      </c>
      <c r="V1671" s="193">
        <v>0</v>
      </c>
      <c r="W1671" s="193">
        <v>0</v>
      </c>
      <c r="X1671" s="193">
        <v>335.33333333333337</v>
      </c>
      <c r="Y1671" s="193"/>
      <c r="Z1671" s="193">
        <v>-101947.24536689575</v>
      </c>
      <c r="AA1671" s="193">
        <v>0</v>
      </c>
      <c r="AB1671" s="193">
        <v>-1769911.3087610067</v>
      </c>
      <c r="AC1671" s="193"/>
      <c r="AD1671" s="197">
        <v>0</v>
      </c>
      <c r="AE1671" s="198"/>
    </row>
    <row r="1672" spans="1:31" ht="14.25" hidden="1" outlineLevel="1">
      <c r="A1672" s="66" t="s">
        <v>134</v>
      </c>
      <c r="B1672" s="208" t="s">
        <v>1201</v>
      </c>
      <c r="C1672" s="172"/>
      <c r="D1672" s="66"/>
      <c r="E1672" s="66">
        <v>0</v>
      </c>
      <c r="F1672" s="193">
        <v>0</v>
      </c>
      <c r="G1672" s="193">
        <v>300</v>
      </c>
      <c r="H1672" s="193">
        <v>0</v>
      </c>
      <c r="I1672" s="193">
        <v>300</v>
      </c>
      <c r="J1672" s="193">
        <v>0</v>
      </c>
      <c r="K1672" s="193">
        <v>300</v>
      </c>
      <c r="L1672" s="195">
        <v>43831</v>
      </c>
      <c r="M1672" s="195">
        <v>45291</v>
      </c>
      <c r="N1672" s="196" t="s">
        <v>1324</v>
      </c>
      <c r="O1672" s="195">
        <v>44561</v>
      </c>
      <c r="P1672" s="66"/>
      <c r="Q1672" s="213">
        <v>0.2167383567532303</v>
      </c>
      <c r="R1672" s="193">
        <v>204015.00000999999</v>
      </c>
      <c r="S1672" s="193"/>
      <c r="T1672" s="193"/>
      <c r="U1672" s="193">
        <v>202441.75000999999</v>
      </c>
      <c r="V1672" s="193">
        <v>0</v>
      </c>
      <c r="W1672" s="193">
        <v>0</v>
      </c>
      <c r="X1672" s="193">
        <v>342.16666666666669</v>
      </c>
      <c r="Y1672" s="193"/>
      <c r="Z1672" s="193">
        <v>-84712.013713023844</v>
      </c>
      <c r="AA1672" s="193">
        <v>0</v>
      </c>
      <c r="AB1672" s="193">
        <v>-1470689.5759567474</v>
      </c>
      <c r="AC1672" s="193"/>
      <c r="AD1672" s="197">
        <v>0</v>
      </c>
      <c r="AE1672" s="198"/>
    </row>
    <row r="1673" spans="1:31" ht="14.25" hidden="1" outlineLevel="1">
      <c r="A1673" s="66" t="s">
        <v>134</v>
      </c>
      <c r="B1673" s="208" t="s">
        <v>740</v>
      </c>
      <c r="C1673" s="172"/>
      <c r="D1673" s="66"/>
      <c r="E1673" s="66">
        <v>0</v>
      </c>
      <c r="F1673" s="193">
        <v>0</v>
      </c>
      <c r="G1673" s="193">
        <v>331</v>
      </c>
      <c r="H1673" s="193">
        <v>0</v>
      </c>
      <c r="I1673" s="193">
        <v>331</v>
      </c>
      <c r="J1673" s="193">
        <v>0</v>
      </c>
      <c r="K1673" s="193">
        <v>331</v>
      </c>
      <c r="L1673" s="195">
        <v>43831</v>
      </c>
      <c r="M1673" s="195">
        <v>45291</v>
      </c>
      <c r="N1673" s="196" t="s">
        <v>1324</v>
      </c>
      <c r="O1673" s="195">
        <v>44561</v>
      </c>
      <c r="P1673" s="66"/>
      <c r="Q1673" s="213">
        <v>0.2167383567532303</v>
      </c>
      <c r="R1673" s="193">
        <v>218378.40388000006</v>
      </c>
      <c r="S1673" s="193"/>
      <c r="T1673" s="193"/>
      <c r="U1673" s="193">
        <v>217943.47757000005</v>
      </c>
      <c r="V1673" s="193">
        <v>0</v>
      </c>
      <c r="W1673" s="193">
        <v>0</v>
      </c>
      <c r="X1673" s="193">
        <v>342.44712990936563</v>
      </c>
      <c r="Y1673" s="193"/>
      <c r="Z1673" s="193">
        <v>-82963.905096706309</v>
      </c>
      <c r="AA1673" s="193">
        <v>0</v>
      </c>
      <c r="AB1673" s="193">
        <v>-1440340.5734130491</v>
      </c>
      <c r="AC1673" s="193"/>
      <c r="AD1673" s="197">
        <v>0</v>
      </c>
      <c r="AE1673" s="198"/>
    </row>
    <row r="1674" spans="1:31" ht="14.25" hidden="1" outlineLevel="1">
      <c r="A1674" s="66" t="s">
        <v>134</v>
      </c>
      <c r="B1674" s="208" t="s">
        <v>741</v>
      </c>
      <c r="C1674" s="172"/>
      <c r="D1674" s="66"/>
      <c r="E1674" s="66">
        <v>0.27347635978984092</v>
      </c>
      <c r="F1674" s="193">
        <v>3500</v>
      </c>
      <c r="G1674" s="193"/>
      <c r="H1674" s="193">
        <v>0</v>
      </c>
      <c r="I1674" s="193">
        <v>0</v>
      </c>
      <c r="J1674" s="193">
        <v>0</v>
      </c>
      <c r="K1674" s="193">
        <v>0</v>
      </c>
      <c r="L1674" s="194"/>
      <c r="M1674" s="195">
        <v>43100</v>
      </c>
      <c r="N1674" s="196">
        <v>43101</v>
      </c>
      <c r="O1674" s="195">
        <v>44196</v>
      </c>
      <c r="P1674" s="66"/>
      <c r="Q1674" s="213">
        <v>0.2167383567532303</v>
      </c>
      <c r="R1674" s="193">
        <v>152757.5</v>
      </c>
      <c r="S1674" s="193"/>
      <c r="T1674" s="193"/>
      <c r="U1674" s="193">
        <v>152757.5</v>
      </c>
      <c r="V1674" s="193">
        <v>0</v>
      </c>
      <c r="W1674" s="193">
        <v>0</v>
      </c>
      <c r="X1674" s="193" t="s">
        <v>607</v>
      </c>
      <c r="Y1674" s="193"/>
      <c r="Z1674" s="193">
        <v>-113640.77556864331</v>
      </c>
      <c r="AA1674" s="193">
        <v>0</v>
      </c>
      <c r="AB1674" s="193">
        <v>-1972923.2809719986</v>
      </c>
      <c r="AC1674" s="193"/>
      <c r="AD1674" s="197">
        <v>0</v>
      </c>
      <c r="AE1674" s="198"/>
    </row>
    <row r="1675" spans="1:31" ht="14.25" hidden="1" outlineLevel="1">
      <c r="A1675" s="66" t="s">
        <v>134</v>
      </c>
      <c r="B1675" s="208" t="s">
        <v>742</v>
      </c>
      <c r="C1675" s="172"/>
      <c r="D1675" s="66"/>
      <c r="E1675" s="66">
        <v>0.21487428269201786</v>
      </c>
      <c r="F1675" s="193">
        <v>2750</v>
      </c>
      <c r="G1675" s="193"/>
      <c r="H1675" s="193">
        <v>0</v>
      </c>
      <c r="I1675" s="193">
        <v>0</v>
      </c>
      <c r="J1675" s="193">
        <v>0</v>
      </c>
      <c r="K1675" s="193">
        <v>0</v>
      </c>
      <c r="L1675" s="194"/>
      <c r="M1675" s="195">
        <v>43100</v>
      </c>
      <c r="N1675" s="196">
        <v>43556</v>
      </c>
      <c r="O1675" s="195">
        <v>44561</v>
      </c>
      <c r="P1675" s="66"/>
      <c r="Q1675" s="213">
        <v>0.2167383567532303</v>
      </c>
      <c r="R1675" s="193">
        <v>69613.774980000017</v>
      </c>
      <c r="S1675" s="193"/>
      <c r="T1675" s="193"/>
      <c r="U1675" s="193">
        <v>69613.774980000017</v>
      </c>
      <c r="V1675" s="193">
        <v>0</v>
      </c>
      <c r="W1675" s="193">
        <v>0</v>
      </c>
      <c r="X1675" s="193" t="s">
        <v>607</v>
      </c>
      <c r="Y1675" s="193"/>
      <c r="Z1675" s="193">
        <v>-45796.583987940801</v>
      </c>
      <c r="AA1675" s="193">
        <v>0</v>
      </c>
      <c r="AB1675" s="193">
        <v>-795076.82244056091</v>
      </c>
      <c r="AC1675" s="193"/>
      <c r="AD1675" s="197">
        <v>0</v>
      </c>
      <c r="AE1675" s="198"/>
    </row>
    <row r="1676" spans="1:31" ht="14.25" hidden="1" outlineLevel="1">
      <c r="A1676" s="66" t="s">
        <v>134</v>
      </c>
      <c r="B1676" s="208" t="s">
        <v>743</v>
      </c>
      <c r="C1676" s="172"/>
      <c r="D1676" s="66"/>
      <c r="E1676" s="66">
        <v>1.5470948353825285</v>
      </c>
      <c r="F1676" s="193">
        <v>19800</v>
      </c>
      <c r="G1676" s="193"/>
      <c r="H1676" s="193">
        <v>0</v>
      </c>
      <c r="I1676" s="193">
        <v>0</v>
      </c>
      <c r="J1676" s="193">
        <v>0</v>
      </c>
      <c r="K1676" s="193">
        <v>0</v>
      </c>
      <c r="L1676" s="194"/>
      <c r="M1676" s="195">
        <v>43100</v>
      </c>
      <c r="N1676" s="196">
        <v>43374</v>
      </c>
      <c r="O1676" s="195">
        <v>44561</v>
      </c>
      <c r="P1676" s="66"/>
      <c r="Q1676" s="213">
        <v>0.2167383567532303</v>
      </c>
      <c r="R1676" s="193">
        <v>656501.99999999977</v>
      </c>
      <c r="S1676" s="193"/>
      <c r="T1676" s="193"/>
      <c r="U1676" s="193">
        <v>656501.99999999977</v>
      </c>
      <c r="V1676" s="193">
        <v>0</v>
      </c>
      <c r="W1676" s="193">
        <v>0</v>
      </c>
      <c r="X1676" s="193" t="s">
        <v>607</v>
      </c>
      <c r="Y1676" s="193"/>
      <c r="Z1676" s="193">
        <v>-443655.90241418954</v>
      </c>
      <c r="AA1676" s="193">
        <v>0</v>
      </c>
      <c r="AB1676" s="193">
        <v>-7702332.6727023432</v>
      </c>
      <c r="AC1676" s="193"/>
      <c r="AD1676" s="197">
        <v>0</v>
      </c>
      <c r="AE1676" s="198"/>
    </row>
    <row r="1677" spans="1:31" ht="14.25" hidden="1">
      <c r="A1677" s="66"/>
      <c r="B1677" s="66"/>
      <c r="C1677" s="172"/>
      <c r="D1677" s="66"/>
      <c r="E1677" s="66"/>
      <c r="F1677" s="193"/>
      <c r="G1677" s="193"/>
      <c r="H1677" s="193"/>
      <c r="I1677" s="193"/>
      <c r="J1677" s="193"/>
      <c r="K1677" s="193"/>
      <c r="L1677" s="194"/>
      <c r="M1677" s="195"/>
      <c r="N1677" s="195"/>
      <c r="O1677" s="195"/>
      <c r="P1677" s="66"/>
      <c r="Q1677" s="213"/>
      <c r="R1677" s="193"/>
      <c r="S1677" s="193"/>
      <c r="T1677" s="193"/>
      <c r="U1677" s="193"/>
      <c r="V1677" s="193"/>
      <c r="W1677" s="193"/>
      <c r="X1677" s="193"/>
      <c r="Y1677" s="193"/>
      <c r="Z1677" s="193"/>
      <c r="AA1677" s="193"/>
      <c r="AB1677" s="193"/>
      <c r="AC1677" s="193"/>
      <c r="AD1677" s="197"/>
      <c r="AE1677" s="198"/>
    </row>
    <row r="1678" spans="1:31" ht="14.25" hidden="1">
      <c r="A1678" s="66"/>
      <c r="B1678" s="66"/>
      <c r="C1678" s="172"/>
      <c r="D1678" s="66"/>
      <c r="E1678" s="66"/>
      <c r="F1678" s="193"/>
      <c r="G1678" s="193"/>
      <c r="H1678" s="193"/>
      <c r="I1678" s="193"/>
      <c r="J1678" s="193"/>
      <c r="K1678" s="193"/>
      <c r="L1678" s="194"/>
      <c r="M1678" s="195"/>
      <c r="N1678" s="195"/>
      <c r="O1678" s="195"/>
      <c r="P1678" s="66"/>
      <c r="Q1678" s="213"/>
      <c r="R1678" s="193"/>
      <c r="S1678" s="193"/>
      <c r="T1678" s="193"/>
      <c r="U1678" s="193"/>
      <c r="V1678" s="193"/>
      <c r="W1678" s="193"/>
      <c r="X1678" s="193"/>
      <c r="Y1678" s="193"/>
      <c r="Z1678" s="193"/>
      <c r="AA1678" s="193"/>
      <c r="AB1678" s="193"/>
      <c r="AC1678" s="193"/>
      <c r="AD1678" s="197"/>
      <c r="AE1678" s="198"/>
    </row>
    <row r="1679" spans="1:31" ht="14.25" hidden="1">
      <c r="A1679" s="66"/>
      <c r="B1679" s="66"/>
      <c r="C1679" s="172"/>
      <c r="D1679" s="66"/>
      <c r="E1679" s="66"/>
      <c r="F1679" s="193"/>
      <c r="G1679" s="193"/>
      <c r="H1679" s="193"/>
      <c r="I1679" s="193"/>
      <c r="J1679" s="193"/>
      <c r="K1679" s="193"/>
      <c r="L1679" s="194"/>
      <c r="M1679" s="195"/>
      <c r="N1679" s="195"/>
      <c r="O1679" s="195"/>
      <c r="P1679" s="66"/>
      <c r="Q1679" s="213"/>
      <c r="R1679" s="193"/>
      <c r="S1679" s="193"/>
      <c r="T1679" s="193"/>
      <c r="U1679" s="193"/>
      <c r="V1679" s="193"/>
      <c r="W1679" s="193"/>
      <c r="X1679" s="193"/>
      <c r="Y1679" s="193"/>
      <c r="Z1679" s="193"/>
      <c r="AA1679" s="193"/>
      <c r="AB1679" s="193"/>
      <c r="AC1679" s="193"/>
      <c r="AD1679" s="197"/>
      <c r="AE1679" s="198"/>
    </row>
    <row r="1680" spans="1:31" ht="14.25" hidden="1">
      <c r="A1680" s="66"/>
      <c r="B1680" s="66"/>
      <c r="C1680" s="172"/>
      <c r="D1680" s="66"/>
      <c r="E1680" s="66"/>
      <c r="F1680" s="193"/>
      <c r="G1680" s="193"/>
      <c r="H1680" s="193"/>
      <c r="I1680" s="193"/>
      <c r="J1680" s="193"/>
      <c r="K1680" s="193"/>
      <c r="L1680" s="194"/>
      <c r="M1680" s="195"/>
      <c r="N1680" s="195"/>
      <c r="O1680" s="195"/>
      <c r="P1680" s="66"/>
      <c r="Q1680" s="213"/>
      <c r="R1680" s="193"/>
      <c r="S1680" s="193"/>
      <c r="T1680" s="193"/>
      <c r="U1680" s="193"/>
      <c r="V1680" s="193"/>
      <c r="W1680" s="193"/>
      <c r="X1680" s="193"/>
      <c r="Y1680" s="193"/>
      <c r="Z1680" s="193"/>
      <c r="AA1680" s="193"/>
      <c r="AB1680" s="193"/>
      <c r="AC1680" s="193"/>
      <c r="AD1680" s="197"/>
      <c r="AE1680" s="198"/>
    </row>
    <row r="1681" spans="1:31" ht="14.25" hidden="1">
      <c r="A1681" s="66"/>
      <c r="B1681" s="66"/>
      <c r="C1681" s="172"/>
      <c r="D1681" s="66"/>
      <c r="E1681" s="66"/>
      <c r="F1681" s="193"/>
      <c r="G1681" s="193"/>
      <c r="H1681" s="193"/>
      <c r="I1681" s="193"/>
      <c r="J1681" s="193"/>
      <c r="K1681" s="193"/>
      <c r="L1681" s="194"/>
      <c r="M1681" s="195"/>
      <c r="N1681" s="195"/>
      <c r="O1681" s="195"/>
      <c r="P1681" s="66"/>
      <c r="Q1681" s="213"/>
      <c r="R1681" s="193"/>
      <c r="S1681" s="193"/>
      <c r="T1681" s="193"/>
      <c r="U1681" s="193"/>
      <c r="V1681" s="193"/>
      <c r="W1681" s="193"/>
      <c r="X1681" s="193"/>
      <c r="Y1681" s="193"/>
      <c r="Z1681" s="193"/>
      <c r="AA1681" s="193"/>
      <c r="AB1681" s="193"/>
      <c r="AC1681" s="193"/>
      <c r="AD1681" s="197"/>
      <c r="AE1681" s="198"/>
    </row>
    <row r="1682" spans="1:31" ht="14.25" hidden="1">
      <c r="A1682" s="66"/>
      <c r="B1682" s="66"/>
      <c r="C1682" s="172"/>
      <c r="D1682" s="66"/>
      <c r="E1682" s="66"/>
      <c r="F1682" s="193"/>
      <c r="G1682" s="193"/>
      <c r="H1682" s="193"/>
      <c r="I1682" s="193"/>
      <c r="J1682" s="193"/>
      <c r="K1682" s="193"/>
      <c r="L1682" s="194"/>
      <c r="M1682" s="195"/>
      <c r="N1682" s="195"/>
      <c r="O1682" s="195"/>
      <c r="P1682" s="66"/>
      <c r="Q1682" s="213"/>
      <c r="R1682" s="193"/>
      <c r="S1682" s="193"/>
      <c r="T1682" s="193"/>
      <c r="U1682" s="193"/>
      <c r="V1682" s="193"/>
      <c r="W1682" s="193"/>
      <c r="X1682" s="193"/>
      <c r="Y1682" s="193"/>
      <c r="Z1682" s="193"/>
      <c r="AA1682" s="193"/>
      <c r="AB1682" s="193"/>
      <c r="AC1682" s="193"/>
      <c r="AD1682" s="197"/>
      <c r="AE1682" s="198"/>
    </row>
    <row r="1683" spans="1:31" ht="14.25" hidden="1">
      <c r="A1683" s="66"/>
      <c r="B1683" s="66"/>
      <c r="C1683" s="172"/>
      <c r="D1683" s="66"/>
      <c r="E1683" s="66"/>
      <c r="F1683" s="193"/>
      <c r="G1683" s="193"/>
      <c r="H1683" s="193"/>
      <c r="I1683" s="193"/>
      <c r="J1683" s="193"/>
      <c r="K1683" s="193"/>
      <c r="L1683" s="194"/>
      <c r="M1683" s="195"/>
      <c r="N1683" s="195"/>
      <c r="O1683" s="195"/>
      <c r="P1683" s="66"/>
      <c r="Q1683" s="213"/>
      <c r="R1683" s="193"/>
      <c r="S1683" s="193"/>
      <c r="T1683" s="193"/>
      <c r="U1683" s="193"/>
      <c r="V1683" s="193"/>
      <c r="W1683" s="193"/>
      <c r="X1683" s="193"/>
      <c r="Y1683" s="193"/>
      <c r="Z1683" s="193"/>
      <c r="AA1683" s="193"/>
      <c r="AB1683" s="193"/>
      <c r="AC1683" s="193"/>
      <c r="AD1683" s="197"/>
      <c r="AE1683" s="198"/>
    </row>
    <row r="1684" spans="1:31" ht="14.25" hidden="1">
      <c r="A1684" s="66"/>
      <c r="B1684" s="66"/>
      <c r="C1684" s="172"/>
      <c r="D1684" s="66"/>
      <c r="E1684" s="66"/>
      <c r="F1684" s="193"/>
      <c r="G1684" s="193"/>
      <c r="H1684" s="193"/>
      <c r="I1684" s="193"/>
      <c r="J1684" s="193"/>
      <c r="K1684" s="193"/>
      <c r="L1684" s="194"/>
      <c r="M1684" s="195"/>
      <c r="N1684" s="195"/>
      <c r="O1684" s="195"/>
      <c r="P1684" s="66"/>
      <c r="Q1684" s="213"/>
      <c r="R1684" s="193"/>
      <c r="S1684" s="193"/>
      <c r="T1684" s="193"/>
      <c r="U1684" s="193"/>
      <c r="V1684" s="193"/>
      <c r="W1684" s="193"/>
      <c r="X1684" s="193"/>
      <c r="Y1684" s="193"/>
      <c r="Z1684" s="193"/>
      <c r="AA1684" s="193"/>
      <c r="AB1684" s="193"/>
      <c r="AC1684" s="193"/>
      <c r="AD1684" s="197"/>
      <c r="AE1684" s="198"/>
    </row>
    <row r="1685" spans="1:31" ht="14.25" hidden="1">
      <c r="A1685" s="66"/>
      <c r="B1685" s="66"/>
      <c r="C1685" s="172"/>
      <c r="D1685" s="66"/>
      <c r="E1685" s="66"/>
      <c r="F1685" s="193"/>
      <c r="G1685" s="193"/>
      <c r="H1685" s="193"/>
      <c r="I1685" s="193"/>
      <c r="J1685" s="193"/>
      <c r="K1685" s="193"/>
      <c r="L1685" s="194"/>
      <c r="M1685" s="195"/>
      <c r="N1685" s="195"/>
      <c r="O1685" s="195"/>
      <c r="P1685" s="66"/>
      <c r="Q1685" s="213"/>
      <c r="R1685" s="193"/>
      <c r="S1685" s="193"/>
      <c r="T1685" s="193"/>
      <c r="U1685" s="193"/>
      <c r="V1685" s="193"/>
      <c r="W1685" s="193"/>
      <c r="X1685" s="193"/>
      <c r="Y1685" s="193"/>
      <c r="Z1685" s="193"/>
      <c r="AA1685" s="193"/>
      <c r="AB1685" s="193"/>
      <c r="AC1685" s="193"/>
      <c r="AD1685" s="197"/>
      <c r="AE1685" s="198"/>
    </row>
    <row r="1686" spans="1:31" ht="14.25" hidden="1">
      <c r="A1686" s="66"/>
      <c r="B1686" s="66"/>
      <c r="C1686" s="172"/>
      <c r="D1686" s="66"/>
      <c r="E1686" s="66"/>
      <c r="F1686" s="193"/>
      <c r="G1686" s="193"/>
      <c r="H1686" s="193"/>
      <c r="I1686" s="193"/>
      <c r="J1686" s="193"/>
      <c r="K1686" s="193"/>
      <c r="L1686" s="194"/>
      <c r="M1686" s="195"/>
      <c r="N1686" s="195"/>
      <c r="O1686" s="195"/>
      <c r="P1686" s="66"/>
      <c r="Q1686" s="213"/>
      <c r="R1686" s="193"/>
      <c r="S1686" s="193"/>
      <c r="T1686" s="193"/>
      <c r="U1686" s="193"/>
      <c r="V1686" s="193"/>
      <c r="W1686" s="193"/>
      <c r="X1686" s="193"/>
      <c r="Y1686" s="193"/>
      <c r="Z1686" s="193"/>
      <c r="AA1686" s="193"/>
      <c r="AB1686" s="193"/>
      <c r="AC1686" s="193"/>
      <c r="AD1686" s="197"/>
      <c r="AE1686" s="198"/>
    </row>
    <row r="1687" spans="1:31" ht="14.25" hidden="1">
      <c r="A1687" s="66"/>
      <c r="B1687" s="66"/>
      <c r="C1687" s="172"/>
      <c r="D1687" s="66"/>
      <c r="E1687" s="66"/>
      <c r="F1687" s="193"/>
      <c r="G1687" s="193"/>
      <c r="H1687" s="193"/>
      <c r="I1687" s="193"/>
      <c r="J1687" s="193"/>
      <c r="K1687" s="193"/>
      <c r="L1687" s="194"/>
      <c r="M1687" s="195"/>
      <c r="N1687" s="195"/>
      <c r="O1687" s="195"/>
      <c r="P1687" s="66"/>
      <c r="Q1687" s="213"/>
      <c r="R1687" s="193"/>
      <c r="S1687" s="193"/>
      <c r="T1687" s="193"/>
      <c r="U1687" s="193"/>
      <c r="V1687" s="193"/>
      <c r="W1687" s="193"/>
      <c r="X1687" s="193"/>
      <c r="Y1687" s="193"/>
      <c r="Z1687" s="193"/>
      <c r="AA1687" s="193"/>
      <c r="AB1687" s="193"/>
      <c r="AC1687" s="193"/>
      <c r="AD1687" s="197"/>
      <c r="AE1687" s="198"/>
    </row>
    <row r="1688" spans="1:31" ht="14.25" hidden="1">
      <c r="A1688" s="66"/>
      <c r="B1688" s="66"/>
      <c r="C1688" s="172"/>
      <c r="D1688" s="66"/>
      <c r="E1688" s="66"/>
      <c r="F1688" s="193"/>
      <c r="G1688" s="193"/>
      <c r="H1688" s="193"/>
      <c r="I1688" s="193"/>
      <c r="J1688" s="193"/>
      <c r="K1688" s="193"/>
      <c r="L1688" s="194"/>
      <c r="M1688" s="195"/>
      <c r="N1688" s="195"/>
      <c r="O1688" s="195"/>
      <c r="P1688" s="66"/>
      <c r="Q1688" s="213"/>
      <c r="R1688" s="193"/>
      <c r="S1688" s="193"/>
      <c r="T1688" s="193"/>
      <c r="U1688" s="193"/>
      <c r="V1688" s="193"/>
      <c r="W1688" s="193"/>
      <c r="X1688" s="193"/>
      <c r="Y1688" s="193"/>
      <c r="Z1688" s="193"/>
      <c r="AA1688" s="193"/>
      <c r="AB1688" s="193"/>
      <c r="AC1688" s="193"/>
      <c r="AD1688" s="197"/>
      <c r="AE1688" s="198"/>
    </row>
    <row r="1689" spans="1:31" ht="14.25" hidden="1">
      <c r="A1689" s="66"/>
      <c r="B1689" s="66"/>
      <c r="C1689" s="172"/>
      <c r="D1689" s="66"/>
      <c r="E1689" s="66"/>
      <c r="F1689" s="193"/>
      <c r="G1689" s="193"/>
      <c r="H1689" s="193"/>
      <c r="I1689" s="193"/>
      <c r="J1689" s="193"/>
      <c r="K1689" s="193"/>
      <c r="L1689" s="194"/>
      <c r="M1689" s="195"/>
      <c r="N1689" s="195"/>
      <c r="O1689" s="195"/>
      <c r="P1689" s="66"/>
      <c r="Q1689" s="213"/>
      <c r="R1689" s="193"/>
      <c r="S1689" s="193"/>
      <c r="T1689" s="193"/>
      <c r="U1689" s="193"/>
      <c r="V1689" s="193"/>
      <c r="W1689" s="193"/>
      <c r="X1689" s="193"/>
      <c r="Y1689" s="193"/>
      <c r="Z1689" s="193"/>
      <c r="AA1689" s="193"/>
      <c r="AB1689" s="193"/>
      <c r="AC1689" s="193"/>
      <c r="AD1689" s="197"/>
      <c r="AE1689" s="198"/>
    </row>
    <row r="1690" spans="1:31" ht="14.25" hidden="1">
      <c r="A1690" s="66"/>
      <c r="B1690" s="66"/>
      <c r="C1690" s="172"/>
      <c r="D1690" s="66"/>
      <c r="E1690" s="66"/>
      <c r="F1690" s="193"/>
      <c r="G1690" s="193"/>
      <c r="H1690" s="193"/>
      <c r="I1690" s="193"/>
      <c r="J1690" s="193"/>
      <c r="K1690" s="193"/>
      <c r="L1690" s="194"/>
      <c r="M1690" s="195"/>
      <c r="N1690" s="195"/>
      <c r="O1690" s="195"/>
      <c r="P1690" s="66"/>
      <c r="Q1690" s="213"/>
      <c r="R1690" s="193"/>
      <c r="S1690" s="193"/>
      <c r="T1690" s="193"/>
      <c r="U1690" s="193"/>
      <c r="V1690" s="193"/>
      <c r="W1690" s="193"/>
      <c r="X1690" s="193"/>
      <c r="Y1690" s="193"/>
      <c r="Z1690" s="193"/>
      <c r="AA1690" s="193"/>
      <c r="AB1690" s="193"/>
      <c r="AC1690" s="193"/>
      <c r="AD1690" s="197"/>
      <c r="AE1690" s="198"/>
    </row>
    <row r="1691" spans="1:31" ht="14.25" hidden="1">
      <c r="A1691" s="66"/>
      <c r="B1691" s="66"/>
      <c r="C1691" s="172"/>
      <c r="D1691" s="66"/>
      <c r="E1691" s="66"/>
      <c r="F1691" s="193"/>
      <c r="G1691" s="193"/>
      <c r="H1691" s="193"/>
      <c r="I1691" s="193"/>
      <c r="J1691" s="193"/>
      <c r="K1691" s="193"/>
      <c r="L1691" s="194"/>
      <c r="M1691" s="195"/>
      <c r="N1691" s="195"/>
      <c r="O1691" s="195"/>
      <c r="P1691" s="66"/>
      <c r="Q1691" s="213"/>
      <c r="R1691" s="193"/>
      <c r="S1691" s="193"/>
      <c r="T1691" s="193"/>
      <c r="U1691" s="193"/>
      <c r="V1691" s="193"/>
      <c r="W1691" s="193"/>
      <c r="X1691" s="193"/>
      <c r="Y1691" s="193"/>
      <c r="Z1691" s="193"/>
      <c r="AA1691" s="193"/>
      <c r="AB1691" s="193"/>
      <c r="AC1691" s="193"/>
      <c r="AD1691" s="197"/>
      <c r="AE1691" s="198"/>
    </row>
    <row r="1692" spans="1:31" ht="14.25" hidden="1">
      <c r="A1692" s="66"/>
      <c r="B1692" s="66"/>
      <c r="C1692" s="172"/>
      <c r="D1692" s="66"/>
      <c r="E1692" s="66"/>
      <c r="F1692" s="193"/>
      <c r="G1692" s="193"/>
      <c r="H1692" s="193"/>
      <c r="I1692" s="193"/>
      <c r="J1692" s="193"/>
      <c r="K1692" s="193"/>
      <c r="L1692" s="194"/>
      <c r="M1692" s="195"/>
      <c r="N1692" s="195"/>
      <c r="O1692" s="195"/>
      <c r="P1692" s="66"/>
      <c r="Q1692" s="213"/>
      <c r="R1692" s="193"/>
      <c r="S1692" s="193"/>
      <c r="T1692" s="193"/>
      <c r="U1692" s="193"/>
      <c r="V1692" s="193"/>
      <c r="W1692" s="193"/>
      <c r="X1692" s="193"/>
      <c r="Y1692" s="193"/>
      <c r="Z1692" s="193"/>
      <c r="AA1692" s="193"/>
      <c r="AB1692" s="193"/>
      <c r="AC1692" s="193"/>
      <c r="AD1692" s="197"/>
      <c r="AE1692" s="198"/>
    </row>
    <row r="1693" spans="1:31" ht="14.25" hidden="1">
      <c r="A1693" s="66"/>
      <c r="B1693" s="66"/>
      <c r="C1693" s="172"/>
      <c r="D1693" s="66"/>
      <c r="E1693" s="66"/>
      <c r="F1693" s="193"/>
      <c r="G1693" s="193"/>
      <c r="H1693" s="193"/>
      <c r="I1693" s="193"/>
      <c r="J1693" s="193"/>
      <c r="K1693" s="193"/>
      <c r="L1693" s="194"/>
      <c r="M1693" s="195"/>
      <c r="N1693" s="195"/>
      <c r="O1693" s="195"/>
      <c r="P1693" s="66"/>
      <c r="Q1693" s="213"/>
      <c r="R1693" s="193"/>
      <c r="S1693" s="193"/>
      <c r="T1693" s="193"/>
      <c r="U1693" s="193"/>
      <c r="V1693" s="193"/>
      <c r="W1693" s="193"/>
      <c r="X1693" s="193"/>
      <c r="Y1693" s="193"/>
      <c r="Z1693" s="193"/>
      <c r="AA1693" s="193"/>
      <c r="AB1693" s="193"/>
      <c r="AC1693" s="193"/>
      <c r="AD1693" s="197"/>
      <c r="AE1693" s="198"/>
    </row>
    <row r="1694" spans="1:31" ht="14.25" hidden="1">
      <c r="A1694" s="66"/>
      <c r="B1694" s="66"/>
      <c r="C1694" s="172"/>
      <c r="D1694" s="66"/>
      <c r="E1694" s="66"/>
      <c r="F1694" s="193"/>
      <c r="G1694" s="193"/>
      <c r="H1694" s="193"/>
      <c r="I1694" s="193"/>
      <c r="J1694" s="193"/>
      <c r="K1694" s="193"/>
      <c r="L1694" s="194"/>
      <c r="M1694" s="195"/>
      <c r="N1694" s="195"/>
      <c r="O1694" s="195"/>
      <c r="P1694" s="66"/>
      <c r="Q1694" s="213"/>
      <c r="R1694" s="193"/>
      <c r="S1694" s="193"/>
      <c r="T1694" s="193"/>
      <c r="U1694" s="193"/>
      <c r="V1694" s="193"/>
      <c r="W1694" s="193"/>
      <c r="X1694" s="193"/>
      <c r="Y1694" s="193"/>
      <c r="Z1694" s="193"/>
      <c r="AA1694" s="193"/>
      <c r="AB1694" s="193"/>
      <c r="AC1694" s="193"/>
      <c r="AD1694" s="197"/>
      <c r="AE1694" s="198"/>
    </row>
    <row r="1695" spans="1:31" ht="14.25" hidden="1">
      <c r="A1695" s="66"/>
      <c r="B1695" s="66"/>
      <c r="C1695" s="172"/>
      <c r="D1695" s="66"/>
      <c r="E1695" s="66"/>
      <c r="F1695" s="193"/>
      <c r="G1695" s="193"/>
      <c r="H1695" s="193"/>
      <c r="I1695" s="193"/>
      <c r="J1695" s="193"/>
      <c r="K1695" s="193"/>
      <c r="L1695" s="194"/>
      <c r="M1695" s="195"/>
      <c r="N1695" s="195"/>
      <c r="O1695" s="195"/>
      <c r="P1695" s="66"/>
      <c r="Q1695" s="213"/>
      <c r="R1695" s="193"/>
      <c r="S1695" s="193"/>
      <c r="T1695" s="193"/>
      <c r="U1695" s="193"/>
      <c r="V1695" s="193"/>
      <c r="W1695" s="193"/>
      <c r="X1695" s="193"/>
      <c r="Y1695" s="193"/>
      <c r="Z1695" s="193"/>
      <c r="AA1695" s="193"/>
      <c r="AB1695" s="193"/>
      <c r="AC1695" s="193"/>
      <c r="AD1695" s="197"/>
      <c r="AE1695" s="198"/>
    </row>
    <row r="1696" spans="1:31" ht="14.25" hidden="1">
      <c r="A1696" s="66"/>
      <c r="B1696" s="66"/>
      <c r="C1696" s="172"/>
      <c r="D1696" s="66"/>
      <c r="E1696" s="66"/>
      <c r="F1696" s="193"/>
      <c r="G1696" s="193"/>
      <c r="H1696" s="193"/>
      <c r="I1696" s="193"/>
      <c r="J1696" s="193"/>
      <c r="K1696" s="193"/>
      <c r="L1696" s="194"/>
      <c r="M1696" s="195"/>
      <c r="N1696" s="195"/>
      <c r="O1696" s="195"/>
      <c r="P1696" s="66"/>
      <c r="Q1696" s="213"/>
      <c r="R1696" s="193"/>
      <c r="S1696" s="193"/>
      <c r="T1696" s="193"/>
      <c r="U1696" s="193"/>
      <c r="V1696" s="193"/>
      <c r="W1696" s="193"/>
      <c r="X1696" s="193"/>
      <c r="Y1696" s="193"/>
      <c r="Z1696" s="193"/>
      <c r="AA1696" s="193"/>
      <c r="AB1696" s="193"/>
      <c r="AC1696" s="193"/>
      <c r="AD1696" s="197"/>
      <c r="AE1696" s="198"/>
    </row>
    <row r="1697" spans="1:31" ht="14.25" hidden="1">
      <c r="A1697" s="66"/>
      <c r="B1697" s="66"/>
      <c r="C1697" s="172"/>
      <c r="D1697" s="66"/>
      <c r="E1697" s="66"/>
      <c r="F1697" s="193"/>
      <c r="G1697" s="193"/>
      <c r="H1697" s="193"/>
      <c r="I1697" s="193"/>
      <c r="J1697" s="193"/>
      <c r="K1697" s="193"/>
      <c r="L1697" s="194"/>
      <c r="M1697" s="195"/>
      <c r="N1697" s="195"/>
      <c r="O1697" s="195"/>
      <c r="P1697" s="66"/>
      <c r="Q1697" s="213"/>
      <c r="R1697" s="193"/>
      <c r="S1697" s="193"/>
      <c r="T1697" s="193"/>
      <c r="U1697" s="193"/>
      <c r="V1697" s="193"/>
      <c r="W1697" s="193"/>
      <c r="X1697" s="193"/>
      <c r="Y1697" s="193"/>
      <c r="Z1697" s="193"/>
      <c r="AA1697" s="193"/>
      <c r="AB1697" s="193"/>
      <c r="AC1697" s="193"/>
      <c r="AD1697" s="197"/>
      <c r="AE1697" s="198"/>
    </row>
    <row r="1698" spans="1:31" ht="14.25" hidden="1">
      <c r="A1698" s="66"/>
      <c r="B1698" s="66"/>
      <c r="C1698" s="172"/>
      <c r="D1698" s="66"/>
      <c r="E1698" s="66"/>
      <c r="F1698" s="193"/>
      <c r="G1698" s="193"/>
      <c r="H1698" s="193"/>
      <c r="I1698" s="193"/>
      <c r="J1698" s="193"/>
      <c r="K1698" s="193"/>
      <c r="L1698" s="194"/>
      <c r="M1698" s="195"/>
      <c r="N1698" s="195"/>
      <c r="O1698" s="195"/>
      <c r="P1698" s="66"/>
      <c r="Q1698" s="213"/>
      <c r="R1698" s="193"/>
      <c r="S1698" s="193"/>
      <c r="T1698" s="193"/>
      <c r="U1698" s="193"/>
      <c r="V1698" s="193"/>
      <c r="W1698" s="193"/>
      <c r="X1698" s="193"/>
      <c r="Y1698" s="193"/>
      <c r="Z1698" s="193"/>
      <c r="AA1698" s="193"/>
      <c r="AB1698" s="193"/>
      <c r="AC1698" s="193"/>
      <c r="AD1698" s="197"/>
      <c r="AE1698" s="198"/>
    </row>
    <row r="1699" spans="1:31" ht="14.25" hidden="1">
      <c r="A1699" s="66"/>
      <c r="B1699" s="66"/>
      <c r="C1699" s="172"/>
      <c r="D1699" s="66"/>
      <c r="E1699" s="66"/>
      <c r="F1699" s="193"/>
      <c r="G1699" s="193"/>
      <c r="H1699" s="193"/>
      <c r="I1699" s="193"/>
      <c r="J1699" s="193"/>
      <c r="K1699" s="193"/>
      <c r="L1699" s="194"/>
      <c r="M1699" s="195"/>
      <c r="N1699" s="195"/>
      <c r="O1699" s="195"/>
      <c r="P1699" s="66"/>
      <c r="Q1699" s="213"/>
      <c r="R1699" s="193"/>
      <c r="S1699" s="193"/>
      <c r="T1699" s="193"/>
      <c r="U1699" s="193"/>
      <c r="V1699" s="193"/>
      <c r="W1699" s="193"/>
      <c r="X1699" s="193"/>
      <c r="Y1699" s="193"/>
      <c r="Z1699" s="193"/>
      <c r="AA1699" s="193"/>
      <c r="AB1699" s="193"/>
      <c r="AC1699" s="193"/>
      <c r="AD1699" s="197"/>
      <c r="AE1699" s="198"/>
    </row>
    <row r="1700" spans="1:31" ht="14.25" hidden="1">
      <c r="A1700" s="66"/>
      <c r="B1700" s="66"/>
      <c r="C1700" s="172"/>
      <c r="D1700" s="66"/>
      <c r="E1700" s="66"/>
      <c r="F1700" s="193"/>
      <c r="G1700" s="193"/>
      <c r="H1700" s="193"/>
      <c r="I1700" s="193"/>
      <c r="J1700" s="193"/>
      <c r="K1700" s="193"/>
      <c r="L1700" s="194"/>
      <c r="M1700" s="195"/>
      <c r="N1700" s="195"/>
      <c r="O1700" s="195"/>
      <c r="P1700" s="66"/>
      <c r="Q1700" s="213"/>
      <c r="R1700" s="193"/>
      <c r="S1700" s="193"/>
      <c r="T1700" s="193"/>
      <c r="U1700" s="193"/>
      <c r="V1700" s="193"/>
      <c r="W1700" s="193"/>
      <c r="X1700" s="193"/>
      <c r="Y1700" s="193"/>
      <c r="Z1700" s="193"/>
      <c r="AA1700" s="193"/>
      <c r="AB1700" s="193"/>
      <c r="AC1700" s="193"/>
      <c r="AD1700" s="197"/>
      <c r="AE1700" s="198"/>
    </row>
    <row r="1701" spans="1:31" ht="14.25" hidden="1">
      <c r="A1701" s="66"/>
      <c r="B1701" s="66"/>
      <c r="C1701" s="172"/>
      <c r="D1701" s="66"/>
      <c r="E1701" s="66"/>
      <c r="F1701" s="193"/>
      <c r="G1701" s="193"/>
      <c r="H1701" s="193"/>
      <c r="I1701" s="193"/>
      <c r="J1701" s="193"/>
      <c r="K1701" s="193"/>
      <c r="L1701" s="194"/>
      <c r="M1701" s="195"/>
      <c r="N1701" s="195"/>
      <c r="O1701" s="195"/>
      <c r="P1701" s="66"/>
      <c r="Q1701" s="213"/>
      <c r="R1701" s="193"/>
      <c r="S1701" s="193"/>
      <c r="T1701" s="193"/>
      <c r="U1701" s="193"/>
      <c r="V1701" s="193"/>
      <c r="W1701" s="193"/>
      <c r="X1701" s="193"/>
      <c r="Y1701" s="193"/>
      <c r="Z1701" s="193"/>
      <c r="AA1701" s="193"/>
      <c r="AB1701" s="193"/>
      <c r="AC1701" s="193"/>
      <c r="AD1701" s="197"/>
      <c r="AE1701" s="198"/>
    </row>
    <row r="1702" spans="1:31" ht="14.25" hidden="1">
      <c r="A1702" s="66"/>
      <c r="B1702" s="66"/>
      <c r="C1702" s="172"/>
      <c r="D1702" s="66"/>
      <c r="E1702" s="66"/>
      <c r="F1702" s="193"/>
      <c r="G1702" s="193"/>
      <c r="H1702" s="193"/>
      <c r="I1702" s="193"/>
      <c r="J1702" s="193"/>
      <c r="K1702" s="193"/>
      <c r="L1702" s="194"/>
      <c r="M1702" s="195"/>
      <c r="N1702" s="195"/>
      <c r="O1702" s="195"/>
      <c r="P1702" s="66"/>
      <c r="Q1702" s="213"/>
      <c r="R1702" s="193"/>
      <c r="S1702" s="193"/>
      <c r="T1702" s="193"/>
      <c r="U1702" s="193"/>
      <c r="V1702" s="193"/>
      <c r="W1702" s="193"/>
      <c r="X1702" s="193"/>
      <c r="Y1702" s="193"/>
      <c r="Z1702" s="193"/>
      <c r="AA1702" s="193"/>
      <c r="AB1702" s="193"/>
      <c r="AC1702" s="193"/>
      <c r="AD1702" s="197"/>
      <c r="AE1702" s="198"/>
    </row>
    <row r="1703" spans="1:31" ht="14.25" hidden="1">
      <c r="A1703" s="66"/>
      <c r="B1703" s="66"/>
      <c r="C1703" s="172"/>
      <c r="D1703" s="66"/>
      <c r="E1703" s="66"/>
      <c r="F1703" s="193"/>
      <c r="G1703" s="193"/>
      <c r="H1703" s="193"/>
      <c r="I1703" s="193"/>
      <c r="J1703" s="193"/>
      <c r="K1703" s="193"/>
      <c r="L1703" s="194"/>
      <c r="M1703" s="195"/>
      <c r="N1703" s="195"/>
      <c r="O1703" s="195"/>
      <c r="P1703" s="66"/>
      <c r="Q1703" s="213"/>
      <c r="R1703" s="193"/>
      <c r="S1703" s="193"/>
      <c r="T1703" s="193"/>
      <c r="U1703" s="193"/>
      <c r="V1703" s="193"/>
      <c r="W1703" s="193"/>
      <c r="X1703" s="193"/>
      <c r="Y1703" s="193"/>
      <c r="Z1703" s="193"/>
      <c r="AA1703" s="193"/>
      <c r="AB1703" s="193"/>
      <c r="AC1703" s="193"/>
      <c r="AD1703" s="197"/>
      <c r="AE1703" s="198"/>
    </row>
    <row r="1704" spans="1:31" ht="14.25" hidden="1">
      <c r="A1704" s="66"/>
      <c r="B1704" s="66"/>
      <c r="C1704" s="172"/>
      <c r="D1704" s="66"/>
      <c r="E1704" s="66"/>
      <c r="F1704" s="193"/>
      <c r="G1704" s="193"/>
      <c r="H1704" s="193"/>
      <c r="I1704" s="193"/>
      <c r="J1704" s="193"/>
      <c r="K1704" s="193"/>
      <c r="L1704" s="194"/>
      <c r="M1704" s="195"/>
      <c r="N1704" s="195"/>
      <c r="O1704" s="195"/>
      <c r="P1704" s="66"/>
      <c r="Q1704" s="213"/>
      <c r="R1704" s="193"/>
      <c r="S1704" s="193"/>
      <c r="T1704" s="193"/>
      <c r="U1704" s="193"/>
      <c r="V1704" s="193"/>
      <c r="W1704" s="193"/>
      <c r="X1704" s="193"/>
      <c r="Y1704" s="193"/>
      <c r="Z1704" s="193"/>
      <c r="AA1704" s="193"/>
      <c r="AB1704" s="193"/>
      <c r="AC1704" s="193"/>
      <c r="AD1704" s="197"/>
      <c r="AE1704" s="198"/>
    </row>
    <row r="1705" spans="1:31" ht="14.25" hidden="1">
      <c r="A1705" s="66"/>
      <c r="B1705" s="66"/>
      <c r="C1705" s="172"/>
      <c r="D1705" s="66"/>
      <c r="E1705" s="66"/>
      <c r="F1705" s="193"/>
      <c r="G1705" s="193"/>
      <c r="H1705" s="193"/>
      <c r="I1705" s="193"/>
      <c r="J1705" s="193"/>
      <c r="K1705" s="193"/>
      <c r="L1705" s="194"/>
      <c r="M1705" s="195"/>
      <c r="N1705" s="195"/>
      <c r="O1705" s="195"/>
      <c r="P1705" s="66"/>
      <c r="Q1705" s="213"/>
      <c r="R1705" s="193"/>
      <c r="S1705" s="193"/>
      <c r="T1705" s="193"/>
      <c r="U1705" s="193"/>
      <c r="V1705" s="193"/>
      <c r="W1705" s="193"/>
      <c r="X1705" s="193"/>
      <c r="Y1705" s="193"/>
      <c r="Z1705" s="193"/>
      <c r="AA1705" s="193"/>
      <c r="AB1705" s="193"/>
      <c r="AC1705" s="193"/>
      <c r="AD1705" s="197"/>
      <c r="AE1705" s="198"/>
    </row>
    <row r="1706" spans="1:31" ht="14.25" hidden="1">
      <c r="A1706" s="66"/>
      <c r="B1706" s="66"/>
      <c r="C1706" s="172"/>
      <c r="D1706" s="66"/>
      <c r="E1706" s="66"/>
      <c r="F1706" s="193"/>
      <c r="G1706" s="193"/>
      <c r="H1706" s="193"/>
      <c r="I1706" s="193"/>
      <c r="J1706" s="193"/>
      <c r="K1706" s="193"/>
      <c r="L1706" s="194"/>
      <c r="M1706" s="195"/>
      <c r="N1706" s="195"/>
      <c r="O1706" s="195"/>
      <c r="P1706" s="66"/>
      <c r="Q1706" s="213"/>
      <c r="R1706" s="193"/>
      <c r="S1706" s="193"/>
      <c r="T1706" s="193"/>
      <c r="U1706" s="193"/>
      <c r="V1706" s="193"/>
      <c r="W1706" s="193"/>
      <c r="X1706" s="193"/>
      <c r="Y1706" s="193"/>
      <c r="Z1706" s="193"/>
      <c r="AA1706" s="193"/>
      <c r="AB1706" s="193"/>
      <c r="AC1706" s="193"/>
      <c r="AD1706" s="197"/>
      <c r="AE1706" s="198"/>
    </row>
    <row r="1707" spans="1:31" ht="14.25" hidden="1">
      <c r="A1707" s="66"/>
      <c r="B1707" s="66"/>
      <c r="C1707" s="172"/>
      <c r="D1707" s="66"/>
      <c r="E1707" s="66"/>
      <c r="F1707" s="193"/>
      <c r="G1707" s="193"/>
      <c r="H1707" s="193"/>
      <c r="I1707" s="193"/>
      <c r="J1707" s="193"/>
      <c r="K1707" s="193"/>
      <c r="L1707" s="194"/>
      <c r="M1707" s="195"/>
      <c r="N1707" s="195"/>
      <c r="O1707" s="195"/>
      <c r="P1707" s="66"/>
      <c r="Q1707" s="213"/>
      <c r="R1707" s="193"/>
      <c r="S1707" s="193"/>
      <c r="T1707" s="193"/>
      <c r="U1707" s="193"/>
      <c r="V1707" s="193"/>
      <c r="W1707" s="193"/>
      <c r="X1707" s="193"/>
      <c r="Y1707" s="193"/>
      <c r="Z1707" s="193"/>
      <c r="AA1707" s="193"/>
      <c r="AB1707" s="193"/>
      <c r="AC1707" s="193"/>
      <c r="AD1707" s="197"/>
      <c r="AE1707" s="198"/>
    </row>
    <row r="1708" spans="1:31" ht="14.25" hidden="1">
      <c r="A1708" s="66"/>
      <c r="B1708" s="66"/>
      <c r="C1708" s="172"/>
      <c r="D1708" s="66"/>
      <c r="E1708" s="66"/>
      <c r="F1708" s="193"/>
      <c r="G1708" s="193"/>
      <c r="H1708" s="193"/>
      <c r="I1708" s="193"/>
      <c r="J1708" s="193"/>
      <c r="K1708" s="193"/>
      <c r="L1708" s="194"/>
      <c r="M1708" s="195"/>
      <c r="N1708" s="195"/>
      <c r="O1708" s="195"/>
      <c r="P1708" s="66"/>
      <c r="Q1708" s="213"/>
      <c r="R1708" s="193"/>
      <c r="S1708" s="193"/>
      <c r="T1708" s="193"/>
      <c r="U1708" s="193"/>
      <c r="V1708" s="193"/>
      <c r="W1708" s="193"/>
      <c r="X1708" s="193"/>
      <c r="Y1708" s="193"/>
      <c r="Z1708" s="193"/>
      <c r="AA1708" s="193"/>
      <c r="AB1708" s="193"/>
      <c r="AC1708" s="193"/>
      <c r="AD1708" s="197"/>
      <c r="AE1708" s="198"/>
    </row>
    <row r="1709" spans="1:31" ht="14.25" hidden="1">
      <c r="A1709" s="66"/>
      <c r="B1709" s="66"/>
      <c r="C1709" s="172"/>
      <c r="D1709" s="66"/>
      <c r="E1709" s="66"/>
      <c r="F1709" s="193"/>
      <c r="G1709" s="193"/>
      <c r="H1709" s="193"/>
      <c r="I1709" s="193"/>
      <c r="J1709" s="193"/>
      <c r="K1709" s="193"/>
      <c r="L1709" s="194"/>
      <c r="M1709" s="195"/>
      <c r="N1709" s="195"/>
      <c r="O1709" s="195"/>
      <c r="P1709" s="66"/>
      <c r="Q1709" s="213"/>
      <c r="R1709" s="193"/>
      <c r="S1709" s="193"/>
      <c r="T1709" s="193"/>
      <c r="U1709" s="193"/>
      <c r="V1709" s="193"/>
      <c r="W1709" s="193"/>
      <c r="X1709" s="193"/>
      <c r="Y1709" s="193"/>
      <c r="Z1709" s="193"/>
      <c r="AA1709" s="193"/>
      <c r="AB1709" s="193"/>
      <c r="AC1709" s="193"/>
      <c r="AD1709" s="197"/>
      <c r="AE1709" s="198"/>
    </row>
    <row r="1710" spans="1:31" ht="14.25" hidden="1">
      <c r="A1710" s="66"/>
      <c r="B1710" s="66"/>
      <c r="C1710" s="172"/>
      <c r="D1710" s="66"/>
      <c r="E1710" s="66"/>
      <c r="F1710" s="193"/>
      <c r="G1710" s="193"/>
      <c r="H1710" s="193"/>
      <c r="I1710" s="193"/>
      <c r="J1710" s="193"/>
      <c r="K1710" s="193"/>
      <c r="L1710" s="194"/>
      <c r="M1710" s="195"/>
      <c r="N1710" s="195"/>
      <c r="O1710" s="195"/>
      <c r="P1710" s="66"/>
      <c r="Q1710" s="213"/>
      <c r="R1710" s="193"/>
      <c r="S1710" s="193"/>
      <c r="T1710" s="193"/>
      <c r="U1710" s="193"/>
      <c r="V1710" s="193"/>
      <c r="W1710" s="193"/>
      <c r="X1710" s="193"/>
      <c r="Y1710" s="193"/>
      <c r="Z1710" s="193"/>
      <c r="AA1710" s="193"/>
      <c r="AB1710" s="193"/>
      <c r="AC1710" s="193"/>
      <c r="AD1710" s="197"/>
      <c r="AE1710" s="198"/>
    </row>
    <row r="1711" spans="1:31" ht="14.25" hidden="1">
      <c r="A1711" s="66"/>
      <c r="B1711" s="66"/>
      <c r="C1711" s="172"/>
      <c r="D1711" s="66"/>
      <c r="E1711" s="66"/>
      <c r="F1711" s="193"/>
      <c r="G1711" s="193"/>
      <c r="H1711" s="193"/>
      <c r="I1711" s="193"/>
      <c r="J1711" s="193"/>
      <c r="K1711" s="193"/>
      <c r="L1711" s="194"/>
      <c r="M1711" s="195"/>
      <c r="N1711" s="195"/>
      <c r="O1711" s="195"/>
      <c r="P1711" s="66"/>
      <c r="Q1711" s="213"/>
      <c r="R1711" s="193"/>
      <c r="S1711" s="193"/>
      <c r="T1711" s="193"/>
      <c r="U1711" s="193"/>
      <c r="V1711" s="193"/>
      <c r="W1711" s="193"/>
      <c r="X1711" s="193"/>
      <c r="Y1711" s="193"/>
      <c r="Z1711" s="193"/>
      <c r="AA1711" s="193"/>
      <c r="AB1711" s="193"/>
      <c r="AC1711" s="193"/>
      <c r="AD1711" s="197"/>
      <c r="AE1711" s="198"/>
    </row>
    <row r="1712" spans="1:31" ht="14.25" hidden="1">
      <c r="A1712" s="66"/>
      <c r="B1712" s="66"/>
      <c r="C1712" s="172"/>
      <c r="D1712" s="66"/>
      <c r="E1712" s="66"/>
      <c r="F1712" s="193"/>
      <c r="G1712" s="193"/>
      <c r="H1712" s="193"/>
      <c r="I1712" s="193"/>
      <c r="J1712" s="193"/>
      <c r="K1712" s="193"/>
      <c r="L1712" s="194"/>
      <c r="M1712" s="195"/>
      <c r="N1712" s="195"/>
      <c r="O1712" s="195"/>
      <c r="P1712" s="66"/>
      <c r="Q1712" s="213"/>
      <c r="R1712" s="193"/>
      <c r="S1712" s="193"/>
      <c r="T1712" s="193"/>
      <c r="U1712" s="193"/>
      <c r="V1712" s="193"/>
      <c r="W1712" s="193"/>
      <c r="X1712" s="193"/>
      <c r="Y1712" s="193"/>
      <c r="Z1712" s="193"/>
      <c r="AA1712" s="193"/>
      <c r="AB1712" s="193"/>
      <c r="AC1712" s="193"/>
      <c r="AD1712" s="197"/>
      <c r="AE1712" s="198"/>
    </row>
    <row r="1713" spans="1:31" ht="14.25" hidden="1">
      <c r="A1713" s="66"/>
      <c r="B1713" s="66"/>
      <c r="C1713" s="172"/>
      <c r="D1713" s="66"/>
      <c r="E1713" s="66"/>
      <c r="F1713" s="193"/>
      <c r="G1713" s="193"/>
      <c r="H1713" s="193"/>
      <c r="I1713" s="193"/>
      <c r="J1713" s="193"/>
      <c r="K1713" s="193"/>
      <c r="L1713" s="194"/>
      <c r="M1713" s="195"/>
      <c r="N1713" s="195"/>
      <c r="O1713" s="195"/>
      <c r="P1713" s="66"/>
      <c r="Q1713" s="213"/>
      <c r="R1713" s="193"/>
      <c r="S1713" s="193"/>
      <c r="T1713" s="193"/>
      <c r="U1713" s="193"/>
      <c r="V1713" s="193"/>
      <c r="W1713" s="193"/>
      <c r="X1713" s="193"/>
      <c r="Y1713" s="193"/>
      <c r="Z1713" s="193"/>
      <c r="AA1713" s="193"/>
      <c r="AB1713" s="193"/>
      <c r="AC1713" s="193"/>
      <c r="AD1713" s="197"/>
      <c r="AE1713" s="198"/>
    </row>
    <row r="1714" spans="1:31" ht="14.25" hidden="1">
      <c r="A1714" s="66"/>
      <c r="B1714" s="66"/>
      <c r="C1714" s="172"/>
      <c r="D1714" s="66"/>
      <c r="E1714" s="66"/>
      <c r="F1714" s="193"/>
      <c r="G1714" s="193"/>
      <c r="H1714" s="193"/>
      <c r="I1714" s="193"/>
      <c r="J1714" s="193"/>
      <c r="K1714" s="193"/>
      <c r="L1714" s="194"/>
      <c r="M1714" s="195"/>
      <c r="N1714" s="195"/>
      <c r="O1714" s="195"/>
      <c r="P1714" s="66"/>
      <c r="Q1714" s="213"/>
      <c r="R1714" s="193"/>
      <c r="S1714" s="193"/>
      <c r="T1714" s="193"/>
      <c r="U1714" s="193"/>
      <c r="V1714" s="193"/>
      <c r="W1714" s="193"/>
      <c r="X1714" s="193"/>
      <c r="Y1714" s="193"/>
      <c r="Z1714" s="193"/>
      <c r="AA1714" s="193"/>
      <c r="AB1714" s="193"/>
      <c r="AC1714" s="193"/>
      <c r="AD1714" s="197"/>
      <c r="AE1714" s="198"/>
    </row>
    <row r="1715" spans="1:31" ht="14.25" hidden="1">
      <c r="A1715" s="66"/>
      <c r="B1715" s="66"/>
      <c r="C1715" s="172"/>
      <c r="D1715" s="66"/>
      <c r="E1715" s="66"/>
      <c r="F1715" s="193"/>
      <c r="G1715" s="193"/>
      <c r="H1715" s="193"/>
      <c r="I1715" s="193"/>
      <c r="J1715" s="193"/>
      <c r="K1715" s="193"/>
      <c r="L1715" s="194"/>
      <c r="M1715" s="195"/>
      <c r="N1715" s="195"/>
      <c r="O1715" s="195"/>
      <c r="P1715" s="66"/>
      <c r="Q1715" s="213"/>
      <c r="R1715" s="193"/>
      <c r="S1715" s="193"/>
      <c r="T1715" s="193"/>
      <c r="U1715" s="193"/>
      <c r="V1715" s="193"/>
      <c r="W1715" s="193"/>
      <c r="X1715" s="193"/>
      <c r="Y1715" s="193"/>
      <c r="Z1715" s="193"/>
      <c r="AA1715" s="193"/>
      <c r="AB1715" s="193"/>
      <c r="AC1715" s="193"/>
      <c r="AD1715" s="197"/>
      <c r="AE1715" s="198"/>
    </row>
    <row r="1716" spans="1:31" ht="14.25" hidden="1">
      <c r="A1716" s="66"/>
      <c r="B1716" s="66"/>
      <c r="C1716" s="172"/>
      <c r="D1716" s="66"/>
      <c r="E1716" s="66"/>
      <c r="F1716" s="193"/>
      <c r="G1716" s="193"/>
      <c r="H1716" s="193"/>
      <c r="I1716" s="193"/>
      <c r="J1716" s="193"/>
      <c r="K1716" s="193"/>
      <c r="L1716" s="194"/>
      <c r="M1716" s="195"/>
      <c r="N1716" s="195"/>
      <c r="O1716" s="195"/>
      <c r="P1716" s="66"/>
      <c r="Q1716" s="213"/>
      <c r="R1716" s="193"/>
      <c r="S1716" s="193"/>
      <c r="T1716" s="193"/>
      <c r="U1716" s="193"/>
      <c r="V1716" s="193"/>
      <c r="W1716" s="193"/>
      <c r="X1716" s="193"/>
      <c r="Y1716" s="193"/>
      <c r="Z1716" s="193"/>
      <c r="AA1716" s="193"/>
      <c r="AB1716" s="193"/>
      <c r="AC1716" s="193"/>
      <c r="AD1716" s="197"/>
      <c r="AE1716" s="198"/>
    </row>
    <row r="1717" spans="1:31" ht="14.25" hidden="1">
      <c r="A1717" s="66"/>
      <c r="B1717" s="66"/>
      <c r="C1717" s="172"/>
      <c r="D1717" s="66"/>
      <c r="E1717" s="66"/>
      <c r="F1717" s="193"/>
      <c r="G1717" s="193"/>
      <c r="H1717" s="193"/>
      <c r="I1717" s="193"/>
      <c r="J1717" s="193"/>
      <c r="K1717" s="193"/>
      <c r="L1717" s="194"/>
      <c r="M1717" s="195"/>
      <c r="N1717" s="195"/>
      <c r="O1717" s="195"/>
      <c r="P1717" s="66"/>
      <c r="Q1717" s="213"/>
      <c r="R1717" s="193"/>
      <c r="S1717" s="193"/>
      <c r="T1717" s="193"/>
      <c r="U1717" s="193"/>
      <c r="V1717" s="193"/>
      <c r="W1717" s="193"/>
      <c r="X1717" s="193"/>
      <c r="Y1717" s="193"/>
      <c r="Z1717" s="193"/>
      <c r="AA1717" s="193"/>
      <c r="AB1717" s="193"/>
      <c r="AC1717" s="193"/>
      <c r="AD1717" s="197"/>
      <c r="AE1717" s="198"/>
    </row>
    <row r="1718" spans="1:31" ht="14.25" hidden="1">
      <c r="A1718" s="66"/>
      <c r="B1718" s="66"/>
      <c r="C1718" s="172"/>
      <c r="D1718" s="66"/>
      <c r="E1718" s="66"/>
      <c r="F1718" s="193"/>
      <c r="G1718" s="193"/>
      <c r="H1718" s="193"/>
      <c r="I1718" s="193"/>
      <c r="J1718" s="193"/>
      <c r="K1718" s="193"/>
      <c r="L1718" s="194"/>
      <c r="M1718" s="195"/>
      <c r="N1718" s="195"/>
      <c r="O1718" s="195"/>
      <c r="P1718" s="66"/>
      <c r="Q1718" s="213"/>
      <c r="R1718" s="193"/>
      <c r="S1718" s="193"/>
      <c r="T1718" s="193"/>
      <c r="U1718" s="193"/>
      <c r="V1718" s="193"/>
      <c r="W1718" s="193"/>
      <c r="X1718" s="193"/>
      <c r="Y1718" s="193"/>
      <c r="Z1718" s="193"/>
      <c r="AA1718" s="193"/>
      <c r="AB1718" s="193"/>
      <c r="AC1718" s="193"/>
      <c r="AD1718" s="197"/>
      <c r="AE1718" s="198"/>
    </row>
    <row r="1719" spans="1:31" s="80" customFormat="1" ht="23.45" customHeight="1">
      <c r="A1719" s="68"/>
      <c r="B1719" s="69" t="s">
        <v>744</v>
      </c>
      <c r="C1719" s="173"/>
      <c r="D1719" s="71"/>
      <c r="E1719" s="70">
        <f>SUBTOTAL(109,E1659:E1718)</f>
        <v>15.893699999999999</v>
      </c>
      <c r="F1719" s="72">
        <f t="shared" ref="F1719:U1719" si="21">SUBTOTAL(109,F1659:F1718)</f>
        <v>227193.69999999998</v>
      </c>
      <c r="G1719" s="72">
        <f t="shared" si="21"/>
        <v>1577</v>
      </c>
      <c r="H1719" s="72">
        <f t="shared" si="21"/>
        <v>200373.3</v>
      </c>
      <c r="I1719" s="72">
        <f t="shared" si="21"/>
        <v>1577</v>
      </c>
      <c r="J1719" s="72">
        <f t="shared" si="21"/>
        <v>176916.19999999998</v>
      </c>
      <c r="K1719" s="72">
        <f t="shared" si="21"/>
        <v>1577</v>
      </c>
      <c r="L1719" s="73"/>
      <c r="M1719" s="157">
        <f t="shared" si="21"/>
        <v>90217</v>
      </c>
      <c r="N1719" s="157">
        <f t="shared" si="21"/>
        <v>0</v>
      </c>
      <c r="O1719" s="74"/>
      <c r="P1719" s="70">
        <f t="shared" si="21"/>
        <v>0</v>
      </c>
      <c r="Q1719" s="76"/>
      <c r="R1719" s="72">
        <f t="shared" si="21"/>
        <v>15276159.037630001</v>
      </c>
      <c r="S1719" s="72">
        <f t="shared" si="21"/>
        <v>0</v>
      </c>
      <c r="T1719" s="72">
        <f t="shared" si="21"/>
        <v>0</v>
      </c>
      <c r="U1719" s="72">
        <f t="shared" si="21"/>
        <v>11867900.83409</v>
      </c>
      <c r="V1719" s="162"/>
      <c r="W1719" s="164"/>
      <c r="X1719" s="162"/>
      <c r="Y1719" s="72"/>
      <c r="Z1719" s="72">
        <f t="shared" ref="Z1719" si="22">SUBTOTAL(109,Z1659:Z1718)</f>
        <v>3966247.9571353318</v>
      </c>
      <c r="AA1719" s="162"/>
      <c r="AB1719" s="72">
        <f>SUBTOTAL(109,AB1659:AB1718)</f>
        <v>68850000</v>
      </c>
      <c r="AC1719" s="72"/>
      <c r="AD1719" s="163"/>
      <c r="AE1719" s="148" t="e">
        <f>AVERAGE(AE1659:AE1672)</f>
        <v>#DIV/0!</v>
      </c>
    </row>
    <row r="1720" spans="1:31" s="79" customFormat="1" ht="23.45" customHeight="1">
      <c r="A1720" s="81"/>
      <c r="B1720" s="82" t="s">
        <v>41</v>
      </c>
      <c r="C1720" s="174"/>
      <c r="D1720" s="83"/>
      <c r="E1720" s="83"/>
      <c r="F1720" s="84"/>
      <c r="G1720" s="84"/>
      <c r="H1720" s="84"/>
      <c r="I1720" s="84"/>
      <c r="J1720" s="84"/>
      <c r="K1720" s="84"/>
      <c r="L1720" s="85"/>
      <c r="M1720" s="86"/>
      <c r="N1720" s="86"/>
      <c r="O1720" s="86"/>
      <c r="P1720" s="83"/>
      <c r="Q1720" s="168"/>
      <c r="R1720" s="84"/>
      <c r="S1720" s="84"/>
      <c r="T1720" s="84"/>
      <c r="U1720" s="84"/>
      <c r="V1720" s="84"/>
      <c r="W1720" s="84"/>
      <c r="X1720" s="84"/>
      <c r="Y1720" s="84"/>
      <c r="Z1720" s="84"/>
      <c r="AA1720" s="84"/>
      <c r="AB1720" s="84"/>
      <c r="AC1720" s="84"/>
      <c r="AD1720" s="87"/>
      <c r="AE1720" s="149"/>
    </row>
    <row r="1721" spans="1:31" ht="14.25" collapsed="1">
      <c r="A1721" s="66"/>
      <c r="B1721" s="66" t="s">
        <v>750</v>
      </c>
      <c r="C1721" s="172"/>
      <c r="D1721" s="66">
        <v>12</v>
      </c>
      <c r="E1721" s="66">
        <v>6.42</v>
      </c>
      <c r="F1721" s="193">
        <v>115885.4176</v>
      </c>
      <c r="G1721" s="193">
        <v>30</v>
      </c>
      <c r="H1721" s="193">
        <v>115765.4176</v>
      </c>
      <c r="I1721" s="193">
        <v>30</v>
      </c>
      <c r="J1721" s="193">
        <v>4605.0200000000004</v>
      </c>
      <c r="K1721" s="193">
        <v>30</v>
      </c>
      <c r="L1721" s="194" t="s">
        <v>1324</v>
      </c>
      <c r="M1721" s="195">
        <v>44104</v>
      </c>
      <c r="N1721" s="195" t="s">
        <v>1324</v>
      </c>
      <c r="O1721" s="196">
        <v>43830</v>
      </c>
      <c r="P1721" s="66"/>
      <c r="Q1721" s="213">
        <v>0.16010645783715921</v>
      </c>
      <c r="R1721" s="193">
        <v>4206401.9335500002</v>
      </c>
      <c r="S1721" s="193"/>
      <c r="T1721" s="193"/>
      <c r="U1721" s="193">
        <v>21604.955799999982</v>
      </c>
      <c r="V1721" s="193">
        <v>4817.1395804556032</v>
      </c>
      <c r="W1721" s="193">
        <v>46889.099075107406</v>
      </c>
      <c r="X1721" s="193">
        <v>300</v>
      </c>
      <c r="Y1721" s="193">
        <v>0</v>
      </c>
      <c r="Z1721" s="193">
        <v>218968.38601408259</v>
      </c>
      <c r="AA1721" s="193">
        <v>48822.191024196371</v>
      </c>
      <c r="AB1721" s="193">
        <v>3800000</v>
      </c>
      <c r="AC1721" s="193"/>
      <c r="AD1721" s="197">
        <v>847.26534852393956</v>
      </c>
      <c r="AE1721" s="198"/>
    </row>
    <row r="1722" spans="1:31" ht="14.25" hidden="1" outlineLevel="1">
      <c r="A1722" s="66" t="s">
        <v>134</v>
      </c>
      <c r="B1722" s="208" t="s">
        <v>351</v>
      </c>
      <c r="C1722" s="172"/>
      <c r="D1722" s="66"/>
      <c r="E1722" s="66">
        <v>0.70641073789425601</v>
      </c>
      <c r="F1722" s="193">
        <v>12751.1999</v>
      </c>
      <c r="G1722" s="193"/>
      <c r="H1722" s="193">
        <v>12751.199899999998</v>
      </c>
      <c r="I1722" s="193">
        <v>0</v>
      </c>
      <c r="J1722" s="308">
        <v>1722.0998999999986</v>
      </c>
      <c r="K1722" s="193">
        <v>0</v>
      </c>
      <c r="L1722" s="194" t="s">
        <v>1324</v>
      </c>
      <c r="M1722" s="195">
        <v>43281</v>
      </c>
      <c r="N1722" s="196" t="s">
        <v>1324</v>
      </c>
      <c r="O1722" s="195">
        <v>43190</v>
      </c>
      <c r="P1722" s="66"/>
      <c r="Q1722" s="213">
        <v>0.16313835675323032</v>
      </c>
      <c r="R1722" s="193">
        <v>368015.69631999999</v>
      </c>
      <c r="S1722" s="193"/>
      <c r="T1722" s="193"/>
      <c r="U1722" s="193">
        <v>505</v>
      </c>
      <c r="V1722" s="193">
        <v>293.24663453031991</v>
      </c>
      <c r="W1722" s="193">
        <v>45813.425516138726</v>
      </c>
      <c r="X1722" s="193" t="s">
        <v>607</v>
      </c>
      <c r="Y1722" s="193"/>
      <c r="Z1722" s="193">
        <v>77984.034780601534</v>
      </c>
      <c r="AA1722" s="193">
        <v>45284.268804963984</v>
      </c>
      <c r="AB1722" s="193">
        <v>1353884.7917299166</v>
      </c>
      <c r="AC1722" s="193"/>
      <c r="AD1722" s="197">
        <v>786.1824925080814</v>
      </c>
      <c r="AE1722" s="198"/>
    </row>
    <row r="1723" spans="1:31" ht="14.25" hidden="1" outlineLevel="1">
      <c r="A1723" s="66" t="s">
        <v>134</v>
      </c>
      <c r="B1723" s="208" t="s">
        <v>352</v>
      </c>
      <c r="C1723" s="172"/>
      <c r="D1723" s="66"/>
      <c r="E1723" s="66">
        <v>0.70868199756998596</v>
      </c>
      <c r="F1723" s="193">
        <v>12792.197700000001</v>
      </c>
      <c r="G1723" s="193"/>
      <c r="H1723" s="193">
        <v>12792.197699999999</v>
      </c>
      <c r="I1723" s="193">
        <v>0</v>
      </c>
      <c r="J1723" s="308">
        <v>2362.7376999999997</v>
      </c>
      <c r="K1723" s="193">
        <v>0</v>
      </c>
      <c r="L1723" s="194" t="s">
        <v>1324</v>
      </c>
      <c r="M1723" s="195">
        <v>43373</v>
      </c>
      <c r="N1723" s="196" t="s">
        <v>1324</v>
      </c>
      <c r="O1723" s="195">
        <v>43190</v>
      </c>
      <c r="P1723" s="66"/>
      <c r="Q1723" s="213">
        <v>0.16313835675323032</v>
      </c>
      <c r="R1723" s="193">
        <v>370772.29695000005</v>
      </c>
      <c r="S1723" s="193"/>
      <c r="T1723" s="193"/>
      <c r="U1723" s="193">
        <v>1699.5300000000279</v>
      </c>
      <c r="V1723" s="193">
        <v>719.30540575876375</v>
      </c>
      <c r="W1723" s="193">
        <v>45707.587050394926</v>
      </c>
      <c r="X1723" s="193" t="s">
        <v>607</v>
      </c>
      <c r="Y1723" s="193"/>
      <c r="Z1723" s="193">
        <v>120273.00697560019</v>
      </c>
      <c r="AA1723" s="193">
        <v>50904.087650355861</v>
      </c>
      <c r="AB1723" s="193">
        <v>2088065.7875424076</v>
      </c>
      <c r="AC1723" s="193"/>
      <c r="AD1723" s="197">
        <v>883.74845313654919</v>
      </c>
      <c r="AE1723" s="198"/>
    </row>
    <row r="1724" spans="1:31" ht="14.25" hidden="1" outlineLevel="1">
      <c r="A1724" s="66" t="s">
        <v>134</v>
      </c>
      <c r="B1724" s="208" t="s">
        <v>345</v>
      </c>
      <c r="C1724" s="172"/>
      <c r="D1724" s="66"/>
      <c r="E1724" s="66">
        <v>0.73672537725747478</v>
      </c>
      <c r="F1724" s="193">
        <v>13298.4</v>
      </c>
      <c r="G1724" s="193"/>
      <c r="H1724" s="193">
        <v>13298.4</v>
      </c>
      <c r="I1724" s="193">
        <v>0</v>
      </c>
      <c r="J1724" s="308">
        <v>0</v>
      </c>
      <c r="K1724" s="193">
        <v>0</v>
      </c>
      <c r="L1724" s="194"/>
      <c r="M1724" s="195">
        <v>43100</v>
      </c>
      <c r="N1724" s="196" t="s">
        <v>1324</v>
      </c>
      <c r="O1724" s="195">
        <v>43100</v>
      </c>
      <c r="P1724" s="66"/>
      <c r="Q1724" s="213">
        <v>9.6938356753230329E-2</v>
      </c>
      <c r="R1724" s="193">
        <v>395819.97489000001</v>
      </c>
      <c r="S1724" s="193"/>
      <c r="T1724" s="193"/>
      <c r="U1724" s="193">
        <v>0</v>
      </c>
      <c r="V1724" s="193">
        <v>0</v>
      </c>
      <c r="W1724" s="193">
        <v>0</v>
      </c>
      <c r="X1724" s="193" t="s">
        <v>607</v>
      </c>
      <c r="Y1724" s="193"/>
      <c r="Z1724" s="193">
        <v>-90.334148769078169</v>
      </c>
      <c r="AA1724" s="193">
        <v>-1.9864689391369696E+17</v>
      </c>
      <c r="AB1724" s="193">
        <v>-1568.2957484362582</v>
      </c>
      <c r="AC1724" s="193"/>
      <c r="AD1724" s="197">
        <v>-3448718822394661</v>
      </c>
      <c r="AE1724" s="198"/>
    </row>
    <row r="1725" spans="1:31" ht="14.25" hidden="1" outlineLevel="1">
      <c r="A1725" s="66" t="s">
        <v>134</v>
      </c>
      <c r="B1725" s="208" t="s">
        <v>346</v>
      </c>
      <c r="C1725" s="172"/>
      <c r="D1725" s="66"/>
      <c r="E1725" s="66">
        <v>0.7067930003300088</v>
      </c>
      <c r="F1725" s="193">
        <v>12758.1</v>
      </c>
      <c r="G1725" s="193"/>
      <c r="H1725" s="193">
        <v>12758.1</v>
      </c>
      <c r="I1725" s="193">
        <v>0</v>
      </c>
      <c r="J1725" s="308">
        <v>0</v>
      </c>
      <c r="K1725" s="193">
        <v>0</v>
      </c>
      <c r="L1725" s="194"/>
      <c r="M1725" s="195">
        <v>43100</v>
      </c>
      <c r="N1725" s="196" t="s">
        <v>1324</v>
      </c>
      <c r="O1725" s="195">
        <v>43100</v>
      </c>
      <c r="P1725" s="66"/>
      <c r="Q1725" s="213">
        <v>9.6938356753230329E-2</v>
      </c>
      <c r="R1725" s="193">
        <v>372505.09016999998</v>
      </c>
      <c r="S1725" s="193"/>
      <c r="T1725" s="193"/>
      <c r="U1725" s="193">
        <v>0</v>
      </c>
      <c r="V1725" s="193">
        <v>0</v>
      </c>
      <c r="W1725" s="193">
        <v>0</v>
      </c>
      <c r="X1725" s="193" t="s">
        <v>607</v>
      </c>
      <c r="Y1725" s="193"/>
      <c r="Z1725" s="193">
        <v>86.570903367580954</v>
      </c>
      <c r="AA1725" s="193">
        <v>-2.538285730126073E+17</v>
      </c>
      <c r="AB1725" s="193">
        <v>1502.9618537362883</v>
      </c>
      <c r="AC1725" s="193"/>
      <c r="AD1725" s="197">
        <v>-4406730758098188.5</v>
      </c>
      <c r="AE1725" s="198"/>
    </row>
    <row r="1726" spans="1:31" ht="14.25" hidden="1" outlineLevel="1">
      <c r="A1726" s="66" t="s">
        <v>134</v>
      </c>
      <c r="B1726" s="208" t="s">
        <v>347</v>
      </c>
      <c r="C1726" s="172"/>
      <c r="D1726" s="66"/>
      <c r="E1726" s="66">
        <v>0.70937295737889294</v>
      </c>
      <c r="F1726" s="193">
        <v>12804.67</v>
      </c>
      <c r="G1726" s="193"/>
      <c r="H1726" s="193">
        <v>12804.67</v>
      </c>
      <c r="I1726" s="193">
        <v>0</v>
      </c>
      <c r="J1726" s="308">
        <v>250.59999999999923</v>
      </c>
      <c r="K1726" s="193">
        <v>0</v>
      </c>
      <c r="L1726" s="194" t="s">
        <v>1324</v>
      </c>
      <c r="M1726" s="195">
        <v>43190</v>
      </c>
      <c r="N1726" s="196" t="s">
        <v>1324</v>
      </c>
      <c r="O1726" s="195">
        <v>43100</v>
      </c>
      <c r="P1726" s="66"/>
      <c r="Q1726" s="213">
        <v>9.6938356753230329E-2</v>
      </c>
      <c r="R1726" s="193">
        <v>354889.42868000001</v>
      </c>
      <c r="S1726" s="193"/>
      <c r="T1726" s="193"/>
      <c r="U1726" s="193">
        <v>0</v>
      </c>
      <c r="V1726" s="193">
        <v>0</v>
      </c>
      <c r="W1726" s="193">
        <v>45000.000000000146</v>
      </c>
      <c r="X1726" s="193" t="s">
        <v>607</v>
      </c>
      <c r="Y1726" s="193"/>
      <c r="Z1726" s="193">
        <v>2753.3929627157818</v>
      </c>
      <c r="AA1726" s="193">
        <v>10987.202564707863</v>
      </c>
      <c r="AB1726" s="193">
        <v>47801.795179804612</v>
      </c>
      <c r="AC1726" s="193"/>
      <c r="AD1726" s="197">
        <v>190.7493822019344</v>
      </c>
      <c r="AE1726" s="198"/>
    </row>
    <row r="1727" spans="1:31" ht="14.25" hidden="1" outlineLevel="1">
      <c r="A1727" s="66" t="s">
        <v>134</v>
      </c>
      <c r="B1727" s="208" t="s">
        <v>348</v>
      </c>
      <c r="C1727" s="172"/>
      <c r="D1727" s="66"/>
      <c r="E1727" s="66">
        <v>0.70793423106239028</v>
      </c>
      <c r="F1727" s="193">
        <v>12778.699999999999</v>
      </c>
      <c r="G1727" s="193"/>
      <c r="H1727" s="193">
        <v>12778.699999999999</v>
      </c>
      <c r="I1727" s="193">
        <v>0</v>
      </c>
      <c r="J1727" s="308">
        <v>0</v>
      </c>
      <c r="K1727" s="193">
        <v>0</v>
      </c>
      <c r="L1727" s="194"/>
      <c r="M1727" s="195">
        <v>43100</v>
      </c>
      <c r="N1727" s="196" t="s">
        <v>1324</v>
      </c>
      <c r="O1727" s="195">
        <v>43100</v>
      </c>
      <c r="P1727" s="66"/>
      <c r="Q1727" s="213">
        <v>9.6938356753230329E-2</v>
      </c>
      <c r="R1727" s="193">
        <v>344537.7</v>
      </c>
      <c r="S1727" s="193"/>
      <c r="T1727" s="193"/>
      <c r="U1727" s="193">
        <v>0</v>
      </c>
      <c r="V1727" s="193">
        <v>0</v>
      </c>
      <c r="W1727" s="193">
        <v>0</v>
      </c>
      <c r="X1727" s="193" t="s">
        <v>607</v>
      </c>
      <c r="Y1727" s="193"/>
      <c r="Z1727" s="193">
        <v>-148.27320412046987</v>
      </c>
      <c r="AA1727" s="193">
        <v>2.1737081602408125E+17</v>
      </c>
      <c r="AB1727" s="193">
        <v>-2574.17863341568</v>
      </c>
      <c r="AC1727" s="193"/>
      <c r="AD1727" s="197">
        <v>3773785785884098</v>
      </c>
      <c r="AE1727" s="198"/>
    </row>
    <row r="1728" spans="1:31" ht="14.25" hidden="1" outlineLevel="1">
      <c r="A1728" s="66" t="s">
        <v>134</v>
      </c>
      <c r="B1728" s="208" t="s">
        <v>349</v>
      </c>
      <c r="C1728" s="172"/>
      <c r="D1728" s="66"/>
      <c r="E1728" s="66">
        <v>0.70915302116493384</v>
      </c>
      <c r="F1728" s="193">
        <v>12800.699999999999</v>
      </c>
      <c r="G1728" s="193"/>
      <c r="H1728" s="193">
        <v>12800.699999999999</v>
      </c>
      <c r="I1728" s="193">
        <v>0</v>
      </c>
      <c r="J1728" s="308">
        <v>0</v>
      </c>
      <c r="K1728" s="193">
        <v>0</v>
      </c>
      <c r="L1728" s="194"/>
      <c r="M1728" s="195">
        <v>43100</v>
      </c>
      <c r="N1728" s="196" t="s">
        <v>1324</v>
      </c>
      <c r="O1728" s="195">
        <v>43100</v>
      </c>
      <c r="P1728" s="66"/>
      <c r="Q1728" s="213">
        <v>9.6938356753230329E-2</v>
      </c>
      <c r="R1728" s="193">
        <v>322282.53081999999</v>
      </c>
      <c r="S1728" s="193"/>
      <c r="T1728" s="193"/>
      <c r="U1728" s="193">
        <v>0</v>
      </c>
      <c r="V1728" s="193">
        <v>0</v>
      </c>
      <c r="W1728" s="193">
        <v>0</v>
      </c>
      <c r="X1728" s="193" t="s">
        <v>607</v>
      </c>
      <c r="Y1728" s="193"/>
      <c r="Z1728" s="193">
        <v>-98.783358355328801</v>
      </c>
      <c r="AA1728" s="193">
        <v>1.4481793485659667E+17</v>
      </c>
      <c r="AB1728" s="193">
        <v>-1714.9829055338141</v>
      </c>
      <c r="AC1728" s="193"/>
      <c r="AD1728" s="197">
        <v>2514191528095330.5</v>
      </c>
      <c r="AE1728" s="198"/>
    </row>
    <row r="1729" spans="1:31" ht="14.25" hidden="1" outlineLevel="1">
      <c r="A1729" s="66" t="s">
        <v>134</v>
      </c>
      <c r="B1729" s="208" t="s">
        <v>350</v>
      </c>
      <c r="C1729" s="172"/>
      <c r="D1729" s="66"/>
      <c r="E1729" s="66">
        <v>0.71008761157538425</v>
      </c>
      <c r="F1729" s="193">
        <v>12817.570000000002</v>
      </c>
      <c r="G1729" s="193"/>
      <c r="H1729" s="193">
        <v>12817.570000000002</v>
      </c>
      <c r="I1729" s="193">
        <v>0</v>
      </c>
      <c r="J1729" s="308">
        <v>0</v>
      </c>
      <c r="K1729" s="193">
        <v>0</v>
      </c>
      <c r="L1729" s="194"/>
      <c r="M1729" s="195">
        <v>43100</v>
      </c>
      <c r="N1729" s="196" t="s">
        <v>1324</v>
      </c>
      <c r="O1729" s="195">
        <v>43100</v>
      </c>
      <c r="P1729" s="66"/>
      <c r="Q1729" s="213">
        <v>9.6938356753230329E-2</v>
      </c>
      <c r="R1729" s="193">
        <v>371165.36972000002</v>
      </c>
      <c r="S1729" s="193"/>
      <c r="T1729" s="193"/>
      <c r="U1729" s="193">
        <v>0</v>
      </c>
      <c r="V1729" s="193">
        <v>0</v>
      </c>
      <c r="W1729" s="193">
        <v>0</v>
      </c>
      <c r="X1729" s="193" t="s">
        <v>607</v>
      </c>
      <c r="Y1729" s="193"/>
      <c r="Z1729" s="193">
        <v>2607.7893509163073</v>
      </c>
      <c r="AA1729" s="193">
        <v>3.8230596188305434E+18</v>
      </c>
      <c r="AB1729" s="193">
        <v>45273.963474368276</v>
      </c>
      <c r="AC1729" s="193"/>
      <c r="AD1729" s="197">
        <v>6.6372332367431776E+16</v>
      </c>
      <c r="AE1729" s="198"/>
    </row>
    <row r="1730" spans="1:31" ht="14.25" hidden="1" outlineLevel="1">
      <c r="A1730" s="66" t="s">
        <v>134</v>
      </c>
      <c r="B1730" s="208" t="s">
        <v>353</v>
      </c>
      <c r="C1730" s="172"/>
      <c r="D1730" s="66"/>
      <c r="E1730" s="66">
        <v>0.70990645504650618</v>
      </c>
      <c r="F1730" s="193">
        <v>12814.3</v>
      </c>
      <c r="G1730" s="193"/>
      <c r="H1730" s="193">
        <v>12814.3</v>
      </c>
      <c r="I1730" s="193">
        <v>0</v>
      </c>
      <c r="J1730" s="308">
        <v>0</v>
      </c>
      <c r="K1730" s="193">
        <v>0</v>
      </c>
      <c r="L1730" s="194"/>
      <c r="M1730" s="195">
        <v>43100</v>
      </c>
      <c r="N1730" s="196" t="s">
        <v>1324</v>
      </c>
      <c r="O1730" s="195">
        <v>43100</v>
      </c>
      <c r="P1730" s="66"/>
      <c r="Q1730" s="213">
        <v>9.6938356753230329E-2</v>
      </c>
      <c r="R1730" s="193">
        <v>357290.01684</v>
      </c>
      <c r="S1730" s="193"/>
      <c r="T1730" s="193"/>
      <c r="U1730" s="193">
        <v>0</v>
      </c>
      <c r="V1730" s="193">
        <v>0</v>
      </c>
      <c r="W1730" s="193">
        <v>0</v>
      </c>
      <c r="X1730" s="193" t="s">
        <v>607</v>
      </c>
      <c r="Y1730" s="193"/>
      <c r="Z1730" s="193">
        <v>-85.670530320065097</v>
      </c>
      <c r="AA1730" s="193">
        <v>0</v>
      </c>
      <c r="AB1730" s="193">
        <v>-1487.3304314926875</v>
      </c>
      <c r="AC1730" s="193"/>
      <c r="AD1730" s="197">
        <v>0</v>
      </c>
      <c r="AE1730" s="198"/>
    </row>
    <row r="1731" spans="1:31" ht="14.25" hidden="1" outlineLevel="1">
      <c r="A1731" s="66" t="s">
        <v>134</v>
      </c>
      <c r="B1731" s="208" t="s">
        <v>356</v>
      </c>
      <c r="C1731" s="172"/>
      <c r="D1731" s="66"/>
      <c r="E1731" s="66">
        <v>8.286664706293469E-3</v>
      </c>
      <c r="F1731" s="193">
        <v>149.58000000000001</v>
      </c>
      <c r="G1731" s="193"/>
      <c r="H1731" s="193">
        <v>149.58000000000001</v>
      </c>
      <c r="I1731" s="193">
        <v>0</v>
      </c>
      <c r="J1731" s="308">
        <v>149.58000000000001</v>
      </c>
      <c r="K1731" s="193">
        <v>0</v>
      </c>
      <c r="L1731" s="195">
        <v>43374</v>
      </c>
      <c r="M1731" s="195">
        <v>43465</v>
      </c>
      <c r="N1731" s="196" t="s">
        <v>1324</v>
      </c>
      <c r="O1731" s="195">
        <v>43465</v>
      </c>
      <c r="P1731" s="66"/>
      <c r="Q1731" s="213">
        <v>0.18313835675323034</v>
      </c>
      <c r="R1731" s="193">
        <v>7141.2986900000005</v>
      </c>
      <c r="S1731" s="193"/>
      <c r="T1731" s="193"/>
      <c r="U1731" s="193">
        <v>1806.0400000000009</v>
      </c>
      <c r="V1731" s="193">
        <v>12074.07407407408</v>
      </c>
      <c r="W1731" s="193">
        <v>45000</v>
      </c>
      <c r="X1731" s="193" t="s">
        <v>607</v>
      </c>
      <c r="Y1731" s="193"/>
      <c r="Z1731" s="193">
        <v>3670.0908783125042</v>
      </c>
      <c r="AA1731" s="193">
        <v>24535.973247175451</v>
      </c>
      <c r="AB1731" s="193">
        <v>63716.634287945257</v>
      </c>
      <c r="AC1731" s="193"/>
      <c r="AD1731" s="197">
        <v>425.97027869999499</v>
      </c>
      <c r="AE1731" s="198"/>
    </row>
    <row r="1732" spans="1:31" ht="14.25" hidden="1" outlineLevel="1">
      <c r="A1732" s="66" t="s">
        <v>134</v>
      </c>
      <c r="B1732" s="208" t="s">
        <v>354</v>
      </c>
      <c r="C1732" s="172"/>
      <c r="D1732" s="66"/>
      <c r="E1732" s="66">
        <v>6.6479460138736211E-3</v>
      </c>
      <c r="F1732" s="193">
        <v>120</v>
      </c>
      <c r="G1732" s="193">
        <v>15</v>
      </c>
      <c r="H1732" s="193">
        <v>0</v>
      </c>
      <c r="I1732" s="193">
        <v>15</v>
      </c>
      <c r="J1732" s="308">
        <v>120</v>
      </c>
      <c r="K1732" s="193">
        <v>15</v>
      </c>
      <c r="L1732" s="195">
        <v>43466</v>
      </c>
      <c r="M1732" s="195">
        <v>44104</v>
      </c>
      <c r="N1732" s="196" t="s">
        <v>1324</v>
      </c>
      <c r="O1732" s="195">
        <v>43830</v>
      </c>
      <c r="P1732" s="66"/>
      <c r="Q1732" s="213">
        <v>0.19533835675323036</v>
      </c>
      <c r="R1732" s="193">
        <v>14570.784389999999</v>
      </c>
      <c r="S1732" s="193"/>
      <c r="T1732" s="193"/>
      <c r="U1732" s="193">
        <v>9624.0499999999993</v>
      </c>
      <c r="V1732" s="193">
        <v>0</v>
      </c>
      <c r="W1732" s="193">
        <v>0</v>
      </c>
      <c r="X1732" s="193">
        <v>300</v>
      </c>
      <c r="Y1732" s="193"/>
      <c r="Z1732" s="193">
        <v>7984.0960107170104</v>
      </c>
      <c r="AA1732" s="193">
        <v>0</v>
      </c>
      <c r="AB1732" s="193">
        <v>138612.29667114021</v>
      </c>
      <c r="AC1732" s="193"/>
      <c r="AD1732" s="197">
        <v>0</v>
      </c>
      <c r="AE1732" s="198"/>
    </row>
    <row r="1733" spans="1:31" ht="14.25" hidden="1" outlineLevel="1">
      <c r="A1733" s="66" t="s">
        <v>134</v>
      </c>
      <c r="B1733" s="208" t="s">
        <v>355</v>
      </c>
      <c r="C1733" s="172"/>
      <c r="D1733" s="66"/>
      <c r="E1733" s="66">
        <v>0</v>
      </c>
      <c r="F1733" s="193">
        <v>0</v>
      </c>
      <c r="G1733" s="193">
        <v>15</v>
      </c>
      <c r="H1733" s="193">
        <v>0</v>
      </c>
      <c r="I1733" s="193">
        <v>15</v>
      </c>
      <c r="J1733" s="308">
        <v>0</v>
      </c>
      <c r="K1733" s="193">
        <v>15</v>
      </c>
      <c r="L1733" s="195">
        <v>43282</v>
      </c>
      <c r="M1733" s="195">
        <v>43738</v>
      </c>
      <c r="N1733" s="196" t="s">
        <v>1324</v>
      </c>
      <c r="O1733" s="195">
        <v>43465</v>
      </c>
      <c r="P1733" s="66"/>
      <c r="Q1733" s="213">
        <v>0.19313835675323035</v>
      </c>
      <c r="R1733" s="193">
        <v>9581.6491399999995</v>
      </c>
      <c r="S1733" s="193"/>
      <c r="T1733" s="193"/>
      <c r="U1733" s="193">
        <v>4645.7999999999993</v>
      </c>
      <c r="V1733" s="193">
        <v>0</v>
      </c>
      <c r="W1733" s="193">
        <v>0</v>
      </c>
      <c r="X1733" s="193">
        <v>300</v>
      </c>
      <c r="Y1733" s="193"/>
      <c r="Z1733" s="193">
        <v>4032.4653934166267</v>
      </c>
      <c r="AA1733" s="193">
        <v>0</v>
      </c>
      <c r="AB1733" s="193">
        <v>70007.83666405025</v>
      </c>
      <c r="AC1733" s="193"/>
      <c r="AD1733" s="197">
        <v>0</v>
      </c>
      <c r="AE1733" s="198"/>
    </row>
    <row r="1734" spans="1:31" ht="14.25" hidden="1">
      <c r="A1734" s="66"/>
      <c r="B1734" s="66"/>
      <c r="C1734" s="172"/>
      <c r="D1734" s="66"/>
      <c r="E1734" s="66"/>
      <c r="F1734" s="193"/>
      <c r="G1734" s="193"/>
      <c r="H1734" s="193"/>
      <c r="I1734" s="193"/>
      <c r="J1734" s="193"/>
      <c r="K1734" s="193"/>
      <c r="L1734" s="194"/>
      <c r="M1734" s="195"/>
      <c r="N1734" s="195"/>
      <c r="O1734" s="195"/>
      <c r="P1734" s="66"/>
      <c r="Q1734" s="213"/>
      <c r="R1734" s="193"/>
      <c r="S1734" s="193"/>
      <c r="T1734" s="193"/>
      <c r="U1734" s="193"/>
      <c r="V1734" s="193"/>
      <c r="W1734" s="193"/>
      <c r="X1734" s="193"/>
      <c r="Y1734" s="193"/>
      <c r="Z1734" s="193"/>
      <c r="AA1734" s="193"/>
      <c r="AB1734" s="193"/>
      <c r="AC1734" s="193"/>
      <c r="AD1734" s="197"/>
      <c r="AE1734" s="198"/>
    </row>
    <row r="1735" spans="1:31" ht="14.25" hidden="1">
      <c r="A1735" s="66"/>
      <c r="B1735" s="66"/>
      <c r="C1735" s="172"/>
      <c r="D1735" s="66"/>
      <c r="E1735" s="66"/>
      <c r="F1735" s="193"/>
      <c r="G1735" s="193"/>
      <c r="H1735" s="193"/>
      <c r="I1735" s="193"/>
      <c r="J1735" s="193"/>
      <c r="K1735" s="193"/>
      <c r="L1735" s="194"/>
      <c r="M1735" s="195"/>
      <c r="N1735" s="195"/>
      <c r="O1735" s="195"/>
      <c r="P1735" s="66"/>
      <c r="Q1735" s="213"/>
      <c r="R1735" s="193"/>
      <c r="S1735" s="193"/>
      <c r="T1735" s="193"/>
      <c r="U1735" s="193"/>
      <c r="V1735" s="193"/>
      <c r="W1735" s="193"/>
      <c r="X1735" s="193"/>
      <c r="Y1735" s="193"/>
      <c r="Z1735" s="193"/>
      <c r="AA1735" s="193"/>
      <c r="AB1735" s="193"/>
      <c r="AC1735" s="193"/>
      <c r="AD1735" s="197"/>
      <c r="AE1735" s="198"/>
    </row>
    <row r="1736" spans="1:31" ht="14.25" hidden="1">
      <c r="A1736" s="66"/>
      <c r="B1736" s="66"/>
      <c r="C1736" s="172"/>
      <c r="D1736" s="66"/>
      <c r="E1736" s="66"/>
      <c r="F1736" s="193"/>
      <c r="G1736" s="193"/>
      <c r="H1736" s="193"/>
      <c r="I1736" s="193"/>
      <c r="J1736" s="193"/>
      <c r="K1736" s="193"/>
      <c r="L1736" s="194"/>
      <c r="M1736" s="195"/>
      <c r="N1736" s="195"/>
      <c r="O1736" s="195"/>
      <c r="P1736" s="66"/>
      <c r="Q1736" s="213"/>
      <c r="R1736" s="193"/>
      <c r="S1736" s="193"/>
      <c r="T1736" s="193"/>
      <c r="U1736" s="193"/>
      <c r="V1736" s="193"/>
      <c r="W1736" s="193"/>
      <c r="X1736" s="193"/>
      <c r="Y1736" s="193"/>
      <c r="Z1736" s="193"/>
      <c r="AA1736" s="193"/>
      <c r="AB1736" s="193"/>
      <c r="AC1736" s="193"/>
      <c r="AD1736" s="197"/>
      <c r="AE1736" s="198"/>
    </row>
    <row r="1737" spans="1:31" ht="14.25" hidden="1">
      <c r="A1737" s="66"/>
      <c r="B1737" s="66"/>
      <c r="C1737" s="172"/>
      <c r="D1737" s="66"/>
      <c r="E1737" s="66"/>
      <c r="F1737" s="193"/>
      <c r="G1737" s="193"/>
      <c r="H1737" s="193"/>
      <c r="I1737" s="193"/>
      <c r="J1737" s="193"/>
      <c r="K1737" s="193"/>
      <c r="L1737" s="194"/>
      <c r="M1737" s="195"/>
      <c r="N1737" s="195"/>
      <c r="O1737" s="195"/>
      <c r="P1737" s="66"/>
      <c r="Q1737" s="213"/>
      <c r="R1737" s="193"/>
      <c r="S1737" s="193"/>
      <c r="T1737" s="193"/>
      <c r="U1737" s="193"/>
      <c r="V1737" s="193"/>
      <c r="W1737" s="193"/>
      <c r="X1737" s="193"/>
      <c r="Y1737" s="193"/>
      <c r="Z1737" s="193"/>
      <c r="AA1737" s="193"/>
      <c r="AB1737" s="193"/>
      <c r="AC1737" s="193"/>
      <c r="AD1737" s="197"/>
      <c r="AE1737" s="198"/>
    </row>
    <row r="1738" spans="1:31" ht="14.25" hidden="1">
      <c r="A1738" s="66"/>
      <c r="B1738" s="66"/>
      <c r="C1738" s="172"/>
      <c r="D1738" s="66"/>
      <c r="E1738" s="66"/>
      <c r="F1738" s="193"/>
      <c r="G1738" s="193"/>
      <c r="H1738" s="193"/>
      <c r="I1738" s="193"/>
      <c r="J1738" s="193"/>
      <c r="K1738" s="193"/>
      <c r="L1738" s="194"/>
      <c r="M1738" s="195"/>
      <c r="N1738" s="195"/>
      <c r="O1738" s="195"/>
      <c r="P1738" s="66"/>
      <c r="Q1738" s="213"/>
      <c r="R1738" s="193"/>
      <c r="S1738" s="193"/>
      <c r="T1738" s="193"/>
      <c r="U1738" s="193"/>
      <c r="V1738" s="193"/>
      <c r="W1738" s="193"/>
      <c r="X1738" s="193"/>
      <c r="Y1738" s="193"/>
      <c r="Z1738" s="193"/>
      <c r="AA1738" s="193"/>
      <c r="AB1738" s="193"/>
      <c r="AC1738" s="193"/>
      <c r="AD1738" s="197"/>
      <c r="AE1738" s="198"/>
    </row>
    <row r="1739" spans="1:31" ht="14.25" hidden="1">
      <c r="A1739" s="66"/>
      <c r="B1739" s="66"/>
      <c r="C1739" s="172"/>
      <c r="D1739" s="66"/>
      <c r="E1739" s="66"/>
      <c r="F1739" s="193"/>
      <c r="G1739" s="193"/>
      <c r="H1739" s="193"/>
      <c r="I1739" s="193"/>
      <c r="J1739" s="193"/>
      <c r="K1739" s="193"/>
      <c r="L1739" s="194"/>
      <c r="M1739" s="195"/>
      <c r="N1739" s="195"/>
      <c r="O1739" s="195"/>
      <c r="P1739" s="66"/>
      <c r="Q1739" s="213"/>
      <c r="R1739" s="193"/>
      <c r="S1739" s="193"/>
      <c r="T1739" s="193"/>
      <c r="U1739" s="193"/>
      <c r="V1739" s="193"/>
      <c r="W1739" s="193"/>
      <c r="X1739" s="193"/>
      <c r="Y1739" s="193"/>
      <c r="Z1739" s="193"/>
      <c r="AA1739" s="193"/>
      <c r="AB1739" s="193"/>
      <c r="AC1739" s="193"/>
      <c r="AD1739" s="197"/>
      <c r="AE1739" s="198"/>
    </row>
    <row r="1740" spans="1:31" ht="14.25" hidden="1">
      <c r="A1740" s="66"/>
      <c r="B1740" s="66"/>
      <c r="C1740" s="172"/>
      <c r="D1740" s="66"/>
      <c r="E1740" s="66"/>
      <c r="F1740" s="193"/>
      <c r="G1740" s="193"/>
      <c r="H1740" s="193"/>
      <c r="I1740" s="193"/>
      <c r="J1740" s="193"/>
      <c r="K1740" s="193"/>
      <c r="L1740" s="194"/>
      <c r="M1740" s="195"/>
      <c r="N1740" s="195"/>
      <c r="O1740" s="195"/>
      <c r="P1740" s="66"/>
      <c r="Q1740" s="213"/>
      <c r="R1740" s="193"/>
      <c r="S1740" s="193"/>
      <c r="T1740" s="193"/>
      <c r="U1740" s="193"/>
      <c r="V1740" s="193"/>
      <c r="W1740" s="193"/>
      <c r="X1740" s="193"/>
      <c r="Y1740" s="193"/>
      <c r="Z1740" s="193"/>
      <c r="AA1740" s="193"/>
      <c r="AB1740" s="193"/>
      <c r="AC1740" s="193"/>
      <c r="AD1740" s="197"/>
      <c r="AE1740" s="198"/>
    </row>
    <row r="1741" spans="1:31" ht="14.25" hidden="1">
      <c r="A1741" s="66"/>
      <c r="B1741" s="66"/>
      <c r="C1741" s="172"/>
      <c r="D1741" s="66"/>
      <c r="E1741" s="66"/>
      <c r="F1741" s="193"/>
      <c r="G1741" s="193"/>
      <c r="H1741" s="193"/>
      <c r="I1741" s="193"/>
      <c r="J1741" s="193"/>
      <c r="K1741" s="193"/>
      <c r="L1741" s="194"/>
      <c r="M1741" s="195"/>
      <c r="N1741" s="195"/>
      <c r="O1741" s="195"/>
      <c r="P1741" s="66"/>
      <c r="Q1741" s="213"/>
      <c r="R1741" s="193"/>
      <c r="S1741" s="193"/>
      <c r="T1741" s="193"/>
      <c r="U1741" s="193"/>
      <c r="V1741" s="193"/>
      <c r="W1741" s="193"/>
      <c r="X1741" s="193"/>
      <c r="Y1741" s="193"/>
      <c r="Z1741" s="193"/>
      <c r="AA1741" s="193"/>
      <c r="AB1741" s="193"/>
      <c r="AC1741" s="193"/>
      <c r="AD1741" s="197"/>
      <c r="AE1741" s="198"/>
    </row>
    <row r="1742" spans="1:31" ht="14.25" hidden="1">
      <c r="A1742" s="66"/>
      <c r="B1742" s="66"/>
      <c r="C1742" s="172"/>
      <c r="D1742" s="66"/>
      <c r="E1742" s="66"/>
      <c r="F1742" s="193"/>
      <c r="G1742" s="193"/>
      <c r="H1742" s="193"/>
      <c r="I1742" s="193"/>
      <c r="J1742" s="193"/>
      <c r="K1742" s="193"/>
      <c r="L1742" s="194"/>
      <c r="M1742" s="195"/>
      <c r="N1742" s="195"/>
      <c r="O1742" s="195"/>
      <c r="P1742" s="66"/>
      <c r="Q1742" s="213"/>
      <c r="R1742" s="193"/>
      <c r="S1742" s="193"/>
      <c r="T1742" s="193"/>
      <c r="U1742" s="193"/>
      <c r="V1742" s="193"/>
      <c r="W1742" s="193"/>
      <c r="X1742" s="193"/>
      <c r="Y1742" s="193"/>
      <c r="Z1742" s="193"/>
      <c r="AA1742" s="193"/>
      <c r="AB1742" s="193"/>
      <c r="AC1742" s="193"/>
      <c r="AD1742" s="197"/>
      <c r="AE1742" s="198"/>
    </row>
    <row r="1743" spans="1:31" ht="14.25" hidden="1">
      <c r="A1743" s="66"/>
      <c r="B1743" s="66"/>
      <c r="C1743" s="172"/>
      <c r="D1743" s="66"/>
      <c r="E1743" s="66"/>
      <c r="F1743" s="193"/>
      <c r="G1743" s="193"/>
      <c r="H1743" s="193"/>
      <c r="I1743" s="193"/>
      <c r="J1743" s="193"/>
      <c r="K1743" s="193"/>
      <c r="L1743" s="194"/>
      <c r="M1743" s="195"/>
      <c r="N1743" s="195"/>
      <c r="O1743" s="195"/>
      <c r="P1743" s="66"/>
      <c r="Q1743" s="213"/>
      <c r="R1743" s="193"/>
      <c r="S1743" s="193"/>
      <c r="T1743" s="193"/>
      <c r="U1743" s="193"/>
      <c r="V1743" s="193"/>
      <c r="W1743" s="193"/>
      <c r="X1743" s="193"/>
      <c r="Y1743" s="193"/>
      <c r="Z1743" s="193"/>
      <c r="AA1743" s="193"/>
      <c r="AB1743" s="193"/>
      <c r="AC1743" s="193"/>
      <c r="AD1743" s="197"/>
      <c r="AE1743" s="198"/>
    </row>
    <row r="1744" spans="1:31" ht="14.25" hidden="1">
      <c r="A1744" s="66"/>
      <c r="B1744" s="66"/>
      <c r="C1744" s="172"/>
      <c r="D1744" s="66"/>
      <c r="E1744" s="66"/>
      <c r="F1744" s="193"/>
      <c r="G1744" s="193"/>
      <c r="H1744" s="193"/>
      <c r="I1744" s="193"/>
      <c r="J1744" s="193"/>
      <c r="K1744" s="193"/>
      <c r="L1744" s="194"/>
      <c r="M1744" s="195"/>
      <c r="N1744" s="195"/>
      <c r="O1744" s="195"/>
      <c r="P1744" s="66"/>
      <c r="Q1744" s="213"/>
      <c r="R1744" s="193"/>
      <c r="S1744" s="193"/>
      <c r="T1744" s="193"/>
      <c r="U1744" s="193"/>
      <c r="V1744" s="193"/>
      <c r="W1744" s="193"/>
      <c r="X1744" s="193"/>
      <c r="Y1744" s="193"/>
      <c r="Z1744" s="193"/>
      <c r="AA1744" s="193"/>
      <c r="AB1744" s="193"/>
      <c r="AC1744" s="193"/>
      <c r="AD1744" s="197"/>
      <c r="AE1744" s="198"/>
    </row>
    <row r="1745" spans="1:31" ht="14.25" hidden="1">
      <c r="A1745" s="66"/>
      <c r="B1745" s="66"/>
      <c r="C1745" s="172"/>
      <c r="D1745" s="66"/>
      <c r="E1745" s="66"/>
      <c r="F1745" s="193"/>
      <c r="G1745" s="193"/>
      <c r="H1745" s="193"/>
      <c r="I1745" s="193"/>
      <c r="J1745" s="193"/>
      <c r="K1745" s="193"/>
      <c r="L1745" s="194"/>
      <c r="M1745" s="195"/>
      <c r="N1745" s="195"/>
      <c r="O1745" s="195"/>
      <c r="P1745" s="66"/>
      <c r="Q1745" s="213"/>
      <c r="R1745" s="193"/>
      <c r="S1745" s="193"/>
      <c r="T1745" s="193"/>
      <c r="U1745" s="193"/>
      <c r="V1745" s="193"/>
      <c r="W1745" s="193"/>
      <c r="X1745" s="193"/>
      <c r="Y1745" s="193"/>
      <c r="Z1745" s="193"/>
      <c r="AA1745" s="193"/>
      <c r="AB1745" s="193"/>
      <c r="AC1745" s="193"/>
      <c r="AD1745" s="197"/>
      <c r="AE1745" s="198"/>
    </row>
    <row r="1746" spans="1:31" ht="14.25" hidden="1">
      <c r="A1746" s="66"/>
      <c r="B1746" s="66"/>
      <c r="C1746" s="172"/>
      <c r="D1746" s="66"/>
      <c r="E1746" s="66"/>
      <c r="F1746" s="193"/>
      <c r="G1746" s="193"/>
      <c r="H1746" s="193"/>
      <c r="I1746" s="193"/>
      <c r="J1746" s="193"/>
      <c r="K1746" s="193"/>
      <c r="L1746" s="194"/>
      <c r="M1746" s="195"/>
      <c r="N1746" s="195"/>
      <c r="O1746" s="195"/>
      <c r="P1746" s="66"/>
      <c r="Q1746" s="213"/>
      <c r="R1746" s="193"/>
      <c r="S1746" s="193"/>
      <c r="T1746" s="193"/>
      <c r="U1746" s="193"/>
      <c r="V1746" s="193"/>
      <c r="W1746" s="193"/>
      <c r="X1746" s="193"/>
      <c r="Y1746" s="193"/>
      <c r="Z1746" s="193"/>
      <c r="AA1746" s="193"/>
      <c r="AB1746" s="193"/>
      <c r="AC1746" s="193"/>
      <c r="AD1746" s="197"/>
      <c r="AE1746" s="198"/>
    </row>
    <row r="1747" spans="1:31" ht="14.25" hidden="1">
      <c r="A1747" s="66"/>
      <c r="B1747" s="66"/>
      <c r="C1747" s="172"/>
      <c r="D1747" s="66"/>
      <c r="E1747" s="66"/>
      <c r="F1747" s="193"/>
      <c r="G1747" s="193"/>
      <c r="H1747" s="193"/>
      <c r="I1747" s="193"/>
      <c r="J1747" s="193"/>
      <c r="K1747" s="193"/>
      <c r="L1747" s="194"/>
      <c r="M1747" s="195"/>
      <c r="N1747" s="195"/>
      <c r="O1747" s="195"/>
      <c r="P1747" s="66"/>
      <c r="Q1747" s="213"/>
      <c r="R1747" s="193"/>
      <c r="S1747" s="193"/>
      <c r="T1747" s="193"/>
      <c r="U1747" s="193"/>
      <c r="V1747" s="193"/>
      <c r="W1747" s="193"/>
      <c r="X1747" s="193"/>
      <c r="Y1747" s="193"/>
      <c r="Z1747" s="193"/>
      <c r="AA1747" s="193"/>
      <c r="AB1747" s="193"/>
      <c r="AC1747" s="193"/>
      <c r="AD1747" s="197"/>
      <c r="AE1747" s="198"/>
    </row>
    <row r="1748" spans="1:31" ht="14.25" hidden="1">
      <c r="A1748" s="66"/>
      <c r="B1748" s="66"/>
      <c r="C1748" s="172"/>
      <c r="D1748" s="66"/>
      <c r="E1748" s="66"/>
      <c r="F1748" s="193"/>
      <c r="G1748" s="193"/>
      <c r="H1748" s="193"/>
      <c r="I1748" s="193"/>
      <c r="J1748" s="193"/>
      <c r="K1748" s="193"/>
      <c r="L1748" s="194"/>
      <c r="M1748" s="195"/>
      <c r="N1748" s="195"/>
      <c r="O1748" s="195"/>
      <c r="P1748" s="66"/>
      <c r="Q1748" s="213"/>
      <c r="R1748" s="193"/>
      <c r="S1748" s="193"/>
      <c r="T1748" s="193"/>
      <c r="U1748" s="193"/>
      <c r="V1748" s="193"/>
      <c r="W1748" s="193"/>
      <c r="X1748" s="193"/>
      <c r="Y1748" s="193"/>
      <c r="Z1748" s="193"/>
      <c r="AA1748" s="193"/>
      <c r="AB1748" s="193"/>
      <c r="AC1748" s="193"/>
      <c r="AD1748" s="197"/>
      <c r="AE1748" s="198"/>
    </row>
    <row r="1749" spans="1:31" ht="14.25" hidden="1">
      <c r="A1749" s="66"/>
      <c r="B1749" s="66"/>
      <c r="C1749" s="172"/>
      <c r="D1749" s="66"/>
      <c r="E1749" s="66"/>
      <c r="F1749" s="193"/>
      <c r="G1749" s="193"/>
      <c r="H1749" s="193"/>
      <c r="I1749" s="193"/>
      <c r="J1749" s="193"/>
      <c r="K1749" s="193"/>
      <c r="L1749" s="194"/>
      <c r="M1749" s="195"/>
      <c r="N1749" s="195"/>
      <c r="O1749" s="195"/>
      <c r="P1749" s="66"/>
      <c r="Q1749" s="213"/>
      <c r="R1749" s="193"/>
      <c r="S1749" s="193"/>
      <c r="T1749" s="193"/>
      <c r="U1749" s="193"/>
      <c r="V1749" s="193"/>
      <c r="W1749" s="193"/>
      <c r="X1749" s="193"/>
      <c r="Y1749" s="193"/>
      <c r="Z1749" s="193"/>
      <c r="AA1749" s="193"/>
      <c r="AB1749" s="193"/>
      <c r="AC1749" s="193"/>
      <c r="AD1749" s="197"/>
      <c r="AE1749" s="198"/>
    </row>
    <row r="1750" spans="1:31" ht="14.25" hidden="1">
      <c r="A1750" s="66"/>
      <c r="B1750" s="66"/>
      <c r="C1750" s="172"/>
      <c r="D1750" s="66"/>
      <c r="E1750" s="66"/>
      <c r="F1750" s="193"/>
      <c r="G1750" s="193"/>
      <c r="H1750" s="193"/>
      <c r="I1750" s="193"/>
      <c r="J1750" s="193"/>
      <c r="K1750" s="193"/>
      <c r="L1750" s="194"/>
      <c r="M1750" s="195"/>
      <c r="N1750" s="195"/>
      <c r="O1750" s="195"/>
      <c r="P1750" s="66"/>
      <c r="Q1750" s="213"/>
      <c r="R1750" s="193"/>
      <c r="S1750" s="193"/>
      <c r="T1750" s="193"/>
      <c r="U1750" s="193"/>
      <c r="V1750" s="193"/>
      <c r="W1750" s="193"/>
      <c r="X1750" s="193"/>
      <c r="Y1750" s="193"/>
      <c r="Z1750" s="193"/>
      <c r="AA1750" s="193"/>
      <c r="AB1750" s="193"/>
      <c r="AC1750" s="193"/>
      <c r="AD1750" s="197"/>
      <c r="AE1750" s="198"/>
    </row>
    <row r="1751" spans="1:31" ht="14.25" hidden="1">
      <c r="A1751" s="66"/>
      <c r="B1751" s="66"/>
      <c r="C1751" s="172"/>
      <c r="D1751" s="66"/>
      <c r="E1751" s="66"/>
      <c r="F1751" s="193"/>
      <c r="G1751" s="193"/>
      <c r="H1751" s="193"/>
      <c r="I1751" s="193"/>
      <c r="J1751" s="193"/>
      <c r="K1751" s="193"/>
      <c r="L1751" s="194"/>
      <c r="M1751" s="195"/>
      <c r="N1751" s="195"/>
      <c r="O1751" s="195"/>
      <c r="P1751" s="66"/>
      <c r="Q1751" s="213"/>
      <c r="R1751" s="193"/>
      <c r="S1751" s="193"/>
      <c r="T1751" s="193"/>
      <c r="U1751" s="193"/>
      <c r="V1751" s="193"/>
      <c r="W1751" s="193"/>
      <c r="X1751" s="193"/>
      <c r="Y1751" s="193"/>
      <c r="Z1751" s="193"/>
      <c r="AA1751" s="193"/>
      <c r="AB1751" s="193"/>
      <c r="AC1751" s="193"/>
      <c r="AD1751" s="197"/>
      <c r="AE1751" s="198"/>
    </row>
    <row r="1752" spans="1:31" ht="14.25" hidden="1">
      <c r="A1752" s="66"/>
      <c r="B1752" s="66"/>
      <c r="C1752" s="172"/>
      <c r="D1752" s="66"/>
      <c r="E1752" s="66"/>
      <c r="F1752" s="193"/>
      <c r="G1752" s="193"/>
      <c r="H1752" s="193"/>
      <c r="I1752" s="193"/>
      <c r="J1752" s="193"/>
      <c r="K1752" s="193"/>
      <c r="L1752" s="194"/>
      <c r="M1752" s="195"/>
      <c r="N1752" s="195"/>
      <c r="O1752" s="195"/>
      <c r="P1752" s="66"/>
      <c r="Q1752" s="213"/>
      <c r="R1752" s="193"/>
      <c r="S1752" s="193"/>
      <c r="T1752" s="193"/>
      <c r="U1752" s="193"/>
      <c r="V1752" s="193"/>
      <c r="W1752" s="193"/>
      <c r="X1752" s="193"/>
      <c r="Y1752" s="193"/>
      <c r="Z1752" s="193"/>
      <c r="AA1752" s="193"/>
      <c r="AB1752" s="193"/>
      <c r="AC1752" s="193"/>
      <c r="AD1752" s="197"/>
      <c r="AE1752" s="198"/>
    </row>
    <row r="1753" spans="1:31" ht="14.25" hidden="1">
      <c r="A1753" s="66"/>
      <c r="B1753" s="66"/>
      <c r="C1753" s="172"/>
      <c r="D1753" s="66"/>
      <c r="E1753" s="66"/>
      <c r="F1753" s="193"/>
      <c r="G1753" s="193"/>
      <c r="H1753" s="193"/>
      <c r="I1753" s="193"/>
      <c r="J1753" s="193"/>
      <c r="K1753" s="193"/>
      <c r="L1753" s="194"/>
      <c r="M1753" s="195"/>
      <c r="N1753" s="195"/>
      <c r="O1753" s="195"/>
      <c r="P1753" s="66"/>
      <c r="Q1753" s="213"/>
      <c r="R1753" s="193"/>
      <c r="S1753" s="193"/>
      <c r="T1753" s="193"/>
      <c r="U1753" s="193"/>
      <c r="V1753" s="193"/>
      <c r="W1753" s="193"/>
      <c r="X1753" s="193"/>
      <c r="Y1753" s="193"/>
      <c r="Z1753" s="193"/>
      <c r="AA1753" s="193"/>
      <c r="AB1753" s="193"/>
      <c r="AC1753" s="193"/>
      <c r="AD1753" s="197"/>
      <c r="AE1753" s="198"/>
    </row>
    <row r="1754" spans="1:31" ht="14.25" hidden="1">
      <c r="A1754" s="66"/>
      <c r="B1754" s="66"/>
      <c r="C1754" s="172"/>
      <c r="D1754" s="66"/>
      <c r="E1754" s="66"/>
      <c r="F1754" s="193"/>
      <c r="G1754" s="193"/>
      <c r="H1754" s="193"/>
      <c r="I1754" s="193"/>
      <c r="J1754" s="193"/>
      <c r="K1754" s="193"/>
      <c r="L1754" s="194"/>
      <c r="M1754" s="195"/>
      <c r="N1754" s="195"/>
      <c r="O1754" s="195"/>
      <c r="P1754" s="66"/>
      <c r="Q1754" s="213"/>
      <c r="R1754" s="193"/>
      <c r="S1754" s="193"/>
      <c r="T1754" s="193"/>
      <c r="U1754" s="193"/>
      <c r="V1754" s="193"/>
      <c r="W1754" s="193"/>
      <c r="X1754" s="193"/>
      <c r="Y1754" s="193"/>
      <c r="Z1754" s="193"/>
      <c r="AA1754" s="193"/>
      <c r="AB1754" s="193"/>
      <c r="AC1754" s="193"/>
      <c r="AD1754" s="197"/>
      <c r="AE1754" s="198"/>
    </row>
    <row r="1755" spans="1:31" ht="14.25" hidden="1">
      <c r="A1755" s="66"/>
      <c r="B1755" s="66"/>
      <c r="C1755" s="172"/>
      <c r="D1755" s="66"/>
      <c r="E1755" s="66"/>
      <c r="F1755" s="193"/>
      <c r="G1755" s="193"/>
      <c r="H1755" s="193"/>
      <c r="I1755" s="193"/>
      <c r="J1755" s="193"/>
      <c r="K1755" s="193"/>
      <c r="L1755" s="194"/>
      <c r="M1755" s="195"/>
      <c r="N1755" s="195"/>
      <c r="O1755" s="195"/>
      <c r="P1755" s="66"/>
      <c r="Q1755" s="213"/>
      <c r="R1755" s="193"/>
      <c r="S1755" s="193"/>
      <c r="T1755" s="193"/>
      <c r="U1755" s="193"/>
      <c r="V1755" s="193"/>
      <c r="W1755" s="193"/>
      <c r="X1755" s="193"/>
      <c r="Y1755" s="193"/>
      <c r="Z1755" s="193"/>
      <c r="AA1755" s="193"/>
      <c r="AB1755" s="193"/>
      <c r="AC1755" s="193"/>
      <c r="AD1755" s="197"/>
      <c r="AE1755" s="198"/>
    </row>
    <row r="1756" spans="1:31" ht="14.25" hidden="1">
      <c r="A1756" s="66"/>
      <c r="B1756" s="66"/>
      <c r="C1756" s="172"/>
      <c r="D1756" s="66"/>
      <c r="E1756" s="66"/>
      <c r="F1756" s="193"/>
      <c r="G1756" s="193"/>
      <c r="H1756" s="193"/>
      <c r="I1756" s="193"/>
      <c r="J1756" s="193"/>
      <c r="K1756" s="193"/>
      <c r="L1756" s="194"/>
      <c r="M1756" s="195"/>
      <c r="N1756" s="195"/>
      <c r="O1756" s="195"/>
      <c r="P1756" s="66"/>
      <c r="Q1756" s="213"/>
      <c r="R1756" s="193"/>
      <c r="S1756" s="193"/>
      <c r="T1756" s="193"/>
      <c r="U1756" s="193"/>
      <c r="V1756" s="193"/>
      <c r="W1756" s="193"/>
      <c r="X1756" s="193"/>
      <c r="Y1756" s="193"/>
      <c r="Z1756" s="193"/>
      <c r="AA1756" s="193"/>
      <c r="AB1756" s="193"/>
      <c r="AC1756" s="193"/>
      <c r="AD1756" s="197"/>
      <c r="AE1756" s="198"/>
    </row>
    <row r="1757" spans="1:31" ht="14.25" hidden="1">
      <c r="A1757" s="66"/>
      <c r="B1757" s="66"/>
      <c r="C1757" s="172"/>
      <c r="D1757" s="66"/>
      <c r="E1757" s="66"/>
      <c r="F1757" s="193"/>
      <c r="G1757" s="193"/>
      <c r="H1757" s="193"/>
      <c r="I1757" s="193"/>
      <c r="J1757" s="193"/>
      <c r="K1757" s="193"/>
      <c r="L1757" s="194"/>
      <c r="M1757" s="195"/>
      <c r="N1757" s="195"/>
      <c r="O1757" s="195"/>
      <c r="P1757" s="66"/>
      <c r="Q1757" s="213"/>
      <c r="R1757" s="193"/>
      <c r="S1757" s="193"/>
      <c r="T1757" s="193"/>
      <c r="U1757" s="193"/>
      <c r="V1757" s="193"/>
      <c r="W1757" s="193"/>
      <c r="X1757" s="193"/>
      <c r="Y1757" s="193"/>
      <c r="Z1757" s="193"/>
      <c r="AA1757" s="193"/>
      <c r="AB1757" s="193"/>
      <c r="AC1757" s="193"/>
      <c r="AD1757" s="197"/>
      <c r="AE1757" s="198"/>
    </row>
    <row r="1758" spans="1:31" ht="14.25" hidden="1">
      <c r="A1758" s="66"/>
      <c r="B1758" s="66"/>
      <c r="C1758" s="172"/>
      <c r="D1758" s="66"/>
      <c r="E1758" s="66"/>
      <c r="F1758" s="193"/>
      <c r="G1758" s="193"/>
      <c r="H1758" s="193"/>
      <c r="I1758" s="193"/>
      <c r="J1758" s="193"/>
      <c r="K1758" s="193"/>
      <c r="L1758" s="194"/>
      <c r="M1758" s="195"/>
      <c r="N1758" s="195"/>
      <c r="O1758" s="195"/>
      <c r="P1758" s="66"/>
      <c r="Q1758" s="213"/>
      <c r="R1758" s="193"/>
      <c r="S1758" s="193"/>
      <c r="T1758" s="193"/>
      <c r="U1758" s="193"/>
      <c r="V1758" s="193"/>
      <c r="W1758" s="193"/>
      <c r="X1758" s="193"/>
      <c r="Y1758" s="193"/>
      <c r="Z1758" s="193"/>
      <c r="AA1758" s="193"/>
      <c r="AB1758" s="193"/>
      <c r="AC1758" s="193"/>
      <c r="AD1758" s="197"/>
      <c r="AE1758" s="198"/>
    </row>
    <row r="1759" spans="1:31" ht="14.25" hidden="1">
      <c r="A1759" s="66"/>
      <c r="B1759" s="66"/>
      <c r="C1759" s="172"/>
      <c r="D1759" s="66"/>
      <c r="E1759" s="66"/>
      <c r="F1759" s="193"/>
      <c r="G1759" s="193"/>
      <c r="H1759" s="193"/>
      <c r="I1759" s="193"/>
      <c r="J1759" s="193"/>
      <c r="K1759" s="193"/>
      <c r="L1759" s="194"/>
      <c r="M1759" s="195"/>
      <c r="N1759" s="195"/>
      <c r="O1759" s="195"/>
      <c r="P1759" s="66"/>
      <c r="Q1759" s="213"/>
      <c r="R1759" s="193"/>
      <c r="S1759" s="193"/>
      <c r="T1759" s="193"/>
      <c r="U1759" s="193"/>
      <c r="V1759" s="193"/>
      <c r="W1759" s="193"/>
      <c r="X1759" s="193"/>
      <c r="Y1759" s="193"/>
      <c r="Z1759" s="193"/>
      <c r="AA1759" s="193"/>
      <c r="AB1759" s="193"/>
      <c r="AC1759" s="193"/>
      <c r="AD1759" s="197"/>
      <c r="AE1759" s="198"/>
    </row>
    <row r="1760" spans="1:31" ht="14.25" hidden="1">
      <c r="A1760" s="66"/>
      <c r="B1760" s="66"/>
      <c r="C1760" s="172"/>
      <c r="D1760" s="66"/>
      <c r="E1760" s="66"/>
      <c r="F1760" s="193"/>
      <c r="G1760" s="193"/>
      <c r="H1760" s="193"/>
      <c r="I1760" s="193"/>
      <c r="J1760" s="193"/>
      <c r="K1760" s="193"/>
      <c r="L1760" s="194"/>
      <c r="M1760" s="195"/>
      <c r="N1760" s="195"/>
      <c r="O1760" s="195"/>
      <c r="P1760" s="66"/>
      <c r="Q1760" s="213"/>
      <c r="R1760" s="193"/>
      <c r="S1760" s="193"/>
      <c r="T1760" s="193"/>
      <c r="U1760" s="193"/>
      <c r="V1760" s="193"/>
      <c r="W1760" s="193"/>
      <c r="X1760" s="193"/>
      <c r="Y1760" s="193"/>
      <c r="Z1760" s="193"/>
      <c r="AA1760" s="193"/>
      <c r="AB1760" s="193"/>
      <c r="AC1760" s="193"/>
      <c r="AD1760" s="197"/>
      <c r="AE1760" s="198"/>
    </row>
    <row r="1761" spans="1:31" ht="14.25" hidden="1">
      <c r="A1761" s="66"/>
      <c r="B1761" s="66"/>
      <c r="C1761" s="172"/>
      <c r="D1761" s="66"/>
      <c r="E1761" s="66"/>
      <c r="F1761" s="193"/>
      <c r="G1761" s="193"/>
      <c r="H1761" s="193"/>
      <c r="I1761" s="193"/>
      <c r="J1761" s="193"/>
      <c r="K1761" s="193"/>
      <c r="L1761" s="194"/>
      <c r="M1761" s="195"/>
      <c r="N1761" s="195"/>
      <c r="O1761" s="195"/>
      <c r="P1761" s="66"/>
      <c r="Q1761" s="213"/>
      <c r="R1761" s="193"/>
      <c r="S1761" s="193"/>
      <c r="T1761" s="193"/>
      <c r="U1761" s="193"/>
      <c r="V1761" s="193"/>
      <c r="W1761" s="193"/>
      <c r="X1761" s="193"/>
      <c r="Y1761" s="193"/>
      <c r="Z1761" s="193"/>
      <c r="AA1761" s="193"/>
      <c r="AB1761" s="193"/>
      <c r="AC1761" s="193"/>
      <c r="AD1761" s="197"/>
      <c r="AE1761" s="198"/>
    </row>
    <row r="1762" spans="1:31" ht="14.25" hidden="1">
      <c r="A1762" s="66"/>
      <c r="B1762" s="66"/>
      <c r="C1762" s="172"/>
      <c r="D1762" s="66"/>
      <c r="E1762" s="66"/>
      <c r="F1762" s="193"/>
      <c r="G1762" s="193"/>
      <c r="H1762" s="193"/>
      <c r="I1762" s="193"/>
      <c r="J1762" s="193"/>
      <c r="K1762" s="193"/>
      <c r="L1762" s="194"/>
      <c r="M1762" s="195"/>
      <c r="N1762" s="195"/>
      <c r="O1762" s="195"/>
      <c r="P1762" s="66"/>
      <c r="Q1762" s="213"/>
      <c r="R1762" s="193"/>
      <c r="S1762" s="193"/>
      <c r="T1762" s="193"/>
      <c r="U1762" s="193"/>
      <c r="V1762" s="193"/>
      <c r="W1762" s="193"/>
      <c r="X1762" s="193"/>
      <c r="Y1762" s="193"/>
      <c r="Z1762" s="193"/>
      <c r="AA1762" s="193"/>
      <c r="AB1762" s="193"/>
      <c r="AC1762" s="193"/>
      <c r="AD1762" s="197"/>
      <c r="AE1762" s="198"/>
    </row>
    <row r="1763" spans="1:31" ht="14.25" hidden="1">
      <c r="A1763" s="66"/>
      <c r="B1763" s="66"/>
      <c r="C1763" s="172"/>
      <c r="D1763" s="66"/>
      <c r="E1763" s="66"/>
      <c r="F1763" s="193"/>
      <c r="G1763" s="193"/>
      <c r="H1763" s="193"/>
      <c r="I1763" s="193"/>
      <c r="J1763" s="193"/>
      <c r="K1763" s="193"/>
      <c r="L1763" s="194"/>
      <c r="M1763" s="195"/>
      <c r="N1763" s="195"/>
      <c r="O1763" s="195"/>
      <c r="P1763" s="66"/>
      <c r="Q1763" s="213"/>
      <c r="R1763" s="193"/>
      <c r="S1763" s="193"/>
      <c r="T1763" s="193"/>
      <c r="U1763" s="193"/>
      <c r="V1763" s="193"/>
      <c r="W1763" s="193"/>
      <c r="X1763" s="193"/>
      <c r="Y1763" s="193"/>
      <c r="Z1763" s="193"/>
      <c r="AA1763" s="193"/>
      <c r="AB1763" s="193"/>
      <c r="AC1763" s="193"/>
      <c r="AD1763" s="197"/>
      <c r="AE1763" s="198"/>
    </row>
    <row r="1764" spans="1:31" ht="14.25" hidden="1">
      <c r="A1764" s="66"/>
      <c r="B1764" s="66"/>
      <c r="C1764" s="172"/>
      <c r="D1764" s="66"/>
      <c r="E1764" s="66"/>
      <c r="F1764" s="193"/>
      <c r="G1764" s="193"/>
      <c r="H1764" s="193"/>
      <c r="I1764" s="193"/>
      <c r="J1764" s="193"/>
      <c r="K1764" s="193"/>
      <c r="L1764" s="194"/>
      <c r="M1764" s="195"/>
      <c r="N1764" s="195"/>
      <c r="O1764" s="195"/>
      <c r="P1764" s="66"/>
      <c r="Q1764" s="213"/>
      <c r="R1764" s="193"/>
      <c r="S1764" s="193"/>
      <c r="T1764" s="193"/>
      <c r="U1764" s="193"/>
      <c r="V1764" s="193"/>
      <c r="W1764" s="193"/>
      <c r="X1764" s="193"/>
      <c r="Y1764" s="193"/>
      <c r="Z1764" s="193"/>
      <c r="AA1764" s="193"/>
      <c r="AB1764" s="193"/>
      <c r="AC1764" s="193"/>
      <c r="AD1764" s="197"/>
      <c r="AE1764" s="198"/>
    </row>
    <row r="1765" spans="1:31" ht="14.25" hidden="1">
      <c r="A1765" s="66"/>
      <c r="B1765" s="66"/>
      <c r="C1765" s="172"/>
      <c r="D1765" s="66"/>
      <c r="E1765" s="66"/>
      <c r="F1765" s="193"/>
      <c r="G1765" s="193"/>
      <c r="H1765" s="193"/>
      <c r="I1765" s="193"/>
      <c r="J1765" s="193"/>
      <c r="K1765" s="193"/>
      <c r="L1765" s="194"/>
      <c r="M1765" s="195"/>
      <c r="N1765" s="195"/>
      <c r="O1765" s="195"/>
      <c r="P1765" s="66"/>
      <c r="Q1765" s="213"/>
      <c r="R1765" s="193"/>
      <c r="S1765" s="193"/>
      <c r="T1765" s="193"/>
      <c r="U1765" s="193"/>
      <c r="V1765" s="193"/>
      <c r="W1765" s="193"/>
      <c r="X1765" s="193"/>
      <c r="Y1765" s="193"/>
      <c r="Z1765" s="193"/>
      <c r="AA1765" s="193"/>
      <c r="AB1765" s="193"/>
      <c r="AC1765" s="193"/>
      <c r="AD1765" s="197"/>
      <c r="AE1765" s="198"/>
    </row>
    <row r="1766" spans="1:31" ht="14.25" hidden="1">
      <c r="A1766" s="66"/>
      <c r="B1766" s="66"/>
      <c r="C1766" s="172"/>
      <c r="D1766" s="66"/>
      <c r="E1766" s="66"/>
      <c r="F1766" s="193"/>
      <c r="G1766" s="193"/>
      <c r="H1766" s="193"/>
      <c r="I1766" s="193"/>
      <c r="J1766" s="193"/>
      <c r="K1766" s="193"/>
      <c r="L1766" s="194"/>
      <c r="M1766" s="195"/>
      <c r="N1766" s="195"/>
      <c r="O1766" s="195"/>
      <c r="P1766" s="66"/>
      <c r="Q1766" s="213"/>
      <c r="R1766" s="193"/>
      <c r="S1766" s="193"/>
      <c r="T1766" s="193"/>
      <c r="U1766" s="193"/>
      <c r="V1766" s="193"/>
      <c r="W1766" s="193"/>
      <c r="X1766" s="193"/>
      <c r="Y1766" s="193"/>
      <c r="Z1766" s="193"/>
      <c r="AA1766" s="193"/>
      <c r="AB1766" s="193"/>
      <c r="AC1766" s="193"/>
      <c r="AD1766" s="197"/>
      <c r="AE1766" s="198"/>
    </row>
    <row r="1767" spans="1:31" ht="14.25" hidden="1">
      <c r="A1767" s="66"/>
      <c r="B1767" s="66"/>
      <c r="C1767" s="172"/>
      <c r="D1767" s="66"/>
      <c r="E1767" s="66"/>
      <c r="F1767" s="193"/>
      <c r="G1767" s="193"/>
      <c r="H1767" s="193"/>
      <c r="I1767" s="193"/>
      <c r="J1767" s="193"/>
      <c r="K1767" s="193"/>
      <c r="L1767" s="194"/>
      <c r="M1767" s="195"/>
      <c r="N1767" s="195"/>
      <c r="O1767" s="195"/>
      <c r="P1767" s="66"/>
      <c r="Q1767" s="213"/>
      <c r="R1767" s="193"/>
      <c r="S1767" s="193"/>
      <c r="T1767" s="193"/>
      <c r="U1767" s="193"/>
      <c r="V1767" s="193"/>
      <c r="W1767" s="193"/>
      <c r="X1767" s="193"/>
      <c r="Y1767" s="193"/>
      <c r="Z1767" s="193"/>
      <c r="AA1767" s="193"/>
      <c r="AB1767" s="193"/>
      <c r="AC1767" s="193"/>
      <c r="AD1767" s="197"/>
      <c r="AE1767" s="198"/>
    </row>
    <row r="1768" spans="1:31" ht="14.25" hidden="1">
      <c r="A1768" s="66"/>
      <c r="B1768" s="66"/>
      <c r="C1768" s="172"/>
      <c r="D1768" s="66"/>
      <c r="E1768" s="66"/>
      <c r="F1768" s="193"/>
      <c r="G1768" s="193"/>
      <c r="H1768" s="193"/>
      <c r="I1768" s="193"/>
      <c r="J1768" s="193"/>
      <c r="K1768" s="193"/>
      <c r="L1768" s="194"/>
      <c r="M1768" s="195"/>
      <c r="N1768" s="195"/>
      <c r="O1768" s="195"/>
      <c r="P1768" s="66"/>
      <c r="Q1768" s="213"/>
      <c r="R1768" s="193"/>
      <c r="S1768" s="193"/>
      <c r="T1768" s="193"/>
      <c r="U1768" s="193"/>
      <c r="V1768" s="193"/>
      <c r="W1768" s="193"/>
      <c r="X1768" s="193"/>
      <c r="Y1768" s="193"/>
      <c r="Z1768" s="193"/>
      <c r="AA1768" s="193"/>
      <c r="AB1768" s="193"/>
      <c r="AC1768" s="193"/>
      <c r="AD1768" s="197"/>
      <c r="AE1768" s="198"/>
    </row>
    <row r="1769" spans="1:31" ht="14.25" hidden="1">
      <c r="A1769" s="66"/>
      <c r="B1769" s="66"/>
      <c r="C1769" s="172"/>
      <c r="D1769" s="66"/>
      <c r="E1769" s="66"/>
      <c r="F1769" s="193"/>
      <c r="G1769" s="193"/>
      <c r="H1769" s="193"/>
      <c r="I1769" s="193"/>
      <c r="J1769" s="193"/>
      <c r="K1769" s="193"/>
      <c r="L1769" s="194"/>
      <c r="M1769" s="195"/>
      <c r="N1769" s="195"/>
      <c r="O1769" s="195"/>
      <c r="P1769" s="66"/>
      <c r="Q1769" s="213"/>
      <c r="R1769" s="193"/>
      <c r="S1769" s="193"/>
      <c r="T1769" s="193"/>
      <c r="U1769" s="193"/>
      <c r="V1769" s="193"/>
      <c r="W1769" s="193"/>
      <c r="X1769" s="193"/>
      <c r="Y1769" s="193"/>
      <c r="Z1769" s="193"/>
      <c r="AA1769" s="193"/>
      <c r="AB1769" s="193"/>
      <c r="AC1769" s="193"/>
      <c r="AD1769" s="197"/>
      <c r="AE1769" s="198"/>
    </row>
    <row r="1770" spans="1:31" ht="14.25" hidden="1">
      <c r="A1770" s="66"/>
      <c r="B1770" s="66"/>
      <c r="C1770" s="172"/>
      <c r="D1770" s="66"/>
      <c r="E1770" s="66"/>
      <c r="F1770" s="193"/>
      <c r="G1770" s="193"/>
      <c r="H1770" s="193"/>
      <c r="I1770" s="193"/>
      <c r="J1770" s="193"/>
      <c r="K1770" s="193"/>
      <c r="L1770" s="194"/>
      <c r="M1770" s="195"/>
      <c r="N1770" s="195"/>
      <c r="O1770" s="195"/>
      <c r="P1770" s="66"/>
      <c r="Q1770" s="213"/>
      <c r="R1770" s="193"/>
      <c r="S1770" s="193"/>
      <c r="T1770" s="193"/>
      <c r="U1770" s="193"/>
      <c r="V1770" s="193"/>
      <c r="W1770" s="193"/>
      <c r="X1770" s="193"/>
      <c r="Y1770" s="193"/>
      <c r="Z1770" s="193"/>
      <c r="AA1770" s="193"/>
      <c r="AB1770" s="193"/>
      <c r="AC1770" s="193"/>
      <c r="AD1770" s="197"/>
      <c r="AE1770" s="198"/>
    </row>
    <row r="1771" spans="1:31" ht="14.25" hidden="1">
      <c r="A1771" s="66"/>
      <c r="B1771" s="66"/>
      <c r="C1771" s="172"/>
      <c r="D1771" s="66"/>
      <c r="E1771" s="66"/>
      <c r="F1771" s="193"/>
      <c r="G1771" s="193"/>
      <c r="H1771" s="193"/>
      <c r="I1771" s="193"/>
      <c r="J1771" s="193"/>
      <c r="K1771" s="193"/>
      <c r="L1771" s="194"/>
      <c r="M1771" s="195"/>
      <c r="N1771" s="195"/>
      <c r="O1771" s="195"/>
      <c r="P1771" s="66"/>
      <c r="Q1771" s="213"/>
      <c r="R1771" s="193"/>
      <c r="S1771" s="193"/>
      <c r="T1771" s="193"/>
      <c r="U1771" s="193"/>
      <c r="V1771" s="193"/>
      <c r="W1771" s="193"/>
      <c r="X1771" s="193"/>
      <c r="Y1771" s="193"/>
      <c r="Z1771" s="193"/>
      <c r="AA1771" s="193"/>
      <c r="AB1771" s="193"/>
      <c r="AC1771" s="193"/>
      <c r="AD1771" s="197"/>
      <c r="AE1771" s="198"/>
    </row>
    <row r="1772" spans="1:31" ht="14.25" hidden="1">
      <c r="A1772" s="66"/>
      <c r="B1772" s="66"/>
      <c r="C1772" s="172"/>
      <c r="D1772" s="66"/>
      <c r="E1772" s="66"/>
      <c r="F1772" s="193"/>
      <c r="G1772" s="193"/>
      <c r="H1772" s="193"/>
      <c r="I1772" s="193"/>
      <c r="J1772" s="193"/>
      <c r="K1772" s="193"/>
      <c r="L1772" s="194"/>
      <c r="M1772" s="195"/>
      <c r="N1772" s="195"/>
      <c r="O1772" s="195"/>
      <c r="P1772" s="66"/>
      <c r="Q1772" s="213"/>
      <c r="R1772" s="193"/>
      <c r="S1772" s="193"/>
      <c r="T1772" s="193"/>
      <c r="U1772" s="193"/>
      <c r="V1772" s="193"/>
      <c r="W1772" s="193"/>
      <c r="X1772" s="193"/>
      <c r="Y1772" s="193"/>
      <c r="Z1772" s="193"/>
      <c r="AA1772" s="193"/>
      <c r="AB1772" s="193"/>
      <c r="AC1772" s="193"/>
      <c r="AD1772" s="197"/>
      <c r="AE1772" s="198"/>
    </row>
    <row r="1773" spans="1:31" ht="14.25" hidden="1">
      <c r="A1773" s="66"/>
      <c r="B1773" s="66"/>
      <c r="C1773" s="172"/>
      <c r="D1773" s="66"/>
      <c r="E1773" s="66"/>
      <c r="F1773" s="193"/>
      <c r="G1773" s="193"/>
      <c r="H1773" s="193"/>
      <c r="I1773" s="193"/>
      <c r="J1773" s="193"/>
      <c r="K1773" s="193"/>
      <c r="L1773" s="194"/>
      <c r="M1773" s="195"/>
      <c r="N1773" s="195"/>
      <c r="O1773" s="195"/>
      <c r="P1773" s="66"/>
      <c r="Q1773" s="213"/>
      <c r="R1773" s="193"/>
      <c r="S1773" s="193"/>
      <c r="T1773" s="193"/>
      <c r="U1773" s="193"/>
      <c r="V1773" s="193"/>
      <c r="W1773" s="193"/>
      <c r="X1773" s="193"/>
      <c r="Y1773" s="193"/>
      <c r="Z1773" s="193"/>
      <c r="AA1773" s="193"/>
      <c r="AB1773" s="193"/>
      <c r="AC1773" s="193"/>
      <c r="AD1773" s="197"/>
      <c r="AE1773" s="198"/>
    </row>
    <row r="1774" spans="1:31" ht="14.25" hidden="1">
      <c r="A1774" s="66"/>
      <c r="B1774" s="66"/>
      <c r="C1774" s="172"/>
      <c r="D1774" s="66"/>
      <c r="E1774" s="66"/>
      <c r="F1774" s="193"/>
      <c r="G1774" s="193"/>
      <c r="H1774" s="193"/>
      <c r="I1774" s="193"/>
      <c r="J1774" s="193"/>
      <c r="K1774" s="193"/>
      <c r="L1774" s="194"/>
      <c r="M1774" s="195"/>
      <c r="N1774" s="195"/>
      <c r="O1774" s="195"/>
      <c r="P1774" s="66"/>
      <c r="Q1774" s="213"/>
      <c r="R1774" s="193"/>
      <c r="S1774" s="193"/>
      <c r="T1774" s="193"/>
      <c r="U1774" s="193"/>
      <c r="V1774" s="193"/>
      <c r="W1774" s="193"/>
      <c r="X1774" s="193"/>
      <c r="Y1774" s="193"/>
      <c r="Z1774" s="193"/>
      <c r="AA1774" s="193"/>
      <c r="AB1774" s="193"/>
      <c r="AC1774" s="193"/>
      <c r="AD1774" s="197"/>
      <c r="AE1774" s="198"/>
    </row>
    <row r="1775" spans="1:31" ht="14.25" hidden="1">
      <c r="A1775" s="66"/>
      <c r="B1775" s="66"/>
      <c r="C1775" s="172"/>
      <c r="D1775" s="66"/>
      <c r="E1775" s="66"/>
      <c r="F1775" s="193"/>
      <c r="G1775" s="193"/>
      <c r="H1775" s="193"/>
      <c r="I1775" s="193"/>
      <c r="J1775" s="193"/>
      <c r="K1775" s="193"/>
      <c r="L1775" s="194"/>
      <c r="M1775" s="195"/>
      <c r="N1775" s="195"/>
      <c r="O1775" s="195"/>
      <c r="P1775" s="66"/>
      <c r="Q1775" s="213"/>
      <c r="R1775" s="193"/>
      <c r="S1775" s="193"/>
      <c r="T1775" s="193"/>
      <c r="U1775" s="193"/>
      <c r="V1775" s="193"/>
      <c r="W1775" s="193"/>
      <c r="X1775" s="193"/>
      <c r="Y1775" s="193"/>
      <c r="Z1775" s="193"/>
      <c r="AA1775" s="193"/>
      <c r="AB1775" s="193"/>
      <c r="AC1775" s="193"/>
      <c r="AD1775" s="197"/>
      <c r="AE1775" s="198"/>
    </row>
    <row r="1776" spans="1:31" ht="14.25" hidden="1">
      <c r="A1776" s="66"/>
      <c r="B1776" s="66"/>
      <c r="C1776" s="172"/>
      <c r="D1776" s="66"/>
      <c r="E1776" s="66"/>
      <c r="F1776" s="193"/>
      <c r="G1776" s="193"/>
      <c r="H1776" s="193"/>
      <c r="I1776" s="193"/>
      <c r="J1776" s="193"/>
      <c r="K1776" s="193"/>
      <c r="L1776" s="194"/>
      <c r="M1776" s="195"/>
      <c r="N1776" s="195"/>
      <c r="O1776" s="195"/>
      <c r="P1776" s="66"/>
      <c r="Q1776" s="213"/>
      <c r="R1776" s="193"/>
      <c r="S1776" s="193"/>
      <c r="T1776" s="193"/>
      <c r="U1776" s="193"/>
      <c r="V1776" s="193"/>
      <c r="W1776" s="193"/>
      <c r="X1776" s="193"/>
      <c r="Y1776" s="193"/>
      <c r="Z1776" s="193"/>
      <c r="AA1776" s="193"/>
      <c r="AB1776" s="193"/>
      <c r="AC1776" s="193"/>
      <c r="AD1776" s="197"/>
      <c r="AE1776" s="198"/>
    </row>
    <row r="1777" spans="1:31" ht="14.25" hidden="1">
      <c r="A1777" s="66"/>
      <c r="B1777" s="66"/>
      <c r="C1777" s="172"/>
      <c r="D1777" s="66"/>
      <c r="E1777" s="66"/>
      <c r="F1777" s="193"/>
      <c r="G1777" s="193"/>
      <c r="H1777" s="193"/>
      <c r="I1777" s="193"/>
      <c r="J1777" s="193"/>
      <c r="K1777" s="193"/>
      <c r="L1777" s="194"/>
      <c r="M1777" s="195"/>
      <c r="N1777" s="195"/>
      <c r="O1777" s="195"/>
      <c r="P1777" s="66"/>
      <c r="Q1777" s="213"/>
      <c r="R1777" s="193"/>
      <c r="S1777" s="193"/>
      <c r="T1777" s="193"/>
      <c r="U1777" s="193"/>
      <c r="V1777" s="193"/>
      <c r="W1777" s="193"/>
      <c r="X1777" s="193"/>
      <c r="Y1777" s="193"/>
      <c r="Z1777" s="193"/>
      <c r="AA1777" s="193"/>
      <c r="AB1777" s="193"/>
      <c r="AC1777" s="193"/>
      <c r="AD1777" s="197"/>
      <c r="AE1777" s="198"/>
    </row>
    <row r="1778" spans="1:31" ht="14.25" hidden="1">
      <c r="A1778" s="66"/>
      <c r="B1778" s="66"/>
      <c r="C1778" s="172"/>
      <c r="D1778" s="66"/>
      <c r="E1778" s="66"/>
      <c r="F1778" s="193"/>
      <c r="G1778" s="193"/>
      <c r="H1778" s="193"/>
      <c r="I1778" s="193"/>
      <c r="J1778" s="193"/>
      <c r="K1778" s="193"/>
      <c r="L1778" s="194"/>
      <c r="M1778" s="195"/>
      <c r="N1778" s="195"/>
      <c r="O1778" s="195"/>
      <c r="P1778" s="66"/>
      <c r="Q1778" s="213"/>
      <c r="R1778" s="193"/>
      <c r="S1778" s="193"/>
      <c r="T1778" s="193"/>
      <c r="U1778" s="193"/>
      <c r="V1778" s="193"/>
      <c r="W1778" s="193"/>
      <c r="X1778" s="193"/>
      <c r="Y1778" s="193"/>
      <c r="Z1778" s="193"/>
      <c r="AA1778" s="193"/>
      <c r="AB1778" s="193"/>
      <c r="AC1778" s="193"/>
      <c r="AD1778" s="197"/>
      <c r="AE1778" s="198"/>
    </row>
    <row r="1779" spans="1:31" ht="14.25" hidden="1">
      <c r="A1779" s="66"/>
      <c r="B1779" s="66"/>
      <c r="C1779" s="172"/>
      <c r="D1779" s="66"/>
      <c r="E1779" s="66"/>
      <c r="F1779" s="193"/>
      <c r="G1779" s="193"/>
      <c r="H1779" s="193"/>
      <c r="I1779" s="193"/>
      <c r="J1779" s="193"/>
      <c r="K1779" s="193"/>
      <c r="L1779" s="194"/>
      <c r="M1779" s="195"/>
      <c r="N1779" s="195"/>
      <c r="O1779" s="195"/>
      <c r="P1779" s="66"/>
      <c r="Q1779" s="213"/>
      <c r="R1779" s="193"/>
      <c r="S1779" s="193"/>
      <c r="T1779" s="193"/>
      <c r="U1779" s="193"/>
      <c r="V1779" s="193"/>
      <c r="W1779" s="193"/>
      <c r="X1779" s="193"/>
      <c r="Y1779" s="193"/>
      <c r="Z1779" s="193"/>
      <c r="AA1779" s="193"/>
      <c r="AB1779" s="193"/>
      <c r="AC1779" s="193"/>
      <c r="AD1779" s="197"/>
      <c r="AE1779" s="198"/>
    </row>
    <row r="1780" spans="1:31" ht="14.25" hidden="1">
      <c r="A1780" s="66"/>
      <c r="B1780" s="66"/>
      <c r="C1780" s="172"/>
      <c r="D1780" s="66"/>
      <c r="E1780" s="66"/>
      <c r="F1780" s="193"/>
      <c r="G1780" s="193"/>
      <c r="H1780" s="193"/>
      <c r="I1780" s="193"/>
      <c r="J1780" s="193"/>
      <c r="K1780" s="193"/>
      <c r="L1780" s="194"/>
      <c r="M1780" s="195"/>
      <c r="N1780" s="195"/>
      <c r="O1780" s="195"/>
      <c r="P1780" s="66"/>
      <c r="Q1780" s="213"/>
      <c r="R1780" s="193"/>
      <c r="S1780" s="193"/>
      <c r="T1780" s="193"/>
      <c r="U1780" s="193"/>
      <c r="V1780" s="193"/>
      <c r="W1780" s="193"/>
      <c r="X1780" s="193"/>
      <c r="Y1780" s="193"/>
      <c r="Z1780" s="193"/>
      <c r="AA1780" s="193"/>
      <c r="AB1780" s="193"/>
      <c r="AC1780" s="193"/>
      <c r="AD1780" s="197"/>
      <c r="AE1780" s="198"/>
    </row>
    <row r="1781" spans="1:31" ht="14.25" hidden="1">
      <c r="A1781" s="66"/>
      <c r="B1781" s="66"/>
      <c r="C1781" s="172"/>
      <c r="D1781" s="66"/>
      <c r="E1781" s="66"/>
      <c r="F1781" s="193"/>
      <c r="G1781" s="193"/>
      <c r="H1781" s="193"/>
      <c r="I1781" s="193"/>
      <c r="J1781" s="193"/>
      <c r="K1781" s="193"/>
      <c r="L1781" s="194"/>
      <c r="M1781" s="195"/>
      <c r="N1781" s="195"/>
      <c r="O1781" s="195"/>
      <c r="P1781" s="66"/>
      <c r="Q1781" s="213"/>
      <c r="R1781" s="193"/>
      <c r="S1781" s="193"/>
      <c r="T1781" s="193"/>
      <c r="U1781" s="193"/>
      <c r="V1781" s="193"/>
      <c r="W1781" s="193"/>
      <c r="X1781" s="193"/>
      <c r="Y1781" s="193"/>
      <c r="Z1781" s="193"/>
      <c r="AA1781" s="193"/>
      <c r="AB1781" s="193"/>
      <c r="AC1781" s="193"/>
      <c r="AD1781" s="197"/>
      <c r="AE1781" s="198"/>
    </row>
    <row r="1782" spans="1:31" ht="14.25" hidden="1">
      <c r="A1782" s="66"/>
      <c r="B1782" s="66"/>
      <c r="C1782" s="172"/>
      <c r="D1782" s="66"/>
      <c r="E1782" s="66"/>
      <c r="F1782" s="193"/>
      <c r="G1782" s="193"/>
      <c r="H1782" s="193"/>
      <c r="I1782" s="193"/>
      <c r="J1782" s="193"/>
      <c r="K1782" s="193"/>
      <c r="L1782" s="194"/>
      <c r="M1782" s="195"/>
      <c r="N1782" s="195"/>
      <c r="O1782" s="195"/>
      <c r="P1782" s="66"/>
      <c r="Q1782" s="213"/>
      <c r="R1782" s="193"/>
      <c r="S1782" s="193"/>
      <c r="T1782" s="193"/>
      <c r="U1782" s="193"/>
      <c r="V1782" s="193"/>
      <c r="W1782" s="193"/>
      <c r="X1782" s="193"/>
      <c r="Y1782" s="193"/>
      <c r="Z1782" s="193"/>
      <c r="AA1782" s="193"/>
      <c r="AB1782" s="193"/>
      <c r="AC1782" s="193"/>
      <c r="AD1782" s="197"/>
      <c r="AE1782" s="198"/>
    </row>
    <row r="1783" spans="1:31" ht="14.25" hidden="1">
      <c r="A1783" s="66"/>
      <c r="B1783" s="66"/>
      <c r="C1783" s="172"/>
      <c r="D1783" s="66"/>
      <c r="E1783" s="66"/>
      <c r="F1783" s="193"/>
      <c r="G1783" s="193"/>
      <c r="H1783" s="193"/>
      <c r="I1783" s="193"/>
      <c r="J1783" s="193"/>
      <c r="K1783" s="193"/>
      <c r="L1783" s="194"/>
      <c r="M1783" s="195"/>
      <c r="N1783" s="195"/>
      <c r="O1783" s="195"/>
      <c r="P1783" s="66"/>
      <c r="Q1783" s="213"/>
      <c r="R1783" s="193"/>
      <c r="S1783" s="193"/>
      <c r="T1783" s="193"/>
      <c r="U1783" s="193"/>
      <c r="V1783" s="193"/>
      <c r="W1783" s="193"/>
      <c r="X1783" s="193"/>
      <c r="Y1783" s="193"/>
      <c r="Z1783" s="193"/>
      <c r="AA1783" s="193"/>
      <c r="AB1783" s="193"/>
      <c r="AC1783" s="193"/>
      <c r="AD1783" s="197"/>
      <c r="AE1783" s="198"/>
    </row>
    <row r="1784" spans="1:31" ht="14.25" hidden="1">
      <c r="A1784" s="66"/>
      <c r="B1784" s="66"/>
      <c r="C1784" s="172"/>
      <c r="D1784" s="66"/>
      <c r="E1784" s="66"/>
      <c r="F1784" s="193"/>
      <c r="G1784" s="193"/>
      <c r="H1784" s="193"/>
      <c r="I1784" s="193"/>
      <c r="J1784" s="193"/>
      <c r="K1784" s="193"/>
      <c r="L1784" s="194"/>
      <c r="M1784" s="195"/>
      <c r="N1784" s="195"/>
      <c r="O1784" s="195"/>
      <c r="P1784" s="66"/>
      <c r="Q1784" s="213"/>
      <c r="R1784" s="193"/>
      <c r="S1784" s="193"/>
      <c r="T1784" s="193"/>
      <c r="U1784" s="193"/>
      <c r="V1784" s="193"/>
      <c r="W1784" s="193"/>
      <c r="X1784" s="193"/>
      <c r="Y1784" s="193"/>
      <c r="Z1784" s="193"/>
      <c r="AA1784" s="193"/>
      <c r="AB1784" s="193"/>
      <c r="AC1784" s="193"/>
      <c r="AD1784" s="197"/>
      <c r="AE1784" s="198"/>
    </row>
    <row r="1785" spans="1:31" ht="14.25" hidden="1">
      <c r="A1785" s="66"/>
      <c r="B1785" s="66"/>
      <c r="C1785" s="172"/>
      <c r="D1785" s="66"/>
      <c r="E1785" s="66"/>
      <c r="F1785" s="193"/>
      <c r="G1785" s="193"/>
      <c r="H1785" s="193"/>
      <c r="I1785" s="193"/>
      <c r="J1785" s="193"/>
      <c r="K1785" s="193"/>
      <c r="L1785" s="194"/>
      <c r="M1785" s="195"/>
      <c r="N1785" s="195"/>
      <c r="O1785" s="195"/>
      <c r="P1785" s="66"/>
      <c r="Q1785" s="213"/>
      <c r="R1785" s="193"/>
      <c r="S1785" s="193"/>
      <c r="T1785" s="193"/>
      <c r="U1785" s="193"/>
      <c r="V1785" s="193"/>
      <c r="W1785" s="193"/>
      <c r="X1785" s="193"/>
      <c r="Y1785" s="193"/>
      <c r="Z1785" s="193"/>
      <c r="AA1785" s="193"/>
      <c r="AB1785" s="193"/>
      <c r="AC1785" s="193"/>
      <c r="AD1785" s="197"/>
      <c r="AE1785" s="198"/>
    </row>
    <row r="1786" spans="1:31" ht="14.25" hidden="1">
      <c r="A1786" s="66"/>
      <c r="B1786" s="66"/>
      <c r="C1786" s="172"/>
      <c r="D1786" s="66"/>
      <c r="E1786" s="66"/>
      <c r="F1786" s="193"/>
      <c r="G1786" s="193"/>
      <c r="H1786" s="193"/>
      <c r="I1786" s="193"/>
      <c r="J1786" s="193"/>
      <c r="K1786" s="193"/>
      <c r="L1786" s="194"/>
      <c r="M1786" s="195"/>
      <c r="N1786" s="195"/>
      <c r="O1786" s="195"/>
      <c r="P1786" s="66"/>
      <c r="Q1786" s="213"/>
      <c r="R1786" s="193"/>
      <c r="S1786" s="193"/>
      <c r="T1786" s="193"/>
      <c r="U1786" s="193"/>
      <c r="V1786" s="193"/>
      <c r="W1786" s="193"/>
      <c r="X1786" s="193"/>
      <c r="Y1786" s="193"/>
      <c r="Z1786" s="193"/>
      <c r="AA1786" s="193"/>
      <c r="AB1786" s="193"/>
      <c r="AC1786" s="193"/>
      <c r="AD1786" s="197"/>
      <c r="AE1786" s="198"/>
    </row>
    <row r="1787" spans="1:31" ht="14.25" hidden="1">
      <c r="A1787" s="66"/>
      <c r="B1787" s="66"/>
      <c r="C1787" s="172"/>
      <c r="D1787" s="66"/>
      <c r="E1787" s="66"/>
      <c r="F1787" s="193"/>
      <c r="G1787" s="193"/>
      <c r="H1787" s="193"/>
      <c r="I1787" s="193"/>
      <c r="J1787" s="193"/>
      <c r="K1787" s="193"/>
      <c r="L1787" s="194"/>
      <c r="M1787" s="195"/>
      <c r="N1787" s="195"/>
      <c r="O1787" s="195"/>
      <c r="P1787" s="66"/>
      <c r="Q1787" s="213"/>
      <c r="R1787" s="193"/>
      <c r="S1787" s="193"/>
      <c r="T1787" s="193"/>
      <c r="U1787" s="193"/>
      <c r="V1787" s="193"/>
      <c r="W1787" s="193"/>
      <c r="X1787" s="193"/>
      <c r="Y1787" s="193"/>
      <c r="Z1787" s="193"/>
      <c r="AA1787" s="193"/>
      <c r="AB1787" s="193"/>
      <c r="AC1787" s="193"/>
      <c r="AD1787" s="197"/>
      <c r="AE1787" s="198"/>
    </row>
    <row r="1788" spans="1:31" ht="14.25" hidden="1">
      <c r="A1788" s="66"/>
      <c r="B1788" s="66"/>
      <c r="C1788" s="172"/>
      <c r="D1788" s="66"/>
      <c r="E1788" s="66"/>
      <c r="F1788" s="193"/>
      <c r="G1788" s="193"/>
      <c r="H1788" s="193"/>
      <c r="I1788" s="193"/>
      <c r="J1788" s="193"/>
      <c r="K1788" s="193"/>
      <c r="L1788" s="194"/>
      <c r="M1788" s="195"/>
      <c r="N1788" s="195"/>
      <c r="O1788" s="195"/>
      <c r="P1788" s="66"/>
      <c r="Q1788" s="213"/>
      <c r="R1788" s="193"/>
      <c r="S1788" s="193"/>
      <c r="T1788" s="193"/>
      <c r="U1788" s="193"/>
      <c r="V1788" s="193"/>
      <c r="W1788" s="193"/>
      <c r="X1788" s="193"/>
      <c r="Y1788" s="193"/>
      <c r="Z1788" s="193"/>
      <c r="AA1788" s="193"/>
      <c r="AB1788" s="193"/>
      <c r="AC1788" s="193"/>
      <c r="AD1788" s="197"/>
      <c r="AE1788" s="198"/>
    </row>
    <row r="1789" spans="1:31" ht="14.25" hidden="1">
      <c r="A1789" s="66"/>
      <c r="B1789" s="66"/>
      <c r="C1789" s="172"/>
      <c r="D1789" s="66"/>
      <c r="E1789" s="66"/>
      <c r="F1789" s="193"/>
      <c r="G1789" s="193"/>
      <c r="H1789" s="193"/>
      <c r="I1789" s="193"/>
      <c r="J1789" s="193"/>
      <c r="K1789" s="193"/>
      <c r="L1789" s="194"/>
      <c r="M1789" s="195"/>
      <c r="N1789" s="195"/>
      <c r="O1789" s="195"/>
      <c r="P1789" s="66"/>
      <c r="Q1789" s="213"/>
      <c r="R1789" s="193"/>
      <c r="S1789" s="193"/>
      <c r="T1789" s="193"/>
      <c r="U1789" s="193"/>
      <c r="V1789" s="193"/>
      <c r="W1789" s="193"/>
      <c r="X1789" s="193"/>
      <c r="Y1789" s="193"/>
      <c r="Z1789" s="193"/>
      <c r="AA1789" s="193"/>
      <c r="AB1789" s="193"/>
      <c r="AC1789" s="193"/>
      <c r="AD1789" s="197"/>
      <c r="AE1789" s="198"/>
    </row>
    <row r="1790" spans="1:31" ht="14.25" hidden="1">
      <c r="A1790" s="66"/>
      <c r="B1790" s="66"/>
      <c r="C1790" s="172"/>
      <c r="D1790" s="66"/>
      <c r="E1790" s="66"/>
      <c r="F1790" s="193"/>
      <c r="G1790" s="193"/>
      <c r="H1790" s="193"/>
      <c r="I1790" s="193"/>
      <c r="J1790" s="193"/>
      <c r="K1790" s="193"/>
      <c r="L1790" s="194"/>
      <c r="M1790" s="195"/>
      <c r="N1790" s="195"/>
      <c r="O1790" s="195"/>
      <c r="P1790" s="66"/>
      <c r="Q1790" s="213"/>
      <c r="R1790" s="193"/>
      <c r="S1790" s="193"/>
      <c r="T1790" s="193"/>
      <c r="U1790" s="193"/>
      <c r="V1790" s="193"/>
      <c r="W1790" s="193"/>
      <c r="X1790" s="193"/>
      <c r="Y1790" s="193"/>
      <c r="Z1790" s="193"/>
      <c r="AA1790" s="193"/>
      <c r="AB1790" s="193"/>
      <c r="AC1790" s="193"/>
      <c r="AD1790" s="197"/>
      <c r="AE1790" s="198"/>
    </row>
    <row r="1791" spans="1:31" ht="14.25" hidden="1">
      <c r="A1791" s="66"/>
      <c r="B1791" s="66"/>
      <c r="C1791" s="172"/>
      <c r="D1791" s="66"/>
      <c r="E1791" s="66"/>
      <c r="F1791" s="193"/>
      <c r="G1791" s="193"/>
      <c r="H1791" s="193"/>
      <c r="I1791" s="193"/>
      <c r="J1791" s="193"/>
      <c r="K1791" s="193"/>
      <c r="L1791" s="194"/>
      <c r="M1791" s="195"/>
      <c r="N1791" s="195"/>
      <c r="O1791" s="195"/>
      <c r="P1791" s="66"/>
      <c r="Q1791" s="213"/>
      <c r="R1791" s="193"/>
      <c r="S1791" s="193"/>
      <c r="T1791" s="193"/>
      <c r="U1791" s="193"/>
      <c r="V1791" s="193"/>
      <c r="W1791" s="193"/>
      <c r="X1791" s="193"/>
      <c r="Y1791" s="193"/>
      <c r="Z1791" s="193"/>
      <c r="AA1791" s="193"/>
      <c r="AB1791" s="193"/>
      <c r="AC1791" s="193"/>
      <c r="AD1791" s="197"/>
      <c r="AE1791" s="198"/>
    </row>
    <row r="1792" spans="1:31" ht="14.25" hidden="1">
      <c r="A1792" s="66"/>
      <c r="B1792" s="66"/>
      <c r="C1792" s="172"/>
      <c r="D1792" s="66"/>
      <c r="E1792" s="66"/>
      <c r="F1792" s="193"/>
      <c r="G1792" s="193"/>
      <c r="H1792" s="193"/>
      <c r="I1792" s="193"/>
      <c r="J1792" s="193"/>
      <c r="K1792" s="193"/>
      <c r="L1792" s="194"/>
      <c r="M1792" s="195"/>
      <c r="N1792" s="195"/>
      <c r="O1792" s="195"/>
      <c r="P1792" s="66"/>
      <c r="Q1792" s="213"/>
      <c r="R1792" s="193"/>
      <c r="S1792" s="193"/>
      <c r="T1792" s="193"/>
      <c r="U1792" s="193"/>
      <c r="V1792" s="193"/>
      <c r="W1792" s="193"/>
      <c r="X1792" s="193"/>
      <c r="Y1792" s="193"/>
      <c r="Z1792" s="193"/>
      <c r="AA1792" s="193"/>
      <c r="AB1792" s="193"/>
      <c r="AC1792" s="193"/>
      <c r="AD1792" s="197"/>
      <c r="AE1792" s="198"/>
    </row>
    <row r="1793" spans="1:31" ht="14.25" hidden="1">
      <c r="A1793" s="66"/>
      <c r="B1793" s="66"/>
      <c r="C1793" s="172"/>
      <c r="D1793" s="66"/>
      <c r="E1793" s="66"/>
      <c r="F1793" s="193"/>
      <c r="G1793" s="193"/>
      <c r="H1793" s="193"/>
      <c r="I1793" s="193"/>
      <c r="J1793" s="193"/>
      <c r="K1793" s="193"/>
      <c r="L1793" s="194"/>
      <c r="M1793" s="195"/>
      <c r="N1793" s="195"/>
      <c r="O1793" s="195"/>
      <c r="P1793" s="66"/>
      <c r="Q1793" s="213"/>
      <c r="R1793" s="193"/>
      <c r="S1793" s="193"/>
      <c r="T1793" s="193"/>
      <c r="U1793" s="193"/>
      <c r="V1793" s="193"/>
      <c r="W1793" s="193"/>
      <c r="X1793" s="193"/>
      <c r="Y1793" s="193"/>
      <c r="Z1793" s="193"/>
      <c r="AA1793" s="193"/>
      <c r="AB1793" s="193"/>
      <c r="AC1793" s="193"/>
      <c r="AD1793" s="197"/>
      <c r="AE1793" s="198"/>
    </row>
    <row r="1794" spans="1:31" s="80" customFormat="1" ht="23.45" customHeight="1">
      <c r="A1794" s="68"/>
      <c r="B1794" s="69" t="s">
        <v>42</v>
      </c>
      <c r="C1794" s="173"/>
      <c r="D1794" s="71"/>
      <c r="E1794" s="70">
        <f>SUBTOTAL(109,E1721:E1793)</f>
        <v>6.42</v>
      </c>
      <c r="F1794" s="72">
        <f t="shared" ref="F1794:U1794" si="23">SUBTOTAL(109,F1721:F1793)</f>
        <v>115885.4176</v>
      </c>
      <c r="G1794" s="72">
        <f t="shared" si="23"/>
        <v>30</v>
      </c>
      <c r="H1794" s="72">
        <f t="shared" si="23"/>
        <v>115765.4176</v>
      </c>
      <c r="I1794" s="72">
        <f t="shared" si="23"/>
        <v>30</v>
      </c>
      <c r="J1794" s="72">
        <f t="shared" si="23"/>
        <v>4605.0200000000004</v>
      </c>
      <c r="K1794" s="72">
        <f t="shared" si="23"/>
        <v>30</v>
      </c>
      <c r="L1794" s="73"/>
      <c r="M1794" s="157">
        <f t="shared" si="23"/>
        <v>44104</v>
      </c>
      <c r="N1794" s="157">
        <f t="shared" si="23"/>
        <v>0</v>
      </c>
      <c r="O1794" s="74"/>
      <c r="P1794" s="70">
        <f t="shared" si="23"/>
        <v>0</v>
      </c>
      <c r="Q1794" s="76"/>
      <c r="R1794" s="72">
        <f t="shared" si="23"/>
        <v>4206401.9335500002</v>
      </c>
      <c r="S1794" s="72">
        <f t="shared" si="23"/>
        <v>0</v>
      </c>
      <c r="T1794" s="72">
        <f t="shared" si="23"/>
        <v>0</v>
      </c>
      <c r="U1794" s="72">
        <f t="shared" si="23"/>
        <v>21604.955799999982</v>
      </c>
      <c r="V1794" s="162"/>
      <c r="W1794" s="164"/>
      <c r="X1794" s="162"/>
      <c r="Y1794" s="72"/>
      <c r="Z1794" s="98">
        <f>SUBTOTAL(109,Z1721:Z1793)</f>
        <v>218968.38601408259</v>
      </c>
      <c r="AA1794" s="162"/>
      <c r="AB1794" s="98">
        <f>SUBTOTAL(109,AB1721:AB1793)</f>
        <v>3800000</v>
      </c>
      <c r="AC1794" s="72"/>
      <c r="AD1794" s="163"/>
      <c r="AE1794" s="148" t="e">
        <f>AVERAGE(AE1721:AE1741)</f>
        <v>#DIV/0!</v>
      </c>
    </row>
    <row r="1795" spans="1:31" ht="14.25" hidden="1">
      <c r="A1795" s="66"/>
      <c r="B1795" s="66"/>
      <c r="C1795" s="172"/>
      <c r="D1795" s="66"/>
      <c r="E1795" s="66"/>
      <c r="F1795" s="193"/>
      <c r="G1795" s="193"/>
      <c r="H1795" s="193"/>
      <c r="I1795" s="193"/>
      <c r="J1795" s="193"/>
      <c r="K1795" s="193"/>
      <c r="L1795" s="194"/>
      <c r="M1795" s="195"/>
      <c r="N1795" s="195"/>
      <c r="O1795" s="195"/>
      <c r="P1795" s="66"/>
      <c r="Q1795" s="213"/>
      <c r="R1795" s="193"/>
      <c r="S1795" s="193"/>
      <c r="T1795" s="193"/>
      <c r="U1795" s="193"/>
      <c r="V1795" s="193"/>
      <c r="W1795" s="193"/>
      <c r="X1795" s="193"/>
      <c r="Y1795" s="193"/>
      <c r="Z1795" s="193"/>
      <c r="AA1795" s="193"/>
      <c r="AB1795" s="193"/>
      <c r="AC1795" s="193"/>
      <c r="AD1795" s="197"/>
      <c r="AE1795" s="198"/>
    </row>
    <row r="1796" spans="1:31" ht="14.25" hidden="1">
      <c r="A1796" s="66"/>
      <c r="B1796" s="66"/>
      <c r="C1796" s="172"/>
      <c r="D1796" s="66"/>
      <c r="E1796" s="66"/>
      <c r="F1796" s="193"/>
      <c r="G1796" s="193"/>
      <c r="H1796" s="193"/>
      <c r="I1796" s="193"/>
      <c r="J1796" s="193"/>
      <c r="K1796" s="193"/>
      <c r="L1796" s="194"/>
      <c r="M1796" s="195"/>
      <c r="N1796" s="195"/>
      <c r="O1796" s="195"/>
      <c r="P1796" s="66"/>
      <c r="Q1796" s="213"/>
      <c r="R1796" s="193"/>
      <c r="S1796" s="193"/>
      <c r="T1796" s="193"/>
      <c r="U1796" s="193"/>
      <c r="V1796" s="193"/>
      <c r="W1796" s="193"/>
      <c r="X1796" s="193"/>
      <c r="Y1796" s="193"/>
      <c r="Z1796" s="193"/>
      <c r="AA1796" s="193"/>
      <c r="AB1796" s="193"/>
      <c r="AC1796" s="193"/>
      <c r="AD1796" s="197"/>
      <c r="AE1796" s="198"/>
    </row>
    <row r="1797" spans="1:31" ht="14.25" hidden="1">
      <c r="A1797" s="66"/>
      <c r="B1797" s="66"/>
      <c r="C1797" s="172"/>
      <c r="D1797" s="66"/>
      <c r="E1797" s="66"/>
      <c r="F1797" s="193"/>
      <c r="G1797" s="193"/>
      <c r="H1797" s="193"/>
      <c r="I1797" s="193"/>
      <c r="J1797" s="193"/>
      <c r="K1797" s="193"/>
      <c r="L1797" s="194"/>
      <c r="M1797" s="195"/>
      <c r="N1797" s="195"/>
      <c r="O1797" s="195"/>
      <c r="P1797" s="66"/>
      <c r="Q1797" s="213"/>
      <c r="R1797" s="193"/>
      <c r="S1797" s="193"/>
      <c r="T1797" s="193"/>
      <c r="U1797" s="193"/>
      <c r="V1797" s="193"/>
      <c r="W1797" s="193"/>
      <c r="X1797" s="193"/>
      <c r="Y1797" s="193"/>
      <c r="Z1797" s="193"/>
      <c r="AA1797" s="193"/>
      <c r="AB1797" s="193"/>
      <c r="AC1797" s="193"/>
      <c r="AD1797" s="197"/>
      <c r="AE1797" s="198"/>
    </row>
    <row r="1798" spans="1:31" ht="14.25" hidden="1">
      <c r="A1798" s="66"/>
      <c r="B1798" s="66"/>
      <c r="C1798" s="172"/>
      <c r="D1798" s="66"/>
      <c r="E1798" s="66"/>
      <c r="F1798" s="193"/>
      <c r="G1798" s="193"/>
      <c r="H1798" s="193"/>
      <c r="I1798" s="193"/>
      <c r="J1798" s="193"/>
      <c r="K1798" s="193"/>
      <c r="L1798" s="194"/>
      <c r="M1798" s="195"/>
      <c r="N1798" s="195"/>
      <c r="O1798" s="195"/>
      <c r="P1798" s="66"/>
      <c r="Q1798" s="213"/>
      <c r="R1798" s="193"/>
      <c r="S1798" s="193"/>
      <c r="T1798" s="193"/>
      <c r="U1798" s="193"/>
      <c r="V1798" s="193"/>
      <c r="W1798" s="193"/>
      <c r="X1798" s="193"/>
      <c r="Y1798" s="193"/>
      <c r="Z1798" s="193"/>
      <c r="AA1798" s="193"/>
      <c r="AB1798" s="193"/>
      <c r="AC1798" s="193"/>
      <c r="AD1798" s="197"/>
      <c r="AE1798" s="198"/>
    </row>
    <row r="1799" spans="1:31" ht="14.25" hidden="1">
      <c r="A1799" s="66"/>
      <c r="B1799" s="66"/>
      <c r="C1799" s="172"/>
      <c r="D1799" s="66"/>
      <c r="E1799" s="66"/>
      <c r="F1799" s="193"/>
      <c r="G1799" s="193"/>
      <c r="H1799" s="193"/>
      <c r="I1799" s="193"/>
      <c r="J1799" s="193"/>
      <c r="K1799" s="193"/>
      <c r="L1799" s="194"/>
      <c r="M1799" s="195"/>
      <c r="N1799" s="195"/>
      <c r="O1799" s="195"/>
      <c r="P1799" s="66"/>
      <c r="Q1799" s="213"/>
      <c r="R1799" s="193"/>
      <c r="S1799" s="193"/>
      <c r="T1799" s="193"/>
      <c r="U1799" s="193"/>
      <c r="V1799" s="193"/>
      <c r="W1799" s="193"/>
      <c r="X1799" s="193"/>
      <c r="Y1799" s="193"/>
      <c r="Z1799" s="193"/>
      <c r="AA1799" s="193"/>
      <c r="AB1799" s="193"/>
      <c r="AC1799" s="193"/>
      <c r="AD1799" s="197"/>
      <c r="AE1799" s="198"/>
    </row>
    <row r="1800" spans="1:31" ht="14.25" hidden="1">
      <c r="A1800" s="66"/>
      <c r="B1800" s="66"/>
      <c r="C1800" s="172"/>
      <c r="D1800" s="66"/>
      <c r="E1800" s="66"/>
      <c r="F1800" s="193"/>
      <c r="G1800" s="193"/>
      <c r="H1800" s="193"/>
      <c r="I1800" s="193"/>
      <c r="J1800" s="193"/>
      <c r="K1800" s="193"/>
      <c r="L1800" s="194"/>
      <c r="M1800" s="195"/>
      <c r="N1800" s="195"/>
      <c r="O1800" s="195"/>
      <c r="P1800" s="66"/>
      <c r="Q1800" s="213"/>
      <c r="R1800" s="193"/>
      <c r="S1800" s="193"/>
      <c r="T1800" s="193"/>
      <c r="U1800" s="193"/>
      <c r="V1800" s="193"/>
      <c r="W1800" s="193"/>
      <c r="X1800" s="193"/>
      <c r="Y1800" s="193"/>
      <c r="Z1800" s="193"/>
      <c r="AA1800" s="193"/>
      <c r="AB1800" s="193"/>
      <c r="AC1800" s="193"/>
      <c r="AD1800" s="197"/>
      <c r="AE1800" s="198"/>
    </row>
    <row r="1801" spans="1:31" ht="14.25" hidden="1">
      <c r="A1801" s="66"/>
      <c r="B1801" s="66"/>
      <c r="C1801" s="172"/>
      <c r="D1801" s="66"/>
      <c r="E1801" s="66"/>
      <c r="F1801" s="193"/>
      <c r="G1801" s="193"/>
      <c r="H1801" s="193"/>
      <c r="I1801" s="193"/>
      <c r="J1801" s="193"/>
      <c r="K1801" s="193"/>
      <c r="L1801" s="194"/>
      <c r="M1801" s="195"/>
      <c r="N1801" s="195"/>
      <c r="O1801" s="195"/>
      <c r="P1801" s="66"/>
      <c r="Q1801" s="213"/>
      <c r="R1801" s="193"/>
      <c r="S1801" s="193"/>
      <c r="T1801" s="193"/>
      <c r="U1801" s="193"/>
      <c r="V1801" s="193"/>
      <c r="W1801" s="193"/>
      <c r="X1801" s="193"/>
      <c r="Y1801" s="193"/>
      <c r="Z1801" s="193"/>
      <c r="AA1801" s="193"/>
      <c r="AB1801" s="193"/>
      <c r="AC1801" s="193"/>
      <c r="AD1801" s="197"/>
      <c r="AE1801" s="198"/>
    </row>
    <row r="1802" spans="1:31" ht="14.25" hidden="1">
      <c r="A1802" s="66"/>
      <c r="B1802" s="66"/>
      <c r="C1802" s="172"/>
      <c r="D1802" s="66"/>
      <c r="E1802" s="66"/>
      <c r="F1802" s="193"/>
      <c r="G1802" s="193"/>
      <c r="H1802" s="193"/>
      <c r="I1802" s="193"/>
      <c r="J1802" s="193"/>
      <c r="K1802" s="193"/>
      <c r="L1802" s="194"/>
      <c r="M1802" s="195"/>
      <c r="N1802" s="195"/>
      <c r="O1802" s="195"/>
      <c r="P1802" s="66"/>
      <c r="Q1802" s="213"/>
      <c r="R1802" s="193"/>
      <c r="S1802" s="193"/>
      <c r="T1802" s="193"/>
      <c r="U1802" s="193"/>
      <c r="V1802" s="193"/>
      <c r="W1802" s="193"/>
      <c r="X1802" s="193"/>
      <c r="Y1802" s="193"/>
      <c r="Z1802" s="193"/>
      <c r="AA1802" s="193"/>
      <c r="AB1802" s="193"/>
      <c r="AC1802" s="193"/>
      <c r="AD1802" s="197"/>
      <c r="AE1802" s="198"/>
    </row>
    <row r="1803" spans="1:31" ht="14.25" hidden="1">
      <c r="A1803" s="66"/>
      <c r="B1803" s="66"/>
      <c r="C1803" s="172"/>
      <c r="D1803" s="66"/>
      <c r="E1803" s="66"/>
      <c r="F1803" s="193"/>
      <c r="G1803" s="193"/>
      <c r="H1803" s="193"/>
      <c r="I1803" s="193"/>
      <c r="J1803" s="193"/>
      <c r="K1803" s="193"/>
      <c r="L1803" s="194"/>
      <c r="M1803" s="195"/>
      <c r="N1803" s="195"/>
      <c r="O1803" s="195"/>
      <c r="P1803" s="66"/>
      <c r="Q1803" s="213"/>
      <c r="R1803" s="193"/>
      <c r="S1803" s="193"/>
      <c r="T1803" s="193"/>
      <c r="U1803" s="193"/>
      <c r="V1803" s="193"/>
      <c r="W1803" s="193"/>
      <c r="X1803" s="193"/>
      <c r="Y1803" s="193"/>
      <c r="Z1803" s="193"/>
      <c r="AA1803" s="193"/>
      <c r="AB1803" s="193"/>
      <c r="AC1803" s="193"/>
      <c r="AD1803" s="197"/>
      <c r="AE1803" s="198"/>
    </row>
    <row r="1804" spans="1:31" ht="14.25" hidden="1">
      <c r="A1804" s="66"/>
      <c r="B1804" s="66"/>
      <c r="C1804" s="172"/>
      <c r="D1804" s="66"/>
      <c r="E1804" s="66"/>
      <c r="F1804" s="193"/>
      <c r="G1804" s="193"/>
      <c r="H1804" s="193"/>
      <c r="I1804" s="193"/>
      <c r="J1804" s="193"/>
      <c r="K1804" s="193"/>
      <c r="L1804" s="194"/>
      <c r="M1804" s="195"/>
      <c r="N1804" s="195"/>
      <c r="O1804" s="195"/>
      <c r="P1804" s="66"/>
      <c r="Q1804" s="213"/>
      <c r="R1804" s="193"/>
      <c r="S1804" s="193"/>
      <c r="T1804" s="193"/>
      <c r="U1804" s="193"/>
      <c r="V1804" s="193"/>
      <c r="W1804" s="193"/>
      <c r="X1804" s="193"/>
      <c r="Y1804" s="193"/>
      <c r="Z1804" s="193"/>
      <c r="AA1804" s="193"/>
      <c r="AB1804" s="193"/>
      <c r="AC1804" s="193"/>
      <c r="AD1804" s="197"/>
      <c r="AE1804" s="198"/>
    </row>
    <row r="1805" spans="1:31" ht="14.25" hidden="1">
      <c r="A1805" s="66"/>
      <c r="B1805" s="66"/>
      <c r="C1805" s="172"/>
      <c r="D1805" s="66"/>
      <c r="E1805" s="66"/>
      <c r="F1805" s="193"/>
      <c r="G1805" s="193"/>
      <c r="H1805" s="193"/>
      <c r="I1805" s="193"/>
      <c r="J1805" s="193"/>
      <c r="K1805" s="193"/>
      <c r="L1805" s="194"/>
      <c r="M1805" s="195"/>
      <c r="N1805" s="195"/>
      <c r="O1805" s="195"/>
      <c r="P1805" s="66"/>
      <c r="Q1805" s="213"/>
      <c r="R1805" s="193"/>
      <c r="S1805" s="193"/>
      <c r="T1805" s="193"/>
      <c r="U1805" s="193"/>
      <c r="V1805" s="193"/>
      <c r="W1805" s="193"/>
      <c r="X1805" s="193"/>
      <c r="Y1805" s="193"/>
      <c r="Z1805" s="193"/>
      <c r="AA1805" s="193"/>
      <c r="AB1805" s="193"/>
      <c r="AC1805" s="193"/>
      <c r="AD1805" s="197"/>
      <c r="AE1805" s="198"/>
    </row>
    <row r="1806" spans="1:31" ht="14.25" hidden="1">
      <c r="A1806" s="66"/>
      <c r="B1806" s="66"/>
      <c r="C1806" s="172"/>
      <c r="D1806" s="66"/>
      <c r="E1806" s="66"/>
      <c r="F1806" s="193"/>
      <c r="G1806" s="193"/>
      <c r="H1806" s="193"/>
      <c r="I1806" s="193"/>
      <c r="J1806" s="193"/>
      <c r="K1806" s="193"/>
      <c r="L1806" s="194"/>
      <c r="M1806" s="195"/>
      <c r="N1806" s="195"/>
      <c r="O1806" s="195"/>
      <c r="P1806" s="66"/>
      <c r="Q1806" s="213"/>
      <c r="R1806" s="193"/>
      <c r="S1806" s="193"/>
      <c r="T1806" s="193"/>
      <c r="U1806" s="193"/>
      <c r="V1806" s="193"/>
      <c r="W1806" s="193"/>
      <c r="X1806" s="193"/>
      <c r="Y1806" s="193"/>
      <c r="Z1806" s="193"/>
      <c r="AA1806" s="193"/>
      <c r="AB1806" s="193"/>
      <c r="AC1806" s="193"/>
      <c r="AD1806" s="197"/>
      <c r="AE1806" s="198"/>
    </row>
    <row r="1807" spans="1:31" ht="14.25" hidden="1">
      <c r="A1807" s="66"/>
      <c r="B1807" s="66"/>
      <c r="C1807" s="172"/>
      <c r="D1807" s="66"/>
      <c r="E1807" s="66"/>
      <c r="F1807" s="193"/>
      <c r="G1807" s="193"/>
      <c r="H1807" s="193"/>
      <c r="I1807" s="193"/>
      <c r="J1807" s="193"/>
      <c r="K1807" s="193"/>
      <c r="L1807" s="194"/>
      <c r="M1807" s="195"/>
      <c r="N1807" s="195"/>
      <c r="O1807" s="195"/>
      <c r="P1807" s="66"/>
      <c r="Q1807" s="213"/>
      <c r="R1807" s="193"/>
      <c r="S1807" s="193"/>
      <c r="T1807" s="193"/>
      <c r="U1807" s="193"/>
      <c r="V1807" s="193"/>
      <c r="W1807" s="193"/>
      <c r="X1807" s="193"/>
      <c r="Y1807" s="193"/>
      <c r="Z1807" s="193"/>
      <c r="AA1807" s="193"/>
      <c r="AB1807" s="193"/>
      <c r="AC1807" s="193"/>
      <c r="AD1807" s="197"/>
      <c r="AE1807" s="198"/>
    </row>
    <row r="1808" spans="1:31" ht="14.25" hidden="1">
      <c r="A1808" s="66"/>
      <c r="B1808" s="66"/>
      <c r="C1808" s="172"/>
      <c r="D1808" s="66"/>
      <c r="E1808" s="66"/>
      <c r="F1808" s="193"/>
      <c r="G1808" s="193"/>
      <c r="H1808" s="193"/>
      <c r="I1808" s="193"/>
      <c r="J1808" s="193"/>
      <c r="K1808" s="193"/>
      <c r="L1808" s="194"/>
      <c r="M1808" s="195"/>
      <c r="N1808" s="195"/>
      <c r="O1808" s="195"/>
      <c r="P1808" s="66"/>
      <c r="Q1808" s="213"/>
      <c r="R1808" s="193"/>
      <c r="S1808" s="193"/>
      <c r="T1808" s="193"/>
      <c r="U1808" s="193"/>
      <c r="V1808" s="193"/>
      <c r="W1808" s="193"/>
      <c r="X1808" s="193"/>
      <c r="Y1808" s="193"/>
      <c r="Z1808" s="193"/>
      <c r="AA1808" s="193"/>
      <c r="AB1808" s="193"/>
      <c r="AC1808" s="193"/>
      <c r="AD1808" s="197"/>
      <c r="AE1808" s="198"/>
    </row>
    <row r="1809" spans="1:31" ht="14.25" hidden="1">
      <c r="A1809" s="66"/>
      <c r="B1809" s="66"/>
      <c r="C1809" s="172"/>
      <c r="D1809" s="66"/>
      <c r="E1809" s="66"/>
      <c r="F1809" s="193"/>
      <c r="G1809" s="193"/>
      <c r="H1809" s="193"/>
      <c r="I1809" s="193"/>
      <c r="J1809" s="193"/>
      <c r="K1809" s="193"/>
      <c r="L1809" s="194"/>
      <c r="M1809" s="195"/>
      <c r="N1809" s="195"/>
      <c r="O1809" s="195"/>
      <c r="P1809" s="66"/>
      <c r="Q1809" s="213"/>
      <c r="R1809" s="193"/>
      <c r="S1809" s="193"/>
      <c r="T1809" s="193"/>
      <c r="U1809" s="193"/>
      <c r="V1809" s="193"/>
      <c r="W1809" s="193"/>
      <c r="X1809" s="193"/>
      <c r="Y1809" s="193"/>
      <c r="Z1809" s="193"/>
      <c r="AA1809" s="193"/>
      <c r="AB1809" s="193"/>
      <c r="AC1809" s="193"/>
      <c r="AD1809" s="197"/>
      <c r="AE1809" s="198"/>
    </row>
    <row r="1810" spans="1:31" ht="14.25" hidden="1">
      <c r="A1810" s="66"/>
      <c r="B1810" s="66"/>
      <c r="C1810" s="172"/>
      <c r="D1810" s="66"/>
      <c r="E1810" s="66"/>
      <c r="F1810" s="193"/>
      <c r="G1810" s="193"/>
      <c r="H1810" s="193"/>
      <c r="I1810" s="193"/>
      <c r="J1810" s="193"/>
      <c r="K1810" s="193"/>
      <c r="L1810" s="194"/>
      <c r="M1810" s="195"/>
      <c r="N1810" s="195"/>
      <c r="O1810" s="195"/>
      <c r="P1810" s="66"/>
      <c r="Q1810" s="213"/>
      <c r="R1810" s="193"/>
      <c r="S1810" s="193"/>
      <c r="T1810" s="193"/>
      <c r="U1810" s="193"/>
      <c r="V1810" s="193"/>
      <c r="W1810" s="193"/>
      <c r="X1810" s="193"/>
      <c r="Y1810" s="193"/>
      <c r="Z1810" s="193"/>
      <c r="AA1810" s="193"/>
      <c r="AB1810" s="193"/>
      <c r="AC1810" s="193"/>
      <c r="AD1810" s="197"/>
      <c r="AE1810" s="198"/>
    </row>
    <row r="1811" spans="1:31" ht="14.25" hidden="1">
      <c r="A1811" s="66"/>
      <c r="B1811" s="66"/>
      <c r="C1811" s="172"/>
      <c r="D1811" s="66"/>
      <c r="E1811" s="66"/>
      <c r="F1811" s="193"/>
      <c r="G1811" s="193"/>
      <c r="H1811" s="193"/>
      <c r="I1811" s="193"/>
      <c r="J1811" s="193"/>
      <c r="K1811" s="193"/>
      <c r="L1811" s="194"/>
      <c r="M1811" s="195"/>
      <c r="N1811" s="195"/>
      <c r="O1811" s="195"/>
      <c r="P1811" s="66"/>
      <c r="Q1811" s="213"/>
      <c r="R1811" s="193"/>
      <c r="S1811" s="193"/>
      <c r="T1811" s="193"/>
      <c r="U1811" s="193"/>
      <c r="V1811" s="193"/>
      <c r="W1811" s="193"/>
      <c r="X1811" s="193"/>
      <c r="Y1811" s="193"/>
      <c r="Z1811" s="193"/>
      <c r="AA1811" s="193"/>
      <c r="AB1811" s="193"/>
      <c r="AC1811" s="193"/>
      <c r="AD1811" s="197"/>
      <c r="AE1811" s="198"/>
    </row>
    <row r="1812" spans="1:31" ht="14.25" hidden="1">
      <c r="A1812" s="66"/>
      <c r="B1812" s="66"/>
      <c r="C1812" s="172"/>
      <c r="D1812" s="66"/>
      <c r="E1812" s="66"/>
      <c r="F1812" s="193"/>
      <c r="G1812" s="193"/>
      <c r="H1812" s="193"/>
      <c r="I1812" s="193"/>
      <c r="J1812" s="193"/>
      <c r="K1812" s="193"/>
      <c r="L1812" s="194"/>
      <c r="M1812" s="195"/>
      <c r="N1812" s="195"/>
      <c r="O1812" s="195"/>
      <c r="P1812" s="66"/>
      <c r="Q1812" s="213"/>
      <c r="R1812" s="193"/>
      <c r="S1812" s="193"/>
      <c r="T1812" s="193"/>
      <c r="U1812" s="193"/>
      <c r="V1812" s="193"/>
      <c r="W1812" s="193"/>
      <c r="X1812" s="193"/>
      <c r="Y1812" s="193"/>
      <c r="Z1812" s="193"/>
      <c r="AA1812" s="193"/>
      <c r="AB1812" s="193"/>
      <c r="AC1812" s="193"/>
      <c r="AD1812" s="197"/>
      <c r="AE1812" s="198"/>
    </row>
    <row r="1813" spans="1:31" ht="14.25" hidden="1">
      <c r="A1813" s="66"/>
      <c r="B1813" s="66"/>
      <c r="C1813" s="172"/>
      <c r="D1813" s="66"/>
      <c r="E1813" s="66"/>
      <c r="F1813" s="193"/>
      <c r="G1813" s="193"/>
      <c r="H1813" s="193"/>
      <c r="I1813" s="193"/>
      <c r="J1813" s="193"/>
      <c r="K1813" s="193"/>
      <c r="L1813" s="194"/>
      <c r="M1813" s="195"/>
      <c r="N1813" s="195"/>
      <c r="O1813" s="195"/>
      <c r="P1813" s="66"/>
      <c r="Q1813" s="213"/>
      <c r="R1813" s="193"/>
      <c r="S1813" s="193"/>
      <c r="T1813" s="193"/>
      <c r="U1813" s="193"/>
      <c r="V1813" s="193"/>
      <c r="W1813" s="193"/>
      <c r="X1813" s="193"/>
      <c r="Y1813" s="193"/>
      <c r="Z1813" s="193"/>
      <c r="AA1813" s="193"/>
      <c r="AB1813" s="193"/>
      <c r="AC1813" s="193"/>
      <c r="AD1813" s="197"/>
      <c r="AE1813" s="198"/>
    </row>
    <row r="1814" spans="1:31" ht="14.25" hidden="1">
      <c r="A1814" s="66"/>
      <c r="B1814" s="66"/>
      <c r="C1814" s="172"/>
      <c r="D1814" s="66"/>
      <c r="E1814" s="66"/>
      <c r="F1814" s="193"/>
      <c r="G1814" s="193"/>
      <c r="H1814" s="193"/>
      <c r="I1814" s="193"/>
      <c r="J1814" s="193"/>
      <c r="K1814" s="193"/>
      <c r="L1814" s="194"/>
      <c r="M1814" s="195"/>
      <c r="N1814" s="195"/>
      <c r="O1814" s="195"/>
      <c r="P1814" s="66"/>
      <c r="Q1814" s="213"/>
      <c r="R1814" s="193"/>
      <c r="S1814" s="193"/>
      <c r="T1814" s="193"/>
      <c r="U1814" s="193"/>
      <c r="V1814" s="193"/>
      <c r="W1814" s="193"/>
      <c r="X1814" s="193"/>
      <c r="Y1814" s="193"/>
      <c r="Z1814" s="193"/>
      <c r="AA1814" s="193"/>
      <c r="AB1814" s="193"/>
      <c r="AC1814" s="193"/>
      <c r="AD1814" s="197"/>
      <c r="AE1814" s="198"/>
    </row>
    <row r="1815" spans="1:31" ht="14.25" hidden="1">
      <c r="A1815" s="66"/>
      <c r="B1815" s="66"/>
      <c r="C1815" s="172"/>
      <c r="D1815" s="66"/>
      <c r="E1815" s="66"/>
      <c r="F1815" s="193"/>
      <c r="G1815" s="193"/>
      <c r="H1815" s="193"/>
      <c r="I1815" s="193"/>
      <c r="J1815" s="193"/>
      <c r="K1815" s="193"/>
      <c r="L1815" s="194"/>
      <c r="M1815" s="195"/>
      <c r="N1815" s="195"/>
      <c r="O1815" s="195"/>
      <c r="P1815" s="66"/>
      <c r="Q1815" s="213"/>
      <c r="R1815" s="193"/>
      <c r="S1815" s="193"/>
      <c r="T1815" s="193"/>
      <c r="U1815" s="193"/>
      <c r="V1815" s="193"/>
      <c r="W1815" s="193"/>
      <c r="X1815" s="193"/>
      <c r="Y1815" s="193"/>
      <c r="Z1815" s="193"/>
      <c r="AA1815" s="193"/>
      <c r="AB1815" s="193"/>
      <c r="AC1815" s="193"/>
      <c r="AD1815" s="197"/>
      <c r="AE1815" s="198"/>
    </row>
    <row r="1816" spans="1:31" ht="14.25" hidden="1">
      <c r="A1816" s="66"/>
      <c r="B1816" s="66"/>
      <c r="C1816" s="172"/>
      <c r="D1816" s="66"/>
      <c r="E1816" s="66"/>
      <c r="F1816" s="193"/>
      <c r="G1816" s="193"/>
      <c r="H1816" s="193"/>
      <c r="I1816" s="193"/>
      <c r="J1816" s="193"/>
      <c r="K1816" s="193"/>
      <c r="L1816" s="194"/>
      <c r="M1816" s="195"/>
      <c r="N1816" s="195"/>
      <c r="O1816" s="195"/>
      <c r="P1816" s="66"/>
      <c r="Q1816" s="213"/>
      <c r="R1816" s="193"/>
      <c r="S1816" s="193"/>
      <c r="T1816" s="193"/>
      <c r="U1816" s="193"/>
      <c r="V1816" s="193"/>
      <c r="W1816" s="193"/>
      <c r="X1816" s="193"/>
      <c r="Y1816" s="193"/>
      <c r="Z1816" s="193"/>
      <c r="AA1816" s="193"/>
      <c r="AB1816" s="193"/>
      <c r="AC1816" s="193"/>
      <c r="AD1816" s="197"/>
      <c r="AE1816" s="198"/>
    </row>
    <row r="1817" spans="1:31" ht="14.25" hidden="1">
      <c r="A1817" s="66"/>
      <c r="B1817" s="66"/>
      <c r="C1817" s="172"/>
      <c r="D1817" s="66"/>
      <c r="E1817" s="66"/>
      <c r="F1817" s="193"/>
      <c r="G1817" s="193"/>
      <c r="H1817" s="193"/>
      <c r="I1817" s="193"/>
      <c r="J1817" s="193"/>
      <c r="K1817" s="193"/>
      <c r="L1817" s="194"/>
      <c r="M1817" s="195"/>
      <c r="N1817" s="195"/>
      <c r="O1817" s="195"/>
      <c r="P1817" s="66"/>
      <c r="Q1817" s="213"/>
      <c r="R1817" s="193"/>
      <c r="S1817" s="193"/>
      <c r="T1817" s="193"/>
      <c r="U1817" s="193"/>
      <c r="V1817" s="193"/>
      <c r="W1817" s="193"/>
      <c r="X1817" s="193"/>
      <c r="Y1817" s="193"/>
      <c r="Z1817" s="193"/>
      <c r="AA1817" s="193"/>
      <c r="AB1817" s="193"/>
      <c r="AC1817" s="193"/>
      <c r="AD1817" s="197"/>
      <c r="AE1817" s="198"/>
    </row>
    <row r="1818" spans="1:31" ht="14.25" hidden="1">
      <c r="A1818" s="66"/>
      <c r="B1818" s="66"/>
      <c r="C1818" s="172"/>
      <c r="D1818" s="66"/>
      <c r="E1818" s="66"/>
      <c r="F1818" s="193"/>
      <c r="G1818" s="193"/>
      <c r="H1818" s="193"/>
      <c r="I1818" s="193"/>
      <c r="J1818" s="193"/>
      <c r="K1818" s="193"/>
      <c r="L1818" s="194"/>
      <c r="M1818" s="195"/>
      <c r="N1818" s="195"/>
      <c r="O1818" s="195"/>
      <c r="P1818" s="66"/>
      <c r="Q1818" s="213"/>
      <c r="R1818" s="193"/>
      <c r="S1818" s="193"/>
      <c r="T1818" s="193"/>
      <c r="U1818" s="193"/>
      <c r="V1818" s="193"/>
      <c r="W1818" s="193"/>
      <c r="X1818" s="193"/>
      <c r="Y1818" s="193"/>
      <c r="Z1818" s="193"/>
      <c r="AA1818" s="193"/>
      <c r="AB1818" s="193"/>
      <c r="AC1818" s="193"/>
      <c r="AD1818" s="197"/>
      <c r="AE1818" s="198"/>
    </row>
    <row r="1819" spans="1:31" ht="14.25" hidden="1">
      <c r="A1819" s="66"/>
      <c r="B1819" s="66"/>
      <c r="C1819" s="172"/>
      <c r="D1819" s="66"/>
      <c r="E1819" s="66"/>
      <c r="F1819" s="193"/>
      <c r="G1819" s="193"/>
      <c r="H1819" s="193"/>
      <c r="I1819" s="193"/>
      <c r="J1819" s="193"/>
      <c r="K1819" s="193"/>
      <c r="L1819" s="194"/>
      <c r="M1819" s="195"/>
      <c r="N1819" s="195"/>
      <c r="O1819" s="195"/>
      <c r="P1819" s="66"/>
      <c r="Q1819" s="213"/>
      <c r="R1819" s="193"/>
      <c r="S1819" s="193"/>
      <c r="T1819" s="193"/>
      <c r="U1819" s="193"/>
      <c r="V1819" s="193"/>
      <c r="W1819" s="193"/>
      <c r="X1819" s="193"/>
      <c r="Y1819" s="193"/>
      <c r="Z1819" s="193"/>
      <c r="AA1819" s="193"/>
      <c r="AB1819" s="193"/>
      <c r="AC1819" s="193"/>
      <c r="AD1819" s="197"/>
      <c r="AE1819" s="198"/>
    </row>
    <row r="1820" spans="1:31" ht="14.25" hidden="1">
      <c r="A1820" s="66"/>
      <c r="B1820" s="66"/>
      <c r="C1820" s="172"/>
      <c r="D1820" s="66"/>
      <c r="E1820" s="66"/>
      <c r="F1820" s="193"/>
      <c r="G1820" s="193"/>
      <c r="H1820" s="193"/>
      <c r="I1820" s="193"/>
      <c r="J1820" s="193"/>
      <c r="K1820" s="193"/>
      <c r="L1820" s="194"/>
      <c r="M1820" s="195"/>
      <c r="N1820" s="195"/>
      <c r="O1820" s="195"/>
      <c r="P1820" s="66"/>
      <c r="Q1820" s="213"/>
      <c r="R1820" s="193"/>
      <c r="S1820" s="193"/>
      <c r="T1820" s="193"/>
      <c r="U1820" s="193"/>
      <c r="V1820" s="193"/>
      <c r="W1820" s="193"/>
      <c r="X1820" s="193"/>
      <c r="Y1820" s="193"/>
      <c r="Z1820" s="193"/>
      <c r="AA1820" s="193"/>
      <c r="AB1820" s="193"/>
      <c r="AC1820" s="193"/>
      <c r="AD1820" s="197"/>
      <c r="AE1820" s="198"/>
    </row>
    <row r="1821" spans="1:31" ht="14.25" hidden="1">
      <c r="A1821" s="66"/>
      <c r="B1821" s="66"/>
      <c r="C1821" s="172"/>
      <c r="D1821" s="66"/>
      <c r="E1821" s="66"/>
      <c r="F1821" s="193"/>
      <c r="G1821" s="193"/>
      <c r="H1821" s="193"/>
      <c r="I1821" s="193"/>
      <c r="J1821" s="193"/>
      <c r="K1821" s="193"/>
      <c r="L1821" s="194"/>
      <c r="M1821" s="195"/>
      <c r="N1821" s="195"/>
      <c r="O1821" s="195"/>
      <c r="P1821" s="66"/>
      <c r="Q1821" s="213"/>
      <c r="R1821" s="193"/>
      <c r="S1821" s="193"/>
      <c r="T1821" s="193"/>
      <c r="U1821" s="193"/>
      <c r="V1821" s="193"/>
      <c r="W1821" s="193"/>
      <c r="X1821" s="193"/>
      <c r="Y1821" s="193"/>
      <c r="Z1821" s="193"/>
      <c r="AA1821" s="193"/>
      <c r="AB1821" s="193"/>
      <c r="AC1821" s="193"/>
      <c r="AD1821" s="197"/>
      <c r="AE1821" s="198"/>
    </row>
    <row r="1822" spans="1:31" ht="14.25" hidden="1">
      <c r="A1822" s="66"/>
      <c r="B1822" s="66"/>
      <c r="C1822" s="172"/>
      <c r="D1822" s="66"/>
      <c r="E1822" s="66"/>
      <c r="F1822" s="193"/>
      <c r="G1822" s="193"/>
      <c r="H1822" s="193"/>
      <c r="I1822" s="193"/>
      <c r="J1822" s="193"/>
      <c r="K1822" s="193"/>
      <c r="L1822" s="194"/>
      <c r="M1822" s="195"/>
      <c r="N1822" s="195"/>
      <c r="O1822" s="195"/>
      <c r="P1822" s="66"/>
      <c r="Q1822" s="213"/>
      <c r="R1822" s="193"/>
      <c r="S1822" s="193"/>
      <c r="T1822" s="193"/>
      <c r="U1822" s="193"/>
      <c r="V1822" s="193"/>
      <c r="W1822" s="193"/>
      <c r="X1822" s="193"/>
      <c r="Y1822" s="193"/>
      <c r="Z1822" s="193"/>
      <c r="AA1822" s="193"/>
      <c r="AB1822" s="193"/>
      <c r="AC1822" s="193"/>
      <c r="AD1822" s="197"/>
      <c r="AE1822" s="198"/>
    </row>
    <row r="1823" spans="1:31" ht="14.25" hidden="1">
      <c r="A1823" s="66"/>
      <c r="B1823" s="66"/>
      <c r="C1823" s="172"/>
      <c r="D1823" s="66"/>
      <c r="E1823" s="66"/>
      <c r="F1823" s="193"/>
      <c r="G1823" s="193"/>
      <c r="H1823" s="193"/>
      <c r="I1823" s="193"/>
      <c r="J1823" s="193"/>
      <c r="K1823" s="193"/>
      <c r="L1823" s="194"/>
      <c r="M1823" s="195"/>
      <c r="N1823" s="195"/>
      <c r="O1823" s="195"/>
      <c r="P1823" s="66"/>
      <c r="Q1823" s="213"/>
      <c r="R1823" s="193"/>
      <c r="S1823" s="193"/>
      <c r="T1823" s="193"/>
      <c r="U1823" s="193"/>
      <c r="V1823" s="193"/>
      <c r="W1823" s="193"/>
      <c r="X1823" s="193"/>
      <c r="Y1823" s="193"/>
      <c r="Z1823" s="193"/>
      <c r="AA1823" s="193"/>
      <c r="AB1823" s="193"/>
      <c r="AC1823" s="193"/>
      <c r="AD1823" s="197"/>
      <c r="AE1823" s="198"/>
    </row>
    <row r="1824" spans="1:31" ht="14.25" hidden="1">
      <c r="A1824" s="66"/>
      <c r="B1824" s="66"/>
      <c r="C1824" s="172"/>
      <c r="D1824" s="66"/>
      <c r="E1824" s="66"/>
      <c r="F1824" s="193"/>
      <c r="G1824" s="193"/>
      <c r="H1824" s="193"/>
      <c r="I1824" s="193"/>
      <c r="J1824" s="193"/>
      <c r="K1824" s="193"/>
      <c r="L1824" s="194"/>
      <c r="M1824" s="195"/>
      <c r="N1824" s="195"/>
      <c r="O1824" s="195"/>
      <c r="P1824" s="66"/>
      <c r="Q1824" s="213"/>
      <c r="R1824" s="193"/>
      <c r="S1824" s="193"/>
      <c r="T1824" s="193"/>
      <c r="U1824" s="193"/>
      <c r="V1824" s="193"/>
      <c r="W1824" s="193"/>
      <c r="X1824" s="193"/>
      <c r="Y1824" s="193"/>
      <c r="Z1824" s="193"/>
      <c r="AA1824" s="193"/>
      <c r="AB1824" s="193"/>
      <c r="AC1824" s="193"/>
      <c r="AD1824" s="197"/>
      <c r="AE1824" s="198"/>
    </row>
    <row r="1825" spans="1:31" ht="14.25" hidden="1">
      <c r="A1825" s="66"/>
      <c r="B1825" s="66"/>
      <c r="C1825" s="172"/>
      <c r="D1825" s="66"/>
      <c r="E1825" s="66"/>
      <c r="F1825" s="193"/>
      <c r="G1825" s="193"/>
      <c r="H1825" s="193"/>
      <c r="I1825" s="193"/>
      <c r="J1825" s="193"/>
      <c r="K1825" s="193"/>
      <c r="L1825" s="194"/>
      <c r="M1825" s="195"/>
      <c r="N1825" s="195"/>
      <c r="O1825" s="195"/>
      <c r="P1825" s="66"/>
      <c r="Q1825" s="213"/>
      <c r="R1825" s="193"/>
      <c r="S1825" s="193"/>
      <c r="T1825" s="193"/>
      <c r="U1825" s="193"/>
      <c r="V1825" s="193"/>
      <c r="W1825" s="193"/>
      <c r="X1825" s="193"/>
      <c r="Y1825" s="193"/>
      <c r="Z1825" s="193"/>
      <c r="AA1825" s="193"/>
      <c r="AB1825" s="193"/>
      <c r="AC1825" s="193"/>
      <c r="AD1825" s="197"/>
      <c r="AE1825" s="198"/>
    </row>
    <row r="1826" spans="1:31" ht="14.25" hidden="1">
      <c r="A1826" s="66"/>
      <c r="B1826" s="66"/>
      <c r="C1826" s="172"/>
      <c r="D1826" s="66"/>
      <c r="E1826" s="66"/>
      <c r="F1826" s="193"/>
      <c r="G1826" s="193"/>
      <c r="H1826" s="193"/>
      <c r="I1826" s="193"/>
      <c r="J1826" s="193"/>
      <c r="K1826" s="193"/>
      <c r="L1826" s="194"/>
      <c r="M1826" s="195"/>
      <c r="N1826" s="195"/>
      <c r="O1826" s="195"/>
      <c r="P1826" s="66"/>
      <c r="Q1826" s="213"/>
      <c r="R1826" s="193"/>
      <c r="S1826" s="193"/>
      <c r="T1826" s="193"/>
      <c r="U1826" s="193"/>
      <c r="V1826" s="193"/>
      <c r="W1826" s="193"/>
      <c r="X1826" s="193"/>
      <c r="Y1826" s="193"/>
      <c r="Z1826" s="193"/>
      <c r="AA1826" s="193"/>
      <c r="AB1826" s="193"/>
      <c r="AC1826" s="193"/>
      <c r="AD1826" s="197"/>
      <c r="AE1826" s="198"/>
    </row>
    <row r="1827" spans="1:31" ht="14.25" hidden="1">
      <c r="A1827" s="66"/>
      <c r="B1827" s="66"/>
      <c r="C1827" s="172"/>
      <c r="D1827" s="66"/>
      <c r="E1827" s="66"/>
      <c r="F1827" s="193"/>
      <c r="G1827" s="193"/>
      <c r="H1827" s="193"/>
      <c r="I1827" s="193"/>
      <c r="J1827" s="193"/>
      <c r="K1827" s="193"/>
      <c r="L1827" s="194"/>
      <c r="M1827" s="195"/>
      <c r="N1827" s="195"/>
      <c r="O1827" s="195"/>
      <c r="P1827" s="66"/>
      <c r="Q1827" s="213"/>
      <c r="R1827" s="193"/>
      <c r="S1827" s="193"/>
      <c r="T1827" s="193"/>
      <c r="U1827" s="193"/>
      <c r="V1827" s="193"/>
      <c r="W1827" s="193"/>
      <c r="X1827" s="193"/>
      <c r="Y1827" s="193"/>
      <c r="Z1827" s="193"/>
      <c r="AA1827" s="193"/>
      <c r="AB1827" s="193"/>
      <c r="AC1827" s="193"/>
      <c r="AD1827" s="197"/>
      <c r="AE1827" s="198"/>
    </row>
    <row r="1828" spans="1:31" ht="14.25" hidden="1">
      <c r="A1828" s="66"/>
      <c r="B1828" s="66"/>
      <c r="C1828" s="172"/>
      <c r="D1828" s="66"/>
      <c r="E1828" s="66"/>
      <c r="F1828" s="193"/>
      <c r="G1828" s="193"/>
      <c r="H1828" s="193"/>
      <c r="I1828" s="193"/>
      <c r="J1828" s="193"/>
      <c r="K1828" s="193"/>
      <c r="L1828" s="194"/>
      <c r="M1828" s="195"/>
      <c r="N1828" s="195"/>
      <c r="O1828" s="195"/>
      <c r="P1828" s="66"/>
      <c r="Q1828" s="213"/>
      <c r="R1828" s="193"/>
      <c r="S1828" s="193"/>
      <c r="T1828" s="193"/>
      <c r="U1828" s="193"/>
      <c r="V1828" s="193"/>
      <c r="W1828" s="193"/>
      <c r="X1828" s="193"/>
      <c r="Y1828" s="193"/>
      <c r="Z1828" s="193"/>
      <c r="AA1828" s="193"/>
      <c r="AB1828" s="193"/>
      <c r="AC1828" s="193"/>
      <c r="AD1828" s="197"/>
      <c r="AE1828" s="198"/>
    </row>
    <row r="1829" spans="1:31" ht="14.25" hidden="1">
      <c r="A1829" s="66"/>
      <c r="B1829" s="66"/>
      <c r="C1829" s="172"/>
      <c r="D1829" s="66"/>
      <c r="E1829" s="66"/>
      <c r="F1829" s="193"/>
      <c r="G1829" s="193"/>
      <c r="H1829" s="193"/>
      <c r="I1829" s="193"/>
      <c r="J1829" s="193"/>
      <c r="K1829" s="193"/>
      <c r="L1829" s="194"/>
      <c r="M1829" s="195"/>
      <c r="N1829" s="195"/>
      <c r="O1829" s="195"/>
      <c r="P1829" s="66"/>
      <c r="Q1829" s="213"/>
      <c r="R1829" s="193"/>
      <c r="S1829" s="193"/>
      <c r="T1829" s="193"/>
      <c r="U1829" s="193"/>
      <c r="V1829" s="193"/>
      <c r="W1829" s="193"/>
      <c r="X1829" s="193"/>
      <c r="Y1829" s="193"/>
      <c r="Z1829" s="193"/>
      <c r="AA1829" s="193"/>
      <c r="AB1829" s="193"/>
      <c r="AC1829" s="193"/>
      <c r="AD1829" s="197"/>
      <c r="AE1829" s="198"/>
    </row>
    <row r="1830" spans="1:31" ht="14.25" hidden="1">
      <c r="A1830" s="66"/>
      <c r="B1830" s="66"/>
      <c r="C1830" s="172"/>
      <c r="D1830" s="66"/>
      <c r="E1830" s="66"/>
      <c r="F1830" s="193"/>
      <c r="G1830" s="193"/>
      <c r="H1830" s="193"/>
      <c r="I1830" s="193"/>
      <c r="J1830" s="193"/>
      <c r="K1830" s="193"/>
      <c r="L1830" s="194"/>
      <c r="M1830" s="195"/>
      <c r="N1830" s="195"/>
      <c r="O1830" s="195"/>
      <c r="P1830" s="66"/>
      <c r="Q1830" s="213"/>
      <c r="R1830" s="193"/>
      <c r="S1830" s="193"/>
      <c r="T1830" s="193"/>
      <c r="U1830" s="193"/>
      <c r="V1830" s="193"/>
      <c r="W1830" s="193"/>
      <c r="X1830" s="193"/>
      <c r="Y1830" s="193"/>
      <c r="Z1830" s="193"/>
      <c r="AA1830" s="193"/>
      <c r="AB1830" s="193"/>
      <c r="AC1830" s="193"/>
      <c r="AD1830" s="197"/>
      <c r="AE1830" s="198"/>
    </row>
    <row r="1831" spans="1:31" ht="14.25" hidden="1">
      <c r="A1831" s="66"/>
      <c r="B1831" s="66"/>
      <c r="C1831" s="172"/>
      <c r="D1831" s="66"/>
      <c r="E1831" s="66"/>
      <c r="F1831" s="193"/>
      <c r="G1831" s="193"/>
      <c r="H1831" s="193"/>
      <c r="I1831" s="193"/>
      <c r="J1831" s="193"/>
      <c r="K1831" s="193"/>
      <c r="L1831" s="194"/>
      <c r="M1831" s="195"/>
      <c r="N1831" s="195"/>
      <c r="O1831" s="195"/>
      <c r="P1831" s="66"/>
      <c r="Q1831" s="213"/>
      <c r="R1831" s="193"/>
      <c r="S1831" s="193"/>
      <c r="T1831" s="193"/>
      <c r="U1831" s="193"/>
      <c r="V1831" s="193"/>
      <c r="W1831" s="193"/>
      <c r="X1831" s="193"/>
      <c r="Y1831" s="193"/>
      <c r="Z1831" s="193"/>
      <c r="AA1831" s="193"/>
      <c r="AB1831" s="193"/>
      <c r="AC1831" s="193"/>
      <c r="AD1831" s="197"/>
      <c r="AE1831" s="198"/>
    </row>
    <row r="1832" spans="1:31" ht="14.25" hidden="1">
      <c r="A1832" s="66"/>
      <c r="B1832" s="66"/>
      <c r="C1832" s="172"/>
      <c r="D1832" s="66"/>
      <c r="E1832" s="66"/>
      <c r="F1832" s="193"/>
      <c r="G1832" s="193"/>
      <c r="H1832" s="193"/>
      <c r="I1832" s="193"/>
      <c r="J1832" s="193"/>
      <c r="K1832" s="193"/>
      <c r="L1832" s="194"/>
      <c r="M1832" s="195"/>
      <c r="N1832" s="195"/>
      <c r="O1832" s="195"/>
      <c r="P1832" s="66"/>
      <c r="Q1832" s="213"/>
      <c r="R1832" s="193"/>
      <c r="S1832" s="193"/>
      <c r="T1832" s="193"/>
      <c r="U1832" s="193"/>
      <c r="V1832" s="193"/>
      <c r="W1832" s="193"/>
      <c r="X1832" s="193"/>
      <c r="Y1832" s="193"/>
      <c r="Z1832" s="193"/>
      <c r="AA1832" s="193"/>
      <c r="AB1832" s="193"/>
      <c r="AC1832" s="193"/>
      <c r="AD1832" s="197"/>
      <c r="AE1832" s="198"/>
    </row>
    <row r="1833" spans="1:31" ht="14.25" hidden="1">
      <c r="A1833" s="66"/>
      <c r="B1833" s="66"/>
      <c r="C1833" s="172"/>
      <c r="D1833" s="66"/>
      <c r="E1833" s="66"/>
      <c r="F1833" s="193"/>
      <c r="G1833" s="193"/>
      <c r="H1833" s="193"/>
      <c r="I1833" s="193"/>
      <c r="J1833" s="193"/>
      <c r="K1833" s="193"/>
      <c r="L1833" s="194"/>
      <c r="M1833" s="195"/>
      <c r="N1833" s="195"/>
      <c r="O1833" s="195"/>
      <c r="P1833" s="66"/>
      <c r="Q1833" s="213"/>
      <c r="R1833" s="193"/>
      <c r="S1833" s="193"/>
      <c r="T1833" s="193"/>
      <c r="U1833" s="193"/>
      <c r="V1833" s="193"/>
      <c r="W1833" s="193"/>
      <c r="X1833" s="193"/>
      <c r="Y1833" s="193"/>
      <c r="Z1833" s="193"/>
      <c r="AA1833" s="193"/>
      <c r="AB1833" s="193"/>
      <c r="AC1833" s="193"/>
      <c r="AD1833" s="197"/>
      <c r="AE1833" s="198"/>
    </row>
    <row r="1834" spans="1:31" ht="14.25" hidden="1">
      <c r="A1834" s="66"/>
      <c r="B1834" s="66"/>
      <c r="C1834" s="172"/>
      <c r="D1834" s="66"/>
      <c r="E1834" s="66"/>
      <c r="F1834" s="193"/>
      <c r="G1834" s="193"/>
      <c r="H1834" s="193"/>
      <c r="I1834" s="193"/>
      <c r="J1834" s="193"/>
      <c r="K1834" s="193"/>
      <c r="L1834" s="194"/>
      <c r="M1834" s="195"/>
      <c r="N1834" s="195"/>
      <c r="O1834" s="195"/>
      <c r="P1834" s="66"/>
      <c r="Q1834" s="213"/>
      <c r="R1834" s="193"/>
      <c r="S1834" s="193"/>
      <c r="T1834" s="193"/>
      <c r="U1834" s="193"/>
      <c r="V1834" s="193"/>
      <c r="W1834" s="193"/>
      <c r="X1834" s="193"/>
      <c r="Y1834" s="193"/>
      <c r="Z1834" s="193"/>
      <c r="AA1834" s="193"/>
      <c r="AB1834" s="193"/>
      <c r="AC1834" s="193"/>
      <c r="AD1834" s="197"/>
      <c r="AE1834" s="198"/>
    </row>
    <row r="1835" spans="1:31" ht="14.25" hidden="1">
      <c r="A1835" s="66"/>
      <c r="B1835" s="66"/>
      <c r="C1835" s="172"/>
      <c r="D1835" s="66"/>
      <c r="E1835" s="66"/>
      <c r="F1835" s="193"/>
      <c r="G1835" s="193"/>
      <c r="H1835" s="193"/>
      <c r="I1835" s="193"/>
      <c r="J1835" s="193"/>
      <c r="K1835" s="193"/>
      <c r="L1835" s="194"/>
      <c r="M1835" s="195"/>
      <c r="N1835" s="195"/>
      <c r="O1835" s="195"/>
      <c r="P1835" s="66"/>
      <c r="Q1835" s="213"/>
      <c r="R1835" s="193"/>
      <c r="S1835" s="193"/>
      <c r="T1835" s="193"/>
      <c r="U1835" s="193"/>
      <c r="V1835" s="193"/>
      <c r="W1835" s="193"/>
      <c r="X1835" s="193"/>
      <c r="Y1835" s="193"/>
      <c r="Z1835" s="193"/>
      <c r="AA1835" s="193"/>
      <c r="AB1835" s="193"/>
      <c r="AC1835" s="193"/>
      <c r="AD1835" s="197"/>
      <c r="AE1835" s="198"/>
    </row>
    <row r="1836" spans="1:31" ht="14.25" hidden="1">
      <c r="A1836" s="66"/>
      <c r="B1836" s="66"/>
      <c r="C1836" s="172"/>
      <c r="D1836" s="66"/>
      <c r="E1836" s="66"/>
      <c r="F1836" s="193"/>
      <c r="G1836" s="193"/>
      <c r="H1836" s="193"/>
      <c r="I1836" s="193"/>
      <c r="J1836" s="193"/>
      <c r="K1836" s="193"/>
      <c r="L1836" s="194"/>
      <c r="M1836" s="195"/>
      <c r="N1836" s="195"/>
      <c r="O1836" s="195"/>
      <c r="P1836" s="66"/>
      <c r="Q1836" s="213"/>
      <c r="R1836" s="193"/>
      <c r="S1836" s="193"/>
      <c r="T1836" s="193"/>
      <c r="U1836" s="193"/>
      <c r="V1836" s="193"/>
      <c r="W1836" s="193"/>
      <c r="X1836" s="193"/>
      <c r="Y1836" s="193"/>
      <c r="Z1836" s="193"/>
      <c r="AA1836" s="193"/>
      <c r="AB1836" s="193"/>
      <c r="AC1836" s="193"/>
      <c r="AD1836" s="197"/>
      <c r="AE1836" s="198"/>
    </row>
    <row r="1837" spans="1:31" ht="14.25" hidden="1">
      <c r="A1837" s="66"/>
      <c r="B1837" s="66"/>
      <c r="C1837" s="172"/>
      <c r="D1837" s="66"/>
      <c r="E1837" s="66"/>
      <c r="F1837" s="193"/>
      <c r="G1837" s="193"/>
      <c r="H1837" s="193"/>
      <c r="I1837" s="193"/>
      <c r="J1837" s="193"/>
      <c r="K1837" s="193"/>
      <c r="L1837" s="194"/>
      <c r="M1837" s="195"/>
      <c r="N1837" s="195"/>
      <c r="O1837" s="195"/>
      <c r="P1837" s="66"/>
      <c r="Q1837" s="213"/>
      <c r="R1837" s="193"/>
      <c r="S1837" s="193"/>
      <c r="T1837" s="193"/>
      <c r="U1837" s="193"/>
      <c r="V1837" s="193"/>
      <c r="W1837" s="193"/>
      <c r="X1837" s="193"/>
      <c r="Y1837" s="193"/>
      <c r="Z1837" s="193"/>
      <c r="AA1837" s="193"/>
      <c r="AB1837" s="193"/>
      <c r="AC1837" s="193"/>
      <c r="AD1837" s="197"/>
      <c r="AE1837" s="198"/>
    </row>
    <row r="1838" spans="1:31" ht="14.25" hidden="1">
      <c r="A1838" s="66"/>
      <c r="B1838" s="66"/>
      <c r="C1838" s="172"/>
      <c r="D1838" s="66"/>
      <c r="E1838" s="66"/>
      <c r="F1838" s="193"/>
      <c r="G1838" s="193"/>
      <c r="H1838" s="193"/>
      <c r="I1838" s="193"/>
      <c r="J1838" s="193"/>
      <c r="K1838" s="193"/>
      <c r="L1838" s="194"/>
      <c r="M1838" s="195"/>
      <c r="N1838" s="195"/>
      <c r="O1838" s="195"/>
      <c r="P1838" s="66"/>
      <c r="Q1838" s="213"/>
      <c r="R1838" s="193"/>
      <c r="S1838" s="193"/>
      <c r="T1838" s="193"/>
      <c r="U1838" s="193"/>
      <c r="V1838" s="193"/>
      <c r="W1838" s="193"/>
      <c r="X1838" s="193"/>
      <c r="Y1838" s="193"/>
      <c r="Z1838" s="193"/>
      <c r="AA1838" s="193"/>
      <c r="AB1838" s="193"/>
      <c r="AC1838" s="193"/>
      <c r="AD1838" s="197"/>
      <c r="AE1838" s="198"/>
    </row>
    <row r="1839" spans="1:31" ht="14.25" hidden="1">
      <c r="A1839" s="66"/>
      <c r="B1839" s="66"/>
      <c r="C1839" s="172"/>
      <c r="D1839" s="66"/>
      <c r="E1839" s="66"/>
      <c r="F1839" s="193"/>
      <c r="G1839" s="193"/>
      <c r="H1839" s="193"/>
      <c r="I1839" s="193"/>
      <c r="J1839" s="193"/>
      <c r="K1839" s="193"/>
      <c r="L1839" s="194"/>
      <c r="M1839" s="195"/>
      <c r="N1839" s="195"/>
      <c r="O1839" s="195"/>
      <c r="P1839" s="66"/>
      <c r="Q1839" s="213"/>
      <c r="R1839" s="193"/>
      <c r="S1839" s="193"/>
      <c r="T1839" s="193"/>
      <c r="U1839" s="193"/>
      <c r="V1839" s="193"/>
      <c r="W1839" s="193"/>
      <c r="X1839" s="193"/>
      <c r="Y1839" s="193"/>
      <c r="Z1839" s="193"/>
      <c r="AA1839" s="193"/>
      <c r="AB1839" s="193"/>
      <c r="AC1839" s="193"/>
      <c r="AD1839" s="197"/>
      <c r="AE1839" s="198"/>
    </row>
    <row r="1840" spans="1:31" ht="14.25" hidden="1">
      <c r="A1840" s="66"/>
      <c r="B1840" s="66"/>
      <c r="C1840" s="172"/>
      <c r="D1840" s="66"/>
      <c r="E1840" s="66"/>
      <c r="F1840" s="193"/>
      <c r="G1840" s="193"/>
      <c r="H1840" s="193"/>
      <c r="I1840" s="193"/>
      <c r="J1840" s="193"/>
      <c r="K1840" s="193"/>
      <c r="L1840" s="194"/>
      <c r="M1840" s="195"/>
      <c r="N1840" s="195"/>
      <c r="O1840" s="195"/>
      <c r="P1840" s="66"/>
      <c r="Q1840" s="213"/>
      <c r="R1840" s="193"/>
      <c r="S1840" s="193"/>
      <c r="T1840" s="193"/>
      <c r="U1840" s="193"/>
      <c r="V1840" s="193"/>
      <c r="W1840" s="193"/>
      <c r="X1840" s="193"/>
      <c r="Y1840" s="193"/>
      <c r="Z1840" s="193"/>
      <c r="AA1840" s="193"/>
      <c r="AB1840" s="193"/>
      <c r="AC1840" s="193"/>
      <c r="AD1840" s="197"/>
      <c r="AE1840" s="198"/>
    </row>
    <row r="1841" spans="1:31" ht="14.25" hidden="1">
      <c r="A1841" s="66"/>
      <c r="B1841" s="66"/>
      <c r="C1841" s="172"/>
      <c r="D1841" s="66"/>
      <c r="E1841" s="66"/>
      <c r="F1841" s="193"/>
      <c r="G1841" s="193"/>
      <c r="H1841" s="193"/>
      <c r="I1841" s="193"/>
      <c r="J1841" s="193"/>
      <c r="K1841" s="193"/>
      <c r="L1841" s="194"/>
      <c r="M1841" s="195"/>
      <c r="N1841" s="195"/>
      <c r="O1841" s="195"/>
      <c r="P1841" s="66"/>
      <c r="Q1841" s="213"/>
      <c r="R1841" s="193"/>
      <c r="S1841" s="193"/>
      <c r="T1841" s="193"/>
      <c r="U1841" s="193"/>
      <c r="V1841" s="193"/>
      <c r="W1841" s="193"/>
      <c r="X1841" s="193"/>
      <c r="Y1841" s="193"/>
      <c r="Z1841" s="193"/>
      <c r="AA1841" s="193"/>
      <c r="AB1841" s="193"/>
      <c r="AC1841" s="193"/>
      <c r="AD1841" s="197"/>
      <c r="AE1841" s="198"/>
    </row>
    <row r="1842" spans="1:31" ht="14.25" hidden="1">
      <c r="A1842" s="66"/>
      <c r="B1842" s="66"/>
      <c r="C1842" s="172"/>
      <c r="D1842" s="66"/>
      <c r="E1842" s="66"/>
      <c r="F1842" s="193"/>
      <c r="G1842" s="193"/>
      <c r="H1842" s="193"/>
      <c r="I1842" s="193"/>
      <c r="J1842" s="193"/>
      <c r="K1842" s="193"/>
      <c r="L1842" s="194"/>
      <c r="M1842" s="195"/>
      <c r="N1842" s="195"/>
      <c r="O1842" s="195"/>
      <c r="P1842" s="66"/>
      <c r="Q1842" s="213"/>
      <c r="R1842" s="193"/>
      <c r="S1842" s="193"/>
      <c r="T1842" s="193"/>
      <c r="U1842" s="193"/>
      <c r="V1842" s="193"/>
      <c r="W1842" s="193"/>
      <c r="X1842" s="193"/>
      <c r="Y1842" s="193"/>
      <c r="Z1842" s="193"/>
      <c r="AA1842" s="193"/>
      <c r="AB1842" s="193"/>
      <c r="AC1842" s="193"/>
      <c r="AD1842" s="197"/>
      <c r="AE1842" s="198"/>
    </row>
    <row r="1843" spans="1:31" ht="14.25" hidden="1">
      <c r="A1843" s="66"/>
      <c r="B1843" s="66"/>
      <c r="C1843" s="172"/>
      <c r="D1843" s="66"/>
      <c r="E1843" s="66"/>
      <c r="F1843" s="193"/>
      <c r="G1843" s="193"/>
      <c r="H1843" s="193"/>
      <c r="I1843" s="193"/>
      <c r="J1843" s="193"/>
      <c r="K1843" s="193"/>
      <c r="L1843" s="194"/>
      <c r="M1843" s="195"/>
      <c r="N1843" s="195"/>
      <c r="O1843" s="195"/>
      <c r="P1843" s="66"/>
      <c r="Q1843" s="213"/>
      <c r="R1843" s="193"/>
      <c r="S1843" s="193"/>
      <c r="T1843" s="193"/>
      <c r="U1843" s="193"/>
      <c r="V1843" s="193"/>
      <c r="W1843" s="193"/>
      <c r="X1843" s="193"/>
      <c r="Y1843" s="193"/>
      <c r="Z1843" s="193"/>
      <c r="AA1843" s="193"/>
      <c r="AB1843" s="193"/>
      <c r="AC1843" s="193"/>
      <c r="AD1843" s="197"/>
      <c r="AE1843" s="198"/>
    </row>
    <row r="1844" spans="1:31" ht="14.25" hidden="1">
      <c r="A1844" s="66"/>
      <c r="B1844" s="66"/>
      <c r="C1844" s="172"/>
      <c r="D1844" s="66"/>
      <c r="E1844" s="66"/>
      <c r="F1844" s="193"/>
      <c r="G1844" s="193"/>
      <c r="H1844" s="193"/>
      <c r="I1844" s="193"/>
      <c r="J1844" s="193"/>
      <c r="K1844" s="193"/>
      <c r="L1844" s="194"/>
      <c r="M1844" s="195"/>
      <c r="N1844" s="195"/>
      <c r="O1844" s="195"/>
      <c r="P1844" s="66"/>
      <c r="Q1844" s="213"/>
      <c r="R1844" s="193"/>
      <c r="S1844" s="193"/>
      <c r="T1844" s="193"/>
      <c r="U1844" s="193"/>
      <c r="V1844" s="193"/>
      <c r="W1844" s="193"/>
      <c r="X1844" s="193"/>
      <c r="Y1844" s="193"/>
      <c r="Z1844" s="193"/>
      <c r="AA1844" s="193"/>
      <c r="AB1844" s="193"/>
      <c r="AC1844" s="193"/>
      <c r="AD1844" s="197"/>
      <c r="AE1844" s="198"/>
    </row>
    <row r="1845" spans="1:31" ht="14.25" hidden="1">
      <c r="A1845" s="66"/>
      <c r="B1845" s="66"/>
      <c r="C1845" s="172"/>
      <c r="D1845" s="66"/>
      <c r="E1845" s="66"/>
      <c r="F1845" s="193"/>
      <c r="G1845" s="193"/>
      <c r="H1845" s="193"/>
      <c r="I1845" s="193"/>
      <c r="J1845" s="193"/>
      <c r="K1845" s="193"/>
      <c r="L1845" s="194"/>
      <c r="M1845" s="195"/>
      <c r="N1845" s="195"/>
      <c r="O1845" s="195"/>
      <c r="P1845" s="66"/>
      <c r="Q1845" s="213"/>
      <c r="R1845" s="193"/>
      <c r="S1845" s="193"/>
      <c r="T1845" s="193"/>
      <c r="U1845" s="193"/>
      <c r="V1845" s="193"/>
      <c r="W1845" s="193"/>
      <c r="X1845" s="193"/>
      <c r="Y1845" s="193"/>
      <c r="Z1845" s="193"/>
      <c r="AA1845" s="193"/>
      <c r="AB1845" s="193"/>
      <c r="AC1845" s="193"/>
      <c r="AD1845" s="197"/>
      <c r="AE1845" s="198"/>
    </row>
    <row r="1846" spans="1:31" ht="14.25" hidden="1">
      <c r="A1846" s="66"/>
      <c r="B1846" s="66"/>
      <c r="C1846" s="172"/>
      <c r="D1846" s="66"/>
      <c r="E1846" s="66"/>
      <c r="F1846" s="193"/>
      <c r="G1846" s="193"/>
      <c r="H1846" s="193"/>
      <c r="I1846" s="193"/>
      <c r="J1846" s="193"/>
      <c r="K1846" s="193"/>
      <c r="L1846" s="194"/>
      <c r="M1846" s="195"/>
      <c r="N1846" s="195"/>
      <c r="O1846" s="195"/>
      <c r="P1846" s="66"/>
      <c r="Q1846" s="213"/>
      <c r="R1846" s="193"/>
      <c r="S1846" s="193"/>
      <c r="T1846" s="193"/>
      <c r="U1846" s="193"/>
      <c r="V1846" s="193"/>
      <c r="W1846" s="193"/>
      <c r="X1846" s="193"/>
      <c r="Y1846" s="193"/>
      <c r="Z1846" s="193"/>
      <c r="AA1846" s="193"/>
      <c r="AB1846" s="193"/>
      <c r="AC1846" s="193"/>
      <c r="AD1846" s="197"/>
      <c r="AE1846" s="198"/>
    </row>
    <row r="1847" spans="1:31" ht="14.25" hidden="1">
      <c r="A1847" s="66"/>
      <c r="B1847" s="66"/>
      <c r="C1847" s="172"/>
      <c r="D1847" s="66"/>
      <c r="E1847" s="66"/>
      <c r="F1847" s="193"/>
      <c r="G1847" s="193"/>
      <c r="H1847" s="193"/>
      <c r="I1847" s="193"/>
      <c r="J1847" s="193"/>
      <c r="K1847" s="193"/>
      <c r="L1847" s="194"/>
      <c r="M1847" s="195"/>
      <c r="N1847" s="195"/>
      <c r="O1847" s="195"/>
      <c r="P1847" s="66"/>
      <c r="Q1847" s="213"/>
      <c r="R1847" s="193"/>
      <c r="S1847" s="193"/>
      <c r="T1847" s="193"/>
      <c r="U1847" s="193"/>
      <c r="V1847" s="193"/>
      <c r="W1847" s="193"/>
      <c r="X1847" s="193"/>
      <c r="Y1847" s="193"/>
      <c r="Z1847" s="193"/>
      <c r="AA1847" s="193"/>
      <c r="AB1847" s="193"/>
      <c r="AC1847" s="193"/>
      <c r="AD1847" s="197"/>
      <c r="AE1847" s="198"/>
    </row>
    <row r="1848" spans="1:31" ht="14.25" hidden="1">
      <c r="A1848" s="66"/>
      <c r="B1848" s="66"/>
      <c r="C1848" s="172"/>
      <c r="D1848" s="66"/>
      <c r="E1848" s="66"/>
      <c r="F1848" s="193"/>
      <c r="G1848" s="193"/>
      <c r="H1848" s="193"/>
      <c r="I1848" s="193"/>
      <c r="J1848" s="193"/>
      <c r="K1848" s="193"/>
      <c r="L1848" s="194"/>
      <c r="M1848" s="195"/>
      <c r="N1848" s="195"/>
      <c r="O1848" s="195"/>
      <c r="P1848" s="66"/>
      <c r="Q1848" s="213"/>
      <c r="R1848" s="193"/>
      <c r="S1848" s="193"/>
      <c r="T1848" s="193"/>
      <c r="U1848" s="193"/>
      <c r="V1848" s="193"/>
      <c r="W1848" s="193"/>
      <c r="X1848" s="193"/>
      <c r="Y1848" s="193"/>
      <c r="Z1848" s="193"/>
      <c r="AA1848" s="193"/>
      <c r="AB1848" s="193"/>
      <c r="AC1848" s="193"/>
      <c r="AD1848" s="197"/>
      <c r="AE1848" s="198"/>
    </row>
    <row r="1849" spans="1:31" ht="14.25" hidden="1">
      <c r="A1849" s="66"/>
      <c r="B1849" s="66"/>
      <c r="C1849" s="172"/>
      <c r="D1849" s="66"/>
      <c r="E1849" s="66"/>
      <c r="F1849" s="193"/>
      <c r="G1849" s="193"/>
      <c r="H1849" s="193"/>
      <c r="I1849" s="193"/>
      <c r="J1849" s="193"/>
      <c r="K1849" s="193"/>
      <c r="L1849" s="194"/>
      <c r="M1849" s="195"/>
      <c r="N1849" s="195"/>
      <c r="O1849" s="195"/>
      <c r="P1849" s="66"/>
      <c r="Q1849" s="213"/>
      <c r="R1849" s="193"/>
      <c r="S1849" s="193"/>
      <c r="T1849" s="193"/>
      <c r="U1849" s="193"/>
      <c r="V1849" s="193"/>
      <c r="W1849" s="193"/>
      <c r="X1849" s="193"/>
      <c r="Y1849" s="193"/>
      <c r="Z1849" s="193"/>
      <c r="AA1849" s="193"/>
      <c r="AB1849" s="193"/>
      <c r="AC1849" s="193"/>
      <c r="AD1849" s="197"/>
      <c r="AE1849" s="198"/>
    </row>
    <row r="1850" spans="1:31" ht="14.25" hidden="1">
      <c r="A1850" s="66"/>
      <c r="B1850" s="66"/>
      <c r="C1850" s="172"/>
      <c r="D1850" s="66"/>
      <c r="E1850" s="66"/>
      <c r="F1850" s="193"/>
      <c r="G1850" s="193"/>
      <c r="H1850" s="193"/>
      <c r="I1850" s="193"/>
      <c r="J1850" s="193"/>
      <c r="K1850" s="193"/>
      <c r="L1850" s="194"/>
      <c r="M1850" s="195"/>
      <c r="N1850" s="195"/>
      <c r="O1850" s="195"/>
      <c r="P1850" s="66"/>
      <c r="Q1850" s="213"/>
      <c r="R1850" s="193"/>
      <c r="S1850" s="193"/>
      <c r="T1850" s="193"/>
      <c r="U1850" s="193"/>
      <c r="V1850" s="193"/>
      <c r="W1850" s="193"/>
      <c r="X1850" s="193"/>
      <c r="Y1850" s="193"/>
      <c r="Z1850" s="193"/>
      <c r="AA1850" s="193"/>
      <c r="AB1850" s="193"/>
      <c r="AC1850" s="193"/>
      <c r="AD1850" s="197"/>
      <c r="AE1850" s="198"/>
    </row>
    <row r="1851" spans="1:31" ht="14.25" hidden="1">
      <c r="A1851" s="66"/>
      <c r="B1851" s="66"/>
      <c r="C1851" s="172"/>
      <c r="D1851" s="66"/>
      <c r="E1851" s="66"/>
      <c r="F1851" s="193"/>
      <c r="G1851" s="193"/>
      <c r="H1851" s="193"/>
      <c r="I1851" s="193"/>
      <c r="J1851" s="193"/>
      <c r="K1851" s="193"/>
      <c r="L1851" s="194"/>
      <c r="M1851" s="195"/>
      <c r="N1851" s="195"/>
      <c r="O1851" s="195"/>
      <c r="P1851" s="66"/>
      <c r="Q1851" s="213"/>
      <c r="R1851" s="193"/>
      <c r="S1851" s="193"/>
      <c r="T1851" s="193"/>
      <c r="U1851" s="193"/>
      <c r="V1851" s="193"/>
      <c r="W1851" s="193"/>
      <c r="X1851" s="193"/>
      <c r="Y1851" s="193"/>
      <c r="Z1851" s="193"/>
      <c r="AA1851" s="193"/>
      <c r="AB1851" s="193"/>
      <c r="AC1851" s="193"/>
      <c r="AD1851" s="197"/>
      <c r="AE1851" s="198"/>
    </row>
    <row r="1852" spans="1:31" ht="14.25" hidden="1">
      <c r="A1852" s="66"/>
      <c r="B1852" s="66"/>
      <c r="C1852" s="172"/>
      <c r="D1852" s="66"/>
      <c r="E1852" s="66"/>
      <c r="F1852" s="193"/>
      <c r="G1852" s="193"/>
      <c r="H1852" s="193"/>
      <c r="I1852" s="193"/>
      <c r="J1852" s="193"/>
      <c r="K1852" s="193"/>
      <c r="L1852" s="194"/>
      <c r="M1852" s="195"/>
      <c r="N1852" s="195"/>
      <c r="O1852" s="195"/>
      <c r="P1852" s="66"/>
      <c r="Q1852" s="213"/>
      <c r="R1852" s="193"/>
      <c r="S1852" s="193"/>
      <c r="T1852" s="193"/>
      <c r="U1852" s="193"/>
      <c r="V1852" s="193"/>
      <c r="W1852" s="193"/>
      <c r="X1852" s="193"/>
      <c r="Y1852" s="193"/>
      <c r="Z1852" s="193"/>
      <c r="AA1852" s="193"/>
      <c r="AB1852" s="193"/>
      <c r="AC1852" s="193"/>
      <c r="AD1852" s="197"/>
      <c r="AE1852" s="198"/>
    </row>
    <row r="1853" spans="1:31" ht="14.25" hidden="1">
      <c r="A1853" s="66"/>
      <c r="B1853" s="66"/>
      <c r="C1853" s="172"/>
      <c r="D1853" s="66"/>
      <c r="E1853" s="66"/>
      <c r="F1853" s="193"/>
      <c r="G1853" s="193"/>
      <c r="H1853" s="193"/>
      <c r="I1853" s="193"/>
      <c r="J1853" s="193"/>
      <c r="K1853" s="193"/>
      <c r="L1853" s="194"/>
      <c r="M1853" s="195"/>
      <c r="N1853" s="195"/>
      <c r="O1853" s="195"/>
      <c r="P1853" s="66"/>
      <c r="Q1853" s="213"/>
      <c r="R1853" s="193"/>
      <c r="S1853" s="193"/>
      <c r="T1853" s="193"/>
      <c r="U1853" s="193"/>
      <c r="V1853" s="193"/>
      <c r="W1853" s="193"/>
      <c r="X1853" s="193"/>
      <c r="Y1853" s="193"/>
      <c r="Z1853" s="193"/>
      <c r="AA1853" s="193"/>
      <c r="AB1853" s="193"/>
      <c r="AC1853" s="193"/>
      <c r="AD1853" s="197"/>
      <c r="AE1853" s="198"/>
    </row>
    <row r="1854" spans="1:31" ht="14.25" hidden="1">
      <c r="A1854" s="66"/>
      <c r="B1854" s="66"/>
      <c r="C1854" s="172"/>
      <c r="D1854" s="66"/>
      <c r="E1854" s="66"/>
      <c r="F1854" s="193"/>
      <c r="G1854" s="193"/>
      <c r="H1854" s="193"/>
      <c r="I1854" s="193"/>
      <c r="J1854" s="193"/>
      <c r="K1854" s="193"/>
      <c r="L1854" s="194"/>
      <c r="M1854" s="195"/>
      <c r="N1854" s="195"/>
      <c r="O1854" s="195"/>
      <c r="P1854" s="66"/>
      <c r="Q1854" s="213"/>
      <c r="R1854" s="193"/>
      <c r="S1854" s="193"/>
      <c r="T1854" s="193"/>
      <c r="U1854" s="193"/>
      <c r="V1854" s="193"/>
      <c r="W1854" s="193"/>
      <c r="X1854" s="193"/>
      <c r="Y1854" s="193"/>
      <c r="Z1854" s="193"/>
      <c r="AA1854" s="193"/>
      <c r="AB1854" s="193"/>
      <c r="AC1854" s="193"/>
      <c r="AD1854" s="197"/>
      <c r="AE1854" s="198"/>
    </row>
    <row r="1855" spans="1:31" ht="14.25" hidden="1">
      <c r="A1855" s="66"/>
      <c r="B1855" s="66"/>
      <c r="C1855" s="172"/>
      <c r="D1855" s="66"/>
      <c r="E1855" s="66"/>
      <c r="F1855" s="193"/>
      <c r="G1855" s="193"/>
      <c r="H1855" s="193"/>
      <c r="I1855" s="193"/>
      <c r="J1855" s="193"/>
      <c r="K1855" s="193"/>
      <c r="L1855" s="194"/>
      <c r="M1855" s="195"/>
      <c r="N1855" s="195"/>
      <c r="O1855" s="195"/>
      <c r="P1855" s="66"/>
      <c r="Q1855" s="213"/>
      <c r="R1855" s="193"/>
      <c r="S1855" s="193"/>
      <c r="T1855" s="193"/>
      <c r="U1855" s="193"/>
      <c r="V1855" s="193"/>
      <c r="W1855" s="193"/>
      <c r="X1855" s="193"/>
      <c r="Y1855" s="193"/>
      <c r="Z1855" s="193"/>
      <c r="AA1855" s="193"/>
      <c r="AB1855" s="193"/>
      <c r="AC1855" s="193"/>
      <c r="AD1855" s="197"/>
      <c r="AE1855" s="198"/>
    </row>
    <row r="1856" spans="1:31" ht="14.25" hidden="1">
      <c r="A1856" s="66"/>
      <c r="B1856" s="66"/>
      <c r="C1856" s="172"/>
      <c r="D1856" s="66"/>
      <c r="E1856" s="66"/>
      <c r="F1856" s="193"/>
      <c r="G1856" s="193"/>
      <c r="H1856" s="193"/>
      <c r="I1856" s="193"/>
      <c r="J1856" s="193"/>
      <c r="K1856" s="193"/>
      <c r="L1856" s="194"/>
      <c r="M1856" s="195"/>
      <c r="N1856" s="195"/>
      <c r="O1856" s="195"/>
      <c r="P1856" s="66"/>
      <c r="Q1856" s="213"/>
      <c r="R1856" s="193"/>
      <c r="S1856" s="193"/>
      <c r="T1856" s="193"/>
      <c r="U1856" s="193"/>
      <c r="V1856" s="193"/>
      <c r="W1856" s="193"/>
      <c r="X1856" s="193"/>
      <c r="Y1856" s="193"/>
      <c r="Z1856" s="193"/>
      <c r="AA1856" s="193"/>
      <c r="AB1856" s="193"/>
      <c r="AC1856" s="193"/>
      <c r="AD1856" s="197"/>
      <c r="AE1856" s="198"/>
    </row>
    <row r="1857" spans="1:31" ht="14.25" hidden="1">
      <c r="A1857" s="66"/>
      <c r="B1857" s="66"/>
      <c r="C1857" s="172"/>
      <c r="D1857" s="66"/>
      <c r="E1857" s="66"/>
      <c r="F1857" s="193"/>
      <c r="G1857" s="193"/>
      <c r="H1857" s="193"/>
      <c r="I1857" s="193"/>
      <c r="J1857" s="193"/>
      <c r="K1857" s="193"/>
      <c r="L1857" s="194"/>
      <c r="M1857" s="195"/>
      <c r="N1857" s="195"/>
      <c r="O1857" s="195"/>
      <c r="P1857" s="66"/>
      <c r="Q1857" s="213"/>
      <c r="R1857" s="193"/>
      <c r="S1857" s="193"/>
      <c r="T1857" s="193"/>
      <c r="U1857" s="193"/>
      <c r="V1857" s="193"/>
      <c r="W1857" s="193"/>
      <c r="X1857" s="193"/>
      <c r="Y1857" s="193"/>
      <c r="Z1857" s="193"/>
      <c r="AA1857" s="193"/>
      <c r="AB1857" s="193"/>
      <c r="AC1857" s="193"/>
      <c r="AD1857" s="197"/>
      <c r="AE1857" s="198"/>
    </row>
    <row r="1858" spans="1:31" ht="14.25" hidden="1">
      <c r="A1858" s="66"/>
      <c r="B1858" s="66"/>
      <c r="C1858" s="172"/>
      <c r="D1858" s="66"/>
      <c r="E1858" s="66"/>
      <c r="F1858" s="193"/>
      <c r="G1858" s="193"/>
      <c r="H1858" s="193"/>
      <c r="I1858" s="193"/>
      <c r="J1858" s="193"/>
      <c r="K1858" s="193"/>
      <c r="L1858" s="194"/>
      <c r="M1858" s="195"/>
      <c r="N1858" s="195"/>
      <c r="O1858" s="195"/>
      <c r="P1858" s="66"/>
      <c r="Q1858" s="213"/>
      <c r="R1858" s="193"/>
      <c r="S1858" s="193"/>
      <c r="T1858" s="193"/>
      <c r="U1858" s="193"/>
      <c r="V1858" s="193"/>
      <c r="W1858" s="193"/>
      <c r="X1858" s="193"/>
      <c r="Y1858" s="193"/>
      <c r="Z1858" s="193"/>
      <c r="AA1858" s="193"/>
      <c r="AB1858" s="193"/>
      <c r="AC1858" s="193"/>
      <c r="AD1858" s="197"/>
      <c r="AE1858" s="198"/>
    </row>
    <row r="1859" spans="1:31" ht="14.25" hidden="1">
      <c r="A1859" s="66"/>
      <c r="B1859" s="66"/>
      <c r="C1859" s="172"/>
      <c r="D1859" s="66"/>
      <c r="E1859" s="66"/>
      <c r="F1859" s="193"/>
      <c r="G1859" s="193"/>
      <c r="H1859" s="193"/>
      <c r="I1859" s="193"/>
      <c r="J1859" s="193"/>
      <c r="K1859" s="193"/>
      <c r="L1859" s="194"/>
      <c r="M1859" s="195"/>
      <c r="N1859" s="195"/>
      <c r="O1859" s="195"/>
      <c r="P1859" s="66"/>
      <c r="Q1859" s="213"/>
      <c r="R1859" s="193"/>
      <c r="S1859" s="193"/>
      <c r="T1859" s="193"/>
      <c r="U1859" s="193"/>
      <c r="V1859" s="193"/>
      <c r="W1859" s="193"/>
      <c r="X1859" s="193"/>
      <c r="Y1859" s="193"/>
      <c r="Z1859" s="193"/>
      <c r="AA1859" s="193"/>
      <c r="AB1859" s="193"/>
      <c r="AC1859" s="193"/>
      <c r="AD1859" s="197"/>
      <c r="AE1859" s="198"/>
    </row>
    <row r="1860" spans="1:31" ht="14.25" hidden="1">
      <c r="A1860" s="66"/>
      <c r="B1860" s="66"/>
      <c r="C1860" s="172"/>
      <c r="D1860" s="66"/>
      <c r="E1860" s="66"/>
      <c r="F1860" s="193"/>
      <c r="G1860" s="193"/>
      <c r="H1860" s="193"/>
      <c r="I1860" s="193"/>
      <c r="J1860" s="193"/>
      <c r="K1860" s="193"/>
      <c r="L1860" s="194"/>
      <c r="M1860" s="195"/>
      <c r="N1860" s="195"/>
      <c r="O1860" s="195"/>
      <c r="P1860" s="66"/>
      <c r="Q1860" s="213"/>
      <c r="R1860" s="193"/>
      <c r="S1860" s="193"/>
      <c r="T1860" s="193"/>
      <c r="U1860" s="193"/>
      <c r="V1860" s="193"/>
      <c r="W1860" s="193"/>
      <c r="X1860" s="193"/>
      <c r="Y1860" s="193"/>
      <c r="Z1860" s="193"/>
      <c r="AA1860" s="193"/>
      <c r="AB1860" s="193"/>
      <c r="AC1860" s="193"/>
      <c r="AD1860" s="197"/>
      <c r="AE1860" s="198"/>
    </row>
    <row r="1861" spans="1:31" ht="14.25" hidden="1">
      <c r="A1861" s="66"/>
      <c r="B1861" s="66"/>
      <c r="C1861" s="172"/>
      <c r="D1861" s="66"/>
      <c r="E1861" s="66"/>
      <c r="F1861" s="193"/>
      <c r="G1861" s="193"/>
      <c r="H1861" s="193"/>
      <c r="I1861" s="193"/>
      <c r="J1861" s="193"/>
      <c r="K1861" s="193"/>
      <c r="L1861" s="194"/>
      <c r="M1861" s="195"/>
      <c r="N1861" s="195"/>
      <c r="O1861" s="195"/>
      <c r="P1861" s="66"/>
      <c r="Q1861" s="213"/>
      <c r="R1861" s="193"/>
      <c r="S1861" s="193"/>
      <c r="T1861" s="193"/>
      <c r="U1861" s="193"/>
      <c r="V1861" s="193"/>
      <c r="W1861" s="193"/>
      <c r="X1861" s="193"/>
      <c r="Y1861" s="193"/>
      <c r="Z1861" s="193"/>
      <c r="AA1861" s="193"/>
      <c r="AB1861" s="193"/>
      <c r="AC1861" s="193"/>
      <c r="AD1861" s="197"/>
      <c r="AE1861" s="198"/>
    </row>
    <row r="1862" spans="1:31" ht="14.25" hidden="1">
      <c r="A1862" s="66"/>
      <c r="B1862" s="66"/>
      <c r="C1862" s="172"/>
      <c r="D1862" s="66"/>
      <c r="E1862" s="66"/>
      <c r="F1862" s="193"/>
      <c r="G1862" s="193"/>
      <c r="H1862" s="193"/>
      <c r="I1862" s="193"/>
      <c r="J1862" s="193"/>
      <c r="K1862" s="193"/>
      <c r="L1862" s="194"/>
      <c r="M1862" s="195"/>
      <c r="N1862" s="195"/>
      <c r="O1862" s="195"/>
      <c r="P1862" s="66"/>
      <c r="Q1862" s="213"/>
      <c r="R1862" s="193"/>
      <c r="S1862" s="193"/>
      <c r="T1862" s="193"/>
      <c r="U1862" s="193"/>
      <c r="V1862" s="193"/>
      <c r="W1862" s="193"/>
      <c r="X1862" s="193"/>
      <c r="Y1862" s="193"/>
      <c r="Z1862" s="193"/>
      <c r="AA1862" s="193"/>
      <c r="AB1862" s="193"/>
      <c r="AC1862" s="193"/>
      <c r="AD1862" s="197"/>
      <c r="AE1862" s="198"/>
    </row>
    <row r="1863" spans="1:31" ht="14.25" hidden="1">
      <c r="A1863" s="66"/>
      <c r="B1863" s="66"/>
      <c r="C1863" s="172"/>
      <c r="D1863" s="66"/>
      <c r="E1863" s="66"/>
      <c r="F1863" s="193"/>
      <c r="G1863" s="193"/>
      <c r="H1863" s="193"/>
      <c r="I1863" s="193"/>
      <c r="J1863" s="193"/>
      <c r="K1863" s="193"/>
      <c r="L1863" s="194"/>
      <c r="M1863" s="195"/>
      <c r="N1863" s="195"/>
      <c r="O1863" s="195"/>
      <c r="P1863" s="66"/>
      <c r="Q1863" s="213"/>
      <c r="R1863" s="193"/>
      <c r="S1863" s="193"/>
      <c r="T1863" s="193"/>
      <c r="U1863" s="193"/>
      <c r="V1863" s="193"/>
      <c r="W1863" s="193"/>
      <c r="X1863" s="193"/>
      <c r="Y1863" s="193"/>
      <c r="Z1863" s="193"/>
      <c r="AA1863" s="193"/>
      <c r="AB1863" s="193"/>
      <c r="AC1863" s="193"/>
      <c r="AD1863" s="197"/>
      <c r="AE1863" s="198"/>
    </row>
    <row r="1864" spans="1:31" ht="14.25" hidden="1">
      <c r="A1864" s="66"/>
      <c r="B1864" s="66"/>
      <c r="C1864" s="172"/>
      <c r="D1864" s="66"/>
      <c r="E1864" s="66"/>
      <c r="F1864" s="193"/>
      <c r="G1864" s="193"/>
      <c r="H1864" s="193"/>
      <c r="I1864" s="193"/>
      <c r="J1864" s="193"/>
      <c r="K1864" s="193"/>
      <c r="L1864" s="194"/>
      <c r="M1864" s="195"/>
      <c r="N1864" s="195"/>
      <c r="O1864" s="195"/>
      <c r="P1864" s="66"/>
      <c r="Q1864" s="213"/>
      <c r="R1864" s="193"/>
      <c r="S1864" s="193"/>
      <c r="T1864" s="193"/>
      <c r="U1864" s="193"/>
      <c r="V1864" s="193"/>
      <c r="W1864" s="193"/>
      <c r="X1864" s="193"/>
      <c r="Y1864" s="193"/>
      <c r="Z1864" s="193"/>
      <c r="AA1864" s="193"/>
      <c r="AB1864" s="193"/>
      <c r="AC1864" s="193"/>
      <c r="AD1864" s="197"/>
      <c r="AE1864" s="198"/>
    </row>
    <row r="1865" spans="1:31" ht="14.25" hidden="1">
      <c r="A1865" s="66"/>
      <c r="B1865" s="66"/>
      <c r="C1865" s="172"/>
      <c r="D1865" s="66"/>
      <c r="E1865" s="66"/>
      <c r="F1865" s="193"/>
      <c r="G1865" s="193"/>
      <c r="H1865" s="193"/>
      <c r="I1865" s="193"/>
      <c r="J1865" s="193"/>
      <c r="K1865" s="193"/>
      <c r="L1865" s="194"/>
      <c r="M1865" s="195"/>
      <c r="N1865" s="195"/>
      <c r="O1865" s="195"/>
      <c r="P1865" s="66"/>
      <c r="Q1865" s="213"/>
      <c r="R1865" s="193"/>
      <c r="S1865" s="193"/>
      <c r="T1865" s="193"/>
      <c r="U1865" s="193"/>
      <c r="V1865" s="193"/>
      <c r="W1865" s="193"/>
      <c r="X1865" s="193"/>
      <c r="Y1865" s="193"/>
      <c r="Z1865" s="193"/>
      <c r="AA1865" s="193"/>
      <c r="AB1865" s="193"/>
      <c r="AC1865" s="193"/>
      <c r="AD1865" s="197"/>
      <c r="AE1865" s="198"/>
    </row>
    <row r="1866" spans="1:31" ht="14.25" hidden="1">
      <c r="A1866" s="66"/>
      <c r="B1866" s="66"/>
      <c r="C1866" s="172"/>
      <c r="D1866" s="66"/>
      <c r="E1866" s="66"/>
      <c r="F1866" s="193"/>
      <c r="G1866" s="193"/>
      <c r="H1866" s="193"/>
      <c r="I1866" s="193"/>
      <c r="J1866" s="193"/>
      <c r="K1866" s="193"/>
      <c r="L1866" s="194"/>
      <c r="M1866" s="195"/>
      <c r="N1866" s="195"/>
      <c r="O1866" s="195"/>
      <c r="P1866" s="66"/>
      <c r="Q1866" s="213"/>
      <c r="R1866" s="193"/>
      <c r="S1866" s="193"/>
      <c r="T1866" s="193"/>
      <c r="U1866" s="193"/>
      <c r="V1866" s="193"/>
      <c r="W1866" s="193"/>
      <c r="X1866" s="193"/>
      <c r="Y1866" s="193"/>
      <c r="Z1866" s="193"/>
      <c r="AA1866" s="193"/>
      <c r="AB1866" s="193"/>
      <c r="AC1866" s="193"/>
      <c r="AD1866" s="197"/>
      <c r="AE1866" s="198"/>
    </row>
    <row r="1867" spans="1:31" ht="14.25" hidden="1">
      <c r="A1867" s="66"/>
      <c r="B1867" s="66"/>
      <c r="C1867" s="172"/>
      <c r="D1867" s="66"/>
      <c r="E1867" s="66"/>
      <c r="F1867" s="193"/>
      <c r="G1867" s="193"/>
      <c r="H1867" s="193"/>
      <c r="I1867" s="193"/>
      <c r="J1867" s="193"/>
      <c r="K1867" s="193"/>
      <c r="L1867" s="194"/>
      <c r="M1867" s="195"/>
      <c r="N1867" s="195"/>
      <c r="O1867" s="195"/>
      <c r="P1867" s="66"/>
      <c r="Q1867" s="213"/>
      <c r="R1867" s="193"/>
      <c r="S1867" s="193"/>
      <c r="T1867" s="193"/>
      <c r="U1867" s="193"/>
      <c r="V1867" s="193"/>
      <c r="W1867" s="193"/>
      <c r="X1867" s="193"/>
      <c r="Y1867" s="193"/>
      <c r="Z1867" s="193"/>
      <c r="AA1867" s="193"/>
      <c r="AB1867" s="193"/>
      <c r="AC1867" s="193"/>
      <c r="AD1867" s="197"/>
      <c r="AE1867" s="198"/>
    </row>
    <row r="1868" spans="1:31" ht="14.25" hidden="1">
      <c r="A1868" s="66"/>
      <c r="B1868" s="66"/>
      <c r="C1868" s="172"/>
      <c r="D1868" s="66"/>
      <c r="E1868" s="66"/>
      <c r="F1868" s="193"/>
      <c r="G1868" s="193"/>
      <c r="H1868" s="193"/>
      <c r="I1868" s="193"/>
      <c r="J1868" s="193"/>
      <c r="K1868" s="193"/>
      <c r="L1868" s="194"/>
      <c r="M1868" s="195"/>
      <c r="N1868" s="195"/>
      <c r="O1868" s="195"/>
      <c r="P1868" s="66"/>
      <c r="Q1868" s="213"/>
      <c r="R1868" s="193"/>
      <c r="S1868" s="193"/>
      <c r="T1868" s="193"/>
      <c r="U1868" s="193"/>
      <c r="V1868" s="193"/>
      <c r="W1868" s="193"/>
      <c r="X1868" s="193"/>
      <c r="Y1868" s="193"/>
      <c r="Z1868" s="193"/>
      <c r="AA1868" s="193"/>
      <c r="AB1868" s="193"/>
      <c r="AC1868" s="193"/>
      <c r="AD1868" s="197"/>
      <c r="AE1868" s="198"/>
    </row>
    <row r="1869" spans="1:31" ht="14.25" hidden="1">
      <c r="A1869" s="66"/>
      <c r="B1869" s="66"/>
      <c r="C1869" s="172"/>
      <c r="D1869" s="66"/>
      <c r="E1869" s="66"/>
      <c r="F1869" s="193"/>
      <c r="G1869" s="193"/>
      <c r="H1869" s="193"/>
      <c r="I1869" s="193"/>
      <c r="J1869" s="193"/>
      <c r="K1869" s="193"/>
      <c r="L1869" s="194"/>
      <c r="M1869" s="195"/>
      <c r="N1869" s="195"/>
      <c r="O1869" s="195"/>
      <c r="P1869" s="66"/>
      <c r="Q1869" s="213"/>
      <c r="R1869" s="193"/>
      <c r="S1869" s="193"/>
      <c r="T1869" s="193"/>
      <c r="U1869" s="193"/>
      <c r="V1869" s="193"/>
      <c r="W1869" s="193"/>
      <c r="X1869" s="193"/>
      <c r="Y1869" s="193"/>
      <c r="Z1869" s="193"/>
      <c r="AA1869" s="193"/>
      <c r="AB1869" s="193"/>
      <c r="AC1869" s="193"/>
      <c r="AD1869" s="197"/>
      <c r="AE1869" s="198"/>
    </row>
    <row r="1870" spans="1:31" ht="14.25" hidden="1">
      <c r="A1870" s="66"/>
      <c r="B1870" s="66"/>
      <c r="C1870" s="172"/>
      <c r="D1870" s="66"/>
      <c r="E1870" s="66"/>
      <c r="F1870" s="193"/>
      <c r="G1870" s="193"/>
      <c r="H1870" s="193"/>
      <c r="I1870" s="193"/>
      <c r="J1870" s="193"/>
      <c r="K1870" s="193"/>
      <c r="L1870" s="194"/>
      <c r="M1870" s="195"/>
      <c r="N1870" s="195"/>
      <c r="O1870" s="195"/>
      <c r="P1870" s="66"/>
      <c r="Q1870" s="213"/>
      <c r="R1870" s="193"/>
      <c r="S1870" s="193"/>
      <c r="T1870" s="193"/>
      <c r="U1870" s="193"/>
      <c r="V1870" s="193"/>
      <c r="W1870" s="193"/>
      <c r="X1870" s="193"/>
      <c r="Y1870" s="193"/>
      <c r="Z1870" s="193"/>
      <c r="AA1870" s="193"/>
      <c r="AB1870" s="193"/>
      <c r="AC1870" s="193"/>
      <c r="AD1870" s="197"/>
      <c r="AE1870" s="198"/>
    </row>
    <row r="1871" spans="1:31" ht="14.25" hidden="1">
      <c r="A1871" s="66"/>
      <c r="B1871" s="66"/>
      <c r="C1871" s="172"/>
      <c r="D1871" s="66"/>
      <c r="E1871" s="66"/>
      <c r="F1871" s="193"/>
      <c r="G1871" s="193"/>
      <c r="H1871" s="193"/>
      <c r="I1871" s="193"/>
      <c r="J1871" s="193"/>
      <c r="K1871" s="193"/>
      <c r="L1871" s="194"/>
      <c r="M1871" s="195"/>
      <c r="N1871" s="195"/>
      <c r="O1871" s="195"/>
      <c r="P1871" s="66"/>
      <c r="Q1871" s="213"/>
      <c r="R1871" s="193"/>
      <c r="S1871" s="193"/>
      <c r="T1871" s="193"/>
      <c r="U1871" s="193"/>
      <c r="V1871" s="193"/>
      <c r="W1871" s="193"/>
      <c r="X1871" s="193"/>
      <c r="Y1871" s="193"/>
      <c r="Z1871" s="193"/>
      <c r="AA1871" s="193"/>
      <c r="AB1871" s="193"/>
      <c r="AC1871" s="193"/>
      <c r="AD1871" s="197"/>
      <c r="AE1871" s="198"/>
    </row>
    <row r="1872" spans="1:31" ht="14.25" hidden="1">
      <c r="A1872" s="66"/>
      <c r="B1872" s="66"/>
      <c r="C1872" s="172"/>
      <c r="D1872" s="66"/>
      <c r="E1872" s="66"/>
      <c r="F1872" s="193"/>
      <c r="G1872" s="193"/>
      <c r="H1872" s="193"/>
      <c r="I1872" s="193"/>
      <c r="J1872" s="193"/>
      <c r="K1872" s="193"/>
      <c r="L1872" s="194"/>
      <c r="M1872" s="195"/>
      <c r="N1872" s="195"/>
      <c r="O1872" s="195"/>
      <c r="P1872" s="66"/>
      <c r="Q1872" s="213"/>
      <c r="R1872" s="193"/>
      <c r="S1872" s="193"/>
      <c r="T1872" s="193"/>
      <c r="U1872" s="193"/>
      <c r="V1872" s="193"/>
      <c r="W1872" s="193"/>
      <c r="X1872" s="193"/>
      <c r="Y1872" s="193"/>
      <c r="Z1872" s="193"/>
      <c r="AA1872" s="193"/>
      <c r="AB1872" s="193"/>
      <c r="AC1872" s="193"/>
      <c r="AD1872" s="197"/>
      <c r="AE1872" s="198"/>
    </row>
    <row r="1873" spans="1:31" ht="14.25" hidden="1">
      <c r="A1873" s="66"/>
      <c r="B1873" s="66"/>
      <c r="C1873" s="172"/>
      <c r="D1873" s="66"/>
      <c r="E1873" s="66"/>
      <c r="F1873" s="193"/>
      <c r="G1873" s="193"/>
      <c r="H1873" s="193"/>
      <c r="I1873" s="193"/>
      <c r="J1873" s="193"/>
      <c r="K1873" s="193"/>
      <c r="L1873" s="194"/>
      <c r="M1873" s="195"/>
      <c r="N1873" s="195"/>
      <c r="O1873" s="195"/>
      <c r="P1873" s="66"/>
      <c r="Q1873" s="213"/>
      <c r="R1873" s="193"/>
      <c r="S1873" s="193"/>
      <c r="T1873" s="193"/>
      <c r="U1873" s="193"/>
      <c r="V1873" s="193"/>
      <c r="W1873" s="193"/>
      <c r="X1873" s="193"/>
      <c r="Y1873" s="193"/>
      <c r="Z1873" s="193"/>
      <c r="AA1873" s="193"/>
      <c r="AB1873" s="193"/>
      <c r="AC1873" s="193"/>
      <c r="AD1873" s="197"/>
      <c r="AE1873" s="198"/>
    </row>
    <row r="1874" spans="1:31" ht="14.25" hidden="1">
      <c r="A1874" s="66"/>
      <c r="B1874" s="66"/>
      <c r="C1874" s="172"/>
      <c r="D1874" s="66"/>
      <c r="E1874" s="66"/>
      <c r="F1874" s="193"/>
      <c r="G1874" s="193"/>
      <c r="H1874" s="193"/>
      <c r="I1874" s="193"/>
      <c r="J1874" s="193"/>
      <c r="K1874" s="193"/>
      <c r="L1874" s="194"/>
      <c r="M1874" s="195"/>
      <c r="N1874" s="195"/>
      <c r="O1874" s="195"/>
      <c r="P1874" s="66"/>
      <c r="Q1874" s="213"/>
      <c r="R1874" s="193"/>
      <c r="S1874" s="193"/>
      <c r="T1874" s="193"/>
      <c r="U1874" s="193"/>
      <c r="V1874" s="193"/>
      <c r="W1874" s="193"/>
      <c r="X1874" s="193"/>
      <c r="Y1874" s="193"/>
      <c r="Z1874" s="193"/>
      <c r="AA1874" s="193"/>
      <c r="AB1874" s="193"/>
      <c r="AC1874" s="193"/>
      <c r="AD1874" s="197"/>
      <c r="AE1874" s="198"/>
    </row>
    <row r="1875" spans="1:31" ht="14.25" hidden="1">
      <c r="A1875" s="66"/>
      <c r="B1875" s="66"/>
      <c r="C1875" s="172"/>
      <c r="D1875" s="66"/>
      <c r="E1875" s="66"/>
      <c r="F1875" s="193"/>
      <c r="G1875" s="193"/>
      <c r="H1875" s="193"/>
      <c r="I1875" s="193"/>
      <c r="J1875" s="193"/>
      <c r="K1875" s="193"/>
      <c r="L1875" s="194"/>
      <c r="M1875" s="195"/>
      <c r="N1875" s="195"/>
      <c r="O1875" s="195"/>
      <c r="P1875" s="66"/>
      <c r="Q1875" s="213"/>
      <c r="R1875" s="193"/>
      <c r="S1875" s="193"/>
      <c r="T1875" s="193"/>
      <c r="U1875" s="193"/>
      <c r="V1875" s="193"/>
      <c r="W1875" s="193"/>
      <c r="X1875" s="193"/>
      <c r="Y1875" s="193"/>
      <c r="Z1875" s="193"/>
      <c r="AA1875" s="193"/>
      <c r="AB1875" s="193"/>
      <c r="AC1875" s="193"/>
      <c r="AD1875" s="197"/>
      <c r="AE1875" s="198"/>
    </row>
    <row r="1876" spans="1:31" ht="14.25" hidden="1">
      <c r="A1876" s="66"/>
      <c r="B1876" s="66"/>
      <c r="C1876" s="172"/>
      <c r="D1876" s="66"/>
      <c r="E1876" s="66"/>
      <c r="F1876" s="193"/>
      <c r="G1876" s="193"/>
      <c r="H1876" s="193"/>
      <c r="I1876" s="193"/>
      <c r="J1876" s="193"/>
      <c r="K1876" s="193"/>
      <c r="L1876" s="194"/>
      <c r="M1876" s="195"/>
      <c r="N1876" s="195"/>
      <c r="O1876" s="195"/>
      <c r="P1876" s="66"/>
      <c r="Q1876" s="213"/>
      <c r="R1876" s="193"/>
      <c r="S1876" s="193"/>
      <c r="T1876" s="193"/>
      <c r="U1876" s="193"/>
      <c r="V1876" s="193"/>
      <c r="W1876" s="193"/>
      <c r="X1876" s="193"/>
      <c r="Y1876" s="193"/>
      <c r="Z1876" s="193"/>
      <c r="AA1876" s="193"/>
      <c r="AB1876" s="193"/>
      <c r="AC1876" s="193"/>
      <c r="AD1876" s="197"/>
      <c r="AE1876" s="198"/>
    </row>
    <row r="1877" spans="1:31" ht="14.25" hidden="1">
      <c r="A1877" s="66"/>
      <c r="B1877" s="66"/>
      <c r="C1877" s="172"/>
      <c r="D1877" s="66"/>
      <c r="E1877" s="66"/>
      <c r="F1877" s="193"/>
      <c r="G1877" s="193"/>
      <c r="H1877" s="193"/>
      <c r="I1877" s="193"/>
      <c r="J1877" s="193"/>
      <c r="K1877" s="193"/>
      <c r="L1877" s="194"/>
      <c r="M1877" s="195"/>
      <c r="N1877" s="195"/>
      <c r="O1877" s="195"/>
      <c r="P1877" s="66"/>
      <c r="Q1877" s="213"/>
      <c r="R1877" s="193"/>
      <c r="S1877" s="193"/>
      <c r="T1877" s="193"/>
      <c r="U1877" s="193"/>
      <c r="V1877" s="193"/>
      <c r="W1877" s="193"/>
      <c r="X1877" s="193"/>
      <c r="Y1877" s="193"/>
      <c r="Z1877" s="193"/>
      <c r="AA1877" s="193"/>
      <c r="AB1877" s="193"/>
      <c r="AC1877" s="193"/>
      <c r="AD1877" s="197"/>
      <c r="AE1877" s="198"/>
    </row>
    <row r="1878" spans="1:31" ht="14.25" hidden="1">
      <c r="A1878" s="66"/>
      <c r="B1878" s="66"/>
      <c r="C1878" s="172"/>
      <c r="D1878" s="66"/>
      <c r="E1878" s="66"/>
      <c r="F1878" s="193"/>
      <c r="G1878" s="193"/>
      <c r="H1878" s="193"/>
      <c r="I1878" s="193"/>
      <c r="J1878" s="193"/>
      <c r="K1878" s="193"/>
      <c r="L1878" s="194"/>
      <c r="M1878" s="195"/>
      <c r="N1878" s="195"/>
      <c r="O1878" s="195"/>
      <c r="P1878" s="66"/>
      <c r="Q1878" s="213"/>
      <c r="R1878" s="193"/>
      <c r="S1878" s="193"/>
      <c r="T1878" s="193"/>
      <c r="U1878" s="193"/>
      <c r="V1878" s="193"/>
      <c r="W1878" s="193"/>
      <c r="X1878" s="193"/>
      <c r="Y1878" s="193"/>
      <c r="Z1878" s="193"/>
      <c r="AA1878" s="193"/>
      <c r="AB1878" s="193"/>
      <c r="AC1878" s="193"/>
      <c r="AD1878" s="197"/>
      <c r="AE1878" s="198"/>
    </row>
    <row r="1879" spans="1:31" ht="14.25" hidden="1">
      <c r="A1879" s="66"/>
      <c r="B1879" s="66"/>
      <c r="C1879" s="172"/>
      <c r="D1879" s="66"/>
      <c r="E1879" s="66"/>
      <c r="F1879" s="193"/>
      <c r="G1879" s="193"/>
      <c r="H1879" s="193"/>
      <c r="I1879" s="193"/>
      <c r="J1879" s="193"/>
      <c r="K1879" s="193"/>
      <c r="L1879" s="194"/>
      <c r="M1879" s="195"/>
      <c r="N1879" s="195"/>
      <c r="O1879" s="195"/>
      <c r="P1879" s="66"/>
      <c r="Q1879" s="213"/>
      <c r="R1879" s="193"/>
      <c r="S1879" s="193"/>
      <c r="T1879" s="193"/>
      <c r="U1879" s="193"/>
      <c r="V1879" s="193"/>
      <c r="W1879" s="193"/>
      <c r="X1879" s="193"/>
      <c r="Y1879" s="193"/>
      <c r="Z1879" s="193"/>
      <c r="AA1879" s="193"/>
      <c r="AB1879" s="193"/>
      <c r="AC1879" s="193"/>
      <c r="AD1879" s="197"/>
      <c r="AE1879" s="198"/>
    </row>
    <row r="1880" spans="1:31" ht="14.25" hidden="1">
      <c r="A1880" s="66"/>
      <c r="B1880" s="66"/>
      <c r="C1880" s="172"/>
      <c r="D1880" s="66"/>
      <c r="E1880" s="66"/>
      <c r="F1880" s="193"/>
      <c r="G1880" s="193"/>
      <c r="H1880" s="193"/>
      <c r="I1880" s="193"/>
      <c r="J1880" s="193"/>
      <c r="K1880" s="193"/>
      <c r="L1880" s="194"/>
      <c r="M1880" s="195"/>
      <c r="N1880" s="195"/>
      <c r="O1880" s="195"/>
      <c r="P1880" s="66"/>
      <c r="Q1880" s="213"/>
      <c r="R1880" s="193"/>
      <c r="S1880" s="193"/>
      <c r="T1880" s="193"/>
      <c r="U1880" s="193"/>
      <c r="V1880" s="193"/>
      <c r="W1880" s="193"/>
      <c r="X1880" s="193"/>
      <c r="Y1880" s="193"/>
      <c r="Z1880" s="193"/>
      <c r="AA1880" s="193"/>
      <c r="AB1880" s="193"/>
      <c r="AC1880" s="193"/>
      <c r="AD1880" s="197"/>
      <c r="AE1880" s="198"/>
    </row>
    <row r="1881" spans="1:31" ht="14.25" hidden="1">
      <c r="A1881" s="66"/>
      <c r="B1881" s="66"/>
      <c r="C1881" s="172"/>
      <c r="D1881" s="66"/>
      <c r="E1881" s="66"/>
      <c r="F1881" s="193"/>
      <c r="G1881" s="193"/>
      <c r="H1881" s="193"/>
      <c r="I1881" s="193"/>
      <c r="J1881" s="193"/>
      <c r="K1881" s="193"/>
      <c r="L1881" s="194"/>
      <c r="M1881" s="195"/>
      <c r="N1881" s="195"/>
      <c r="O1881" s="195"/>
      <c r="P1881" s="66"/>
      <c r="Q1881" s="213"/>
      <c r="R1881" s="193"/>
      <c r="S1881" s="193"/>
      <c r="T1881" s="193"/>
      <c r="U1881" s="193"/>
      <c r="V1881" s="193"/>
      <c r="W1881" s="193"/>
      <c r="X1881" s="193"/>
      <c r="Y1881" s="193"/>
      <c r="Z1881" s="193"/>
      <c r="AA1881" s="193"/>
      <c r="AB1881" s="193"/>
      <c r="AC1881" s="193"/>
      <c r="AD1881" s="197"/>
      <c r="AE1881" s="198"/>
    </row>
    <row r="1882" spans="1:31" ht="14.25" hidden="1">
      <c r="A1882" s="66"/>
      <c r="B1882" s="66"/>
      <c r="C1882" s="172"/>
      <c r="D1882" s="66"/>
      <c r="E1882" s="66"/>
      <c r="F1882" s="193"/>
      <c r="G1882" s="193"/>
      <c r="H1882" s="193"/>
      <c r="I1882" s="193"/>
      <c r="J1882" s="193"/>
      <c r="K1882" s="193"/>
      <c r="L1882" s="194"/>
      <c r="M1882" s="195"/>
      <c r="N1882" s="195"/>
      <c r="O1882" s="195"/>
      <c r="P1882" s="66"/>
      <c r="Q1882" s="213"/>
      <c r="R1882" s="193"/>
      <c r="S1882" s="193"/>
      <c r="T1882" s="193"/>
      <c r="U1882" s="193"/>
      <c r="V1882" s="193"/>
      <c r="W1882" s="193"/>
      <c r="X1882" s="193"/>
      <c r="Y1882" s="193"/>
      <c r="Z1882" s="193"/>
      <c r="AA1882" s="193"/>
      <c r="AB1882" s="193"/>
      <c r="AC1882" s="193"/>
      <c r="AD1882" s="197"/>
      <c r="AE1882" s="198"/>
    </row>
    <row r="1883" spans="1:31" ht="14.25" hidden="1">
      <c r="A1883" s="66"/>
      <c r="B1883" s="66"/>
      <c r="C1883" s="172"/>
      <c r="D1883" s="66"/>
      <c r="E1883" s="66"/>
      <c r="F1883" s="193"/>
      <c r="G1883" s="193"/>
      <c r="H1883" s="193"/>
      <c r="I1883" s="193"/>
      <c r="J1883" s="193"/>
      <c r="K1883" s="193"/>
      <c r="L1883" s="194"/>
      <c r="M1883" s="195"/>
      <c r="N1883" s="195"/>
      <c r="O1883" s="195"/>
      <c r="P1883" s="66"/>
      <c r="Q1883" s="213"/>
      <c r="R1883" s="193"/>
      <c r="S1883" s="193"/>
      <c r="T1883" s="193"/>
      <c r="U1883" s="193"/>
      <c r="V1883" s="193"/>
      <c r="W1883" s="193"/>
      <c r="X1883" s="193"/>
      <c r="Y1883" s="193"/>
      <c r="Z1883" s="193"/>
      <c r="AA1883" s="193"/>
      <c r="AB1883" s="193"/>
      <c r="AC1883" s="193"/>
      <c r="AD1883" s="197"/>
      <c r="AE1883" s="198"/>
    </row>
    <row r="1884" spans="1:31" ht="14.25" hidden="1">
      <c r="A1884" s="66"/>
      <c r="B1884" s="66"/>
      <c r="C1884" s="172"/>
      <c r="D1884" s="66"/>
      <c r="E1884" s="66"/>
      <c r="F1884" s="193"/>
      <c r="G1884" s="193"/>
      <c r="H1884" s="193"/>
      <c r="I1884" s="193"/>
      <c r="J1884" s="193"/>
      <c r="K1884" s="193"/>
      <c r="L1884" s="194"/>
      <c r="M1884" s="195"/>
      <c r="N1884" s="195"/>
      <c r="O1884" s="195"/>
      <c r="P1884" s="66"/>
      <c r="Q1884" s="213"/>
      <c r="R1884" s="193"/>
      <c r="S1884" s="193"/>
      <c r="T1884" s="193"/>
      <c r="U1884" s="193"/>
      <c r="V1884" s="193"/>
      <c r="W1884" s="193"/>
      <c r="X1884" s="193"/>
      <c r="Y1884" s="193"/>
      <c r="Z1884" s="193"/>
      <c r="AA1884" s="193"/>
      <c r="AB1884" s="193"/>
      <c r="AC1884" s="193"/>
      <c r="AD1884" s="197"/>
      <c r="AE1884" s="198"/>
    </row>
    <row r="1885" spans="1:31" ht="14.25" hidden="1">
      <c r="A1885" s="66"/>
      <c r="B1885" s="66"/>
      <c r="C1885" s="172"/>
      <c r="D1885" s="66"/>
      <c r="E1885" s="66"/>
      <c r="F1885" s="193"/>
      <c r="G1885" s="193"/>
      <c r="H1885" s="193"/>
      <c r="I1885" s="193"/>
      <c r="J1885" s="193"/>
      <c r="K1885" s="193"/>
      <c r="L1885" s="194"/>
      <c r="M1885" s="195"/>
      <c r="N1885" s="195"/>
      <c r="O1885" s="195"/>
      <c r="P1885" s="66"/>
      <c r="Q1885" s="213"/>
      <c r="R1885" s="193"/>
      <c r="S1885" s="193"/>
      <c r="T1885" s="193"/>
      <c r="U1885" s="193"/>
      <c r="V1885" s="193"/>
      <c r="W1885" s="193"/>
      <c r="X1885" s="193"/>
      <c r="Y1885" s="193"/>
      <c r="Z1885" s="193"/>
      <c r="AA1885" s="193"/>
      <c r="AB1885" s="193"/>
      <c r="AC1885" s="193"/>
      <c r="AD1885" s="197"/>
      <c r="AE1885" s="198"/>
    </row>
    <row r="1886" spans="1:31" ht="14.25" hidden="1">
      <c r="A1886" s="66"/>
      <c r="B1886" s="66"/>
      <c r="C1886" s="172"/>
      <c r="D1886" s="66"/>
      <c r="E1886" s="66"/>
      <c r="F1886" s="193"/>
      <c r="G1886" s="193"/>
      <c r="H1886" s="193"/>
      <c r="I1886" s="193"/>
      <c r="J1886" s="193"/>
      <c r="K1886" s="193"/>
      <c r="L1886" s="194"/>
      <c r="M1886" s="195"/>
      <c r="N1886" s="195"/>
      <c r="O1886" s="195"/>
      <c r="P1886" s="66"/>
      <c r="Q1886" s="213"/>
      <c r="R1886" s="193"/>
      <c r="S1886" s="193"/>
      <c r="T1886" s="193"/>
      <c r="U1886" s="193"/>
      <c r="V1886" s="193"/>
      <c r="W1886" s="193"/>
      <c r="X1886" s="193"/>
      <c r="Y1886" s="193"/>
      <c r="Z1886" s="193"/>
      <c r="AA1886" s="193"/>
      <c r="AB1886" s="193"/>
      <c r="AC1886" s="193"/>
      <c r="AD1886" s="197"/>
      <c r="AE1886" s="198"/>
    </row>
    <row r="1887" spans="1:31" ht="14.25" hidden="1">
      <c r="A1887" s="66"/>
      <c r="B1887" s="66"/>
      <c r="C1887" s="172"/>
      <c r="D1887" s="66"/>
      <c r="E1887" s="66"/>
      <c r="F1887" s="193"/>
      <c r="G1887" s="193"/>
      <c r="H1887" s="193"/>
      <c r="I1887" s="193"/>
      <c r="J1887" s="193"/>
      <c r="K1887" s="193"/>
      <c r="L1887" s="194"/>
      <c r="M1887" s="195"/>
      <c r="N1887" s="195"/>
      <c r="O1887" s="195"/>
      <c r="P1887" s="66"/>
      <c r="Q1887" s="213"/>
      <c r="R1887" s="193"/>
      <c r="S1887" s="193"/>
      <c r="T1887" s="193"/>
      <c r="U1887" s="193"/>
      <c r="V1887" s="193"/>
      <c r="W1887" s="193"/>
      <c r="X1887" s="193"/>
      <c r="Y1887" s="193"/>
      <c r="Z1887" s="193"/>
      <c r="AA1887" s="193"/>
      <c r="AB1887" s="193"/>
      <c r="AC1887" s="193"/>
      <c r="AD1887" s="197"/>
      <c r="AE1887" s="198"/>
    </row>
    <row r="1888" spans="1:31" ht="14.25" hidden="1">
      <c r="A1888" s="66"/>
      <c r="B1888" s="66"/>
      <c r="C1888" s="172"/>
      <c r="D1888" s="66"/>
      <c r="E1888" s="66"/>
      <c r="F1888" s="193"/>
      <c r="G1888" s="193"/>
      <c r="H1888" s="193"/>
      <c r="I1888" s="193"/>
      <c r="J1888" s="193"/>
      <c r="K1888" s="193"/>
      <c r="L1888" s="194"/>
      <c r="M1888" s="195"/>
      <c r="N1888" s="195"/>
      <c r="O1888" s="195"/>
      <c r="P1888" s="66"/>
      <c r="Q1888" s="213"/>
      <c r="R1888" s="193"/>
      <c r="S1888" s="193"/>
      <c r="T1888" s="193"/>
      <c r="U1888" s="193"/>
      <c r="V1888" s="193"/>
      <c r="W1888" s="193"/>
      <c r="X1888" s="193"/>
      <c r="Y1888" s="193"/>
      <c r="Z1888" s="193"/>
      <c r="AA1888" s="193"/>
      <c r="AB1888" s="193"/>
      <c r="AC1888" s="193"/>
      <c r="AD1888" s="197"/>
      <c r="AE1888" s="198"/>
    </row>
    <row r="1889" spans="1:31" ht="14.25" hidden="1">
      <c r="A1889" s="66"/>
      <c r="B1889" s="66"/>
      <c r="C1889" s="172"/>
      <c r="D1889" s="66"/>
      <c r="E1889" s="66"/>
      <c r="F1889" s="193"/>
      <c r="G1889" s="193"/>
      <c r="H1889" s="193"/>
      <c r="I1889" s="193"/>
      <c r="J1889" s="193"/>
      <c r="K1889" s="193"/>
      <c r="L1889" s="194"/>
      <c r="M1889" s="195"/>
      <c r="N1889" s="195"/>
      <c r="O1889" s="195"/>
      <c r="P1889" s="66"/>
      <c r="Q1889" s="213"/>
      <c r="R1889" s="193"/>
      <c r="S1889" s="193"/>
      <c r="T1889" s="193"/>
      <c r="U1889" s="193"/>
      <c r="V1889" s="193"/>
      <c r="W1889" s="193"/>
      <c r="X1889" s="193"/>
      <c r="Y1889" s="193"/>
      <c r="Z1889" s="193"/>
      <c r="AA1889" s="193"/>
      <c r="AB1889" s="193"/>
      <c r="AC1889" s="193"/>
      <c r="AD1889" s="197"/>
      <c r="AE1889" s="198"/>
    </row>
    <row r="1890" spans="1:31" ht="14.25" hidden="1">
      <c r="A1890" s="66"/>
      <c r="B1890" s="66"/>
      <c r="C1890" s="172"/>
      <c r="D1890" s="66"/>
      <c r="E1890" s="66"/>
      <c r="F1890" s="193"/>
      <c r="G1890" s="193"/>
      <c r="H1890" s="193"/>
      <c r="I1890" s="193"/>
      <c r="J1890" s="193"/>
      <c r="K1890" s="193"/>
      <c r="L1890" s="194"/>
      <c r="M1890" s="195"/>
      <c r="N1890" s="195"/>
      <c r="O1890" s="195"/>
      <c r="P1890" s="66"/>
      <c r="Q1890" s="213"/>
      <c r="R1890" s="193"/>
      <c r="S1890" s="193"/>
      <c r="T1890" s="193"/>
      <c r="U1890" s="193"/>
      <c r="V1890" s="193"/>
      <c r="W1890" s="193"/>
      <c r="X1890" s="193"/>
      <c r="Y1890" s="193"/>
      <c r="Z1890" s="193"/>
      <c r="AA1890" s="193"/>
      <c r="AB1890" s="193"/>
      <c r="AC1890" s="193"/>
      <c r="AD1890" s="197"/>
      <c r="AE1890" s="198"/>
    </row>
    <row r="1891" spans="1:31" ht="14.25" hidden="1">
      <c r="A1891" s="66"/>
      <c r="B1891" s="66"/>
      <c r="C1891" s="172"/>
      <c r="D1891" s="66"/>
      <c r="E1891" s="66"/>
      <c r="F1891" s="193"/>
      <c r="G1891" s="193"/>
      <c r="H1891" s="193"/>
      <c r="I1891" s="193"/>
      <c r="J1891" s="193"/>
      <c r="K1891" s="193"/>
      <c r="L1891" s="194"/>
      <c r="M1891" s="195"/>
      <c r="N1891" s="195"/>
      <c r="O1891" s="195"/>
      <c r="P1891" s="66"/>
      <c r="Q1891" s="213"/>
      <c r="R1891" s="193"/>
      <c r="S1891" s="193"/>
      <c r="T1891" s="193"/>
      <c r="U1891" s="193"/>
      <c r="V1891" s="193"/>
      <c r="W1891" s="193"/>
      <c r="X1891" s="193"/>
      <c r="Y1891" s="193"/>
      <c r="Z1891" s="193"/>
      <c r="AA1891" s="193"/>
      <c r="AB1891" s="193"/>
      <c r="AC1891" s="193"/>
      <c r="AD1891" s="197"/>
      <c r="AE1891" s="198"/>
    </row>
    <row r="1892" spans="1:31" ht="14.25" hidden="1">
      <c r="A1892" s="66"/>
      <c r="B1892" s="66"/>
      <c r="C1892" s="172"/>
      <c r="D1892" s="66"/>
      <c r="E1892" s="66"/>
      <c r="F1892" s="193"/>
      <c r="G1892" s="193"/>
      <c r="H1892" s="193"/>
      <c r="I1892" s="193"/>
      <c r="J1892" s="193"/>
      <c r="K1892" s="193"/>
      <c r="L1892" s="194"/>
      <c r="M1892" s="195"/>
      <c r="N1892" s="195"/>
      <c r="O1892" s="195"/>
      <c r="P1892" s="66"/>
      <c r="Q1892" s="213"/>
      <c r="R1892" s="193"/>
      <c r="S1892" s="193"/>
      <c r="T1892" s="193"/>
      <c r="U1892" s="193"/>
      <c r="V1892" s="193"/>
      <c r="W1892" s="193"/>
      <c r="X1892" s="193"/>
      <c r="Y1892" s="193"/>
      <c r="Z1892" s="193"/>
      <c r="AA1892" s="193"/>
      <c r="AB1892" s="193"/>
      <c r="AC1892" s="193"/>
      <c r="AD1892" s="197"/>
      <c r="AE1892" s="198"/>
    </row>
    <row r="1893" spans="1:31" ht="14.25" hidden="1">
      <c r="A1893" s="66"/>
      <c r="B1893" s="66"/>
      <c r="C1893" s="172"/>
      <c r="D1893" s="66"/>
      <c r="E1893" s="66"/>
      <c r="F1893" s="193"/>
      <c r="G1893" s="193"/>
      <c r="H1893" s="193"/>
      <c r="I1893" s="193"/>
      <c r="J1893" s="193"/>
      <c r="K1893" s="193"/>
      <c r="L1893" s="194"/>
      <c r="M1893" s="195"/>
      <c r="N1893" s="195"/>
      <c r="O1893" s="195"/>
      <c r="P1893" s="66"/>
      <c r="Q1893" s="213"/>
      <c r="R1893" s="193"/>
      <c r="S1893" s="193"/>
      <c r="T1893" s="193"/>
      <c r="U1893" s="193"/>
      <c r="V1893" s="193"/>
      <c r="W1893" s="193"/>
      <c r="X1893" s="193"/>
      <c r="Y1893" s="193"/>
      <c r="Z1893" s="193"/>
      <c r="AA1893" s="193"/>
      <c r="AB1893" s="193"/>
      <c r="AC1893" s="193"/>
      <c r="AD1893" s="197"/>
      <c r="AE1893" s="198"/>
    </row>
    <row r="1894" spans="1:31" s="97" customFormat="1" ht="23.45" customHeight="1">
      <c r="A1894" s="220"/>
      <c r="B1894" s="91" t="s">
        <v>44</v>
      </c>
      <c r="C1894" s="221"/>
      <c r="D1894" s="92"/>
      <c r="E1894" s="92"/>
      <c r="F1894" s="93"/>
      <c r="G1894" s="93"/>
      <c r="H1894" s="93"/>
      <c r="I1894" s="93"/>
      <c r="J1894" s="93"/>
      <c r="K1894" s="93"/>
      <c r="L1894" s="94"/>
      <c r="M1894" s="95"/>
      <c r="N1894" s="95"/>
      <c r="O1894" s="95"/>
      <c r="P1894" s="92"/>
      <c r="Q1894" s="169"/>
      <c r="R1894" s="93"/>
      <c r="S1894" s="93"/>
      <c r="T1894" s="93"/>
      <c r="U1894" s="93"/>
      <c r="V1894" s="93"/>
      <c r="W1894" s="93"/>
      <c r="X1894" s="93"/>
      <c r="Y1894" s="93"/>
      <c r="Z1894" s="93"/>
      <c r="AA1894" s="93"/>
      <c r="AB1894" s="93"/>
      <c r="AC1894" s="93"/>
      <c r="AD1894" s="96"/>
      <c r="AE1894" s="152"/>
    </row>
    <row r="1895" spans="1:31" ht="14.25" collapsed="1">
      <c r="A1895" s="66"/>
      <c r="B1895" s="66" t="s">
        <v>751</v>
      </c>
      <c r="C1895" s="172"/>
      <c r="D1895" s="66">
        <v>18</v>
      </c>
      <c r="E1895" s="66">
        <v>24.83</v>
      </c>
      <c r="F1895" s="193">
        <v>261830.77</v>
      </c>
      <c r="G1895" s="193">
        <v>0</v>
      </c>
      <c r="H1895" s="193">
        <v>261830.77</v>
      </c>
      <c r="I1895" s="193">
        <v>0</v>
      </c>
      <c r="J1895" s="193">
        <v>241359.64000000004</v>
      </c>
      <c r="K1895" s="193">
        <v>0</v>
      </c>
      <c r="L1895" s="194" t="s">
        <v>1324</v>
      </c>
      <c r="M1895" s="195">
        <v>46752</v>
      </c>
      <c r="N1895" s="195" t="s">
        <v>1324</v>
      </c>
      <c r="O1895" s="196">
        <v>46387</v>
      </c>
      <c r="P1895" s="66"/>
      <c r="Q1895" s="213">
        <v>0.19841757878057509</v>
      </c>
      <c r="R1895" s="193">
        <v>12520392.870129999</v>
      </c>
      <c r="S1895" s="193"/>
      <c r="T1895" s="193"/>
      <c r="U1895" s="193">
        <v>10014000.800009999</v>
      </c>
      <c r="V1895" s="193">
        <v>41489.955818669594</v>
      </c>
      <c r="W1895" s="193">
        <v>50005.883336584324</v>
      </c>
      <c r="X1895" s="193" t="s">
        <v>607</v>
      </c>
      <c r="Y1895" s="193">
        <v>0</v>
      </c>
      <c r="Z1895" s="193">
        <v>1038791.2364873653</v>
      </c>
      <c r="AA1895" s="193">
        <v>4303.9144261541205</v>
      </c>
      <c r="AB1895" s="193">
        <v>18030000</v>
      </c>
      <c r="AC1895" s="193"/>
      <c r="AD1895" s="197">
        <v>74.701801842263265</v>
      </c>
      <c r="AE1895" s="198"/>
    </row>
    <row r="1896" spans="1:31" ht="14.25" hidden="1" outlineLevel="1">
      <c r="A1896" s="66" t="s">
        <v>134</v>
      </c>
      <c r="B1896" s="208" t="s">
        <v>358</v>
      </c>
      <c r="C1896" s="172"/>
      <c r="D1896" s="66"/>
      <c r="E1896" s="66">
        <v>0.88989631356161836</v>
      </c>
      <c r="F1896" s="193">
        <v>9383.9</v>
      </c>
      <c r="G1896" s="193"/>
      <c r="H1896" s="193">
        <v>9383.9</v>
      </c>
      <c r="I1896" s="193">
        <v>0</v>
      </c>
      <c r="J1896" s="193">
        <v>823.90000000000055</v>
      </c>
      <c r="K1896" s="193">
        <v>0</v>
      </c>
      <c r="L1896" s="194" t="s">
        <v>1324</v>
      </c>
      <c r="M1896" s="195">
        <v>43190</v>
      </c>
      <c r="N1896" s="196" t="s">
        <v>1324</v>
      </c>
      <c r="O1896" s="195">
        <v>43465</v>
      </c>
      <c r="P1896" s="66"/>
      <c r="Q1896" s="213">
        <v>0.18313835675323034</v>
      </c>
      <c r="R1896" s="193">
        <v>401836.02389999997</v>
      </c>
      <c r="S1896" s="193"/>
      <c r="T1896" s="193"/>
      <c r="U1896" s="193">
        <v>158330.32999999996</v>
      </c>
      <c r="V1896" s="193">
        <v>192171.78055589253</v>
      </c>
      <c r="W1896" s="193">
        <v>51723.510134725126</v>
      </c>
      <c r="X1896" s="193" t="s">
        <v>607</v>
      </c>
      <c r="Y1896" s="193"/>
      <c r="Z1896" s="193">
        <v>-64523.959406498667</v>
      </c>
      <c r="AA1896" s="193">
        <v>-78315.280260345462</v>
      </c>
      <c r="AB1896" s="193">
        <v>-1120203.7389887304</v>
      </c>
      <c r="AC1896" s="193"/>
      <c r="AD1896" s="197">
        <v>-1359.6355613408541</v>
      </c>
      <c r="AE1896" s="198"/>
    </row>
    <row r="1897" spans="1:31" ht="14.25" hidden="1" outlineLevel="1">
      <c r="A1897" s="66" t="s">
        <v>134</v>
      </c>
      <c r="B1897" s="208" t="s">
        <v>359</v>
      </c>
      <c r="C1897" s="172"/>
      <c r="D1897" s="66"/>
      <c r="E1897" s="66">
        <v>1.7543842234432572</v>
      </c>
      <c r="F1897" s="193">
        <v>18499.870000000003</v>
      </c>
      <c r="G1897" s="193"/>
      <c r="H1897" s="193">
        <v>18499.870000000003</v>
      </c>
      <c r="I1897" s="193">
        <v>0</v>
      </c>
      <c r="J1897" s="193">
        <v>12237.640000000001</v>
      </c>
      <c r="K1897" s="193">
        <v>0</v>
      </c>
      <c r="L1897" s="194" t="s">
        <v>1324</v>
      </c>
      <c r="M1897" s="195">
        <v>43738</v>
      </c>
      <c r="N1897" s="196" t="s">
        <v>1324</v>
      </c>
      <c r="O1897" s="195">
        <v>43830</v>
      </c>
      <c r="P1897" s="66"/>
      <c r="Q1897" s="213">
        <v>0.18533835675323035</v>
      </c>
      <c r="R1897" s="193">
        <v>684984.73775999993</v>
      </c>
      <c r="S1897" s="193"/>
      <c r="T1897" s="193"/>
      <c r="U1897" s="193">
        <v>532048.7699999999</v>
      </c>
      <c r="V1897" s="193">
        <v>43476.419473035639</v>
      </c>
      <c r="W1897" s="193">
        <v>49999.999999999993</v>
      </c>
      <c r="X1897" s="193" t="s">
        <v>607</v>
      </c>
      <c r="Y1897" s="193"/>
      <c r="Z1897" s="193">
        <v>136252.69998154815</v>
      </c>
      <c r="AA1897" s="193">
        <v>11133.903267423142</v>
      </c>
      <c r="AB1897" s="193">
        <v>2365490.0500614261</v>
      </c>
      <c r="AC1897" s="193"/>
      <c r="AD1897" s="197">
        <v>193.29626055852484</v>
      </c>
      <c r="AE1897" s="198"/>
    </row>
    <row r="1898" spans="1:31" ht="14.25" hidden="1" outlineLevel="1">
      <c r="A1898" s="66" t="s">
        <v>134</v>
      </c>
      <c r="B1898" s="208" t="s">
        <v>360</v>
      </c>
      <c r="C1898" s="172"/>
      <c r="D1898" s="66"/>
      <c r="E1898" s="66">
        <v>0.97511256984807393</v>
      </c>
      <c r="F1898" s="193">
        <v>10282.5</v>
      </c>
      <c r="G1898" s="193"/>
      <c r="H1898" s="193">
        <v>10282.5</v>
      </c>
      <c r="I1898" s="193">
        <v>0</v>
      </c>
      <c r="J1898" s="193">
        <v>5547.9</v>
      </c>
      <c r="K1898" s="193">
        <v>0</v>
      </c>
      <c r="L1898" s="194" t="s">
        <v>1324</v>
      </c>
      <c r="M1898" s="195">
        <v>43555</v>
      </c>
      <c r="N1898" s="196" t="s">
        <v>1324</v>
      </c>
      <c r="O1898" s="195">
        <v>43830</v>
      </c>
      <c r="P1898" s="66"/>
      <c r="Q1898" s="213">
        <v>0.18533835675323035</v>
      </c>
      <c r="R1898" s="193">
        <v>409384.4544000001</v>
      </c>
      <c r="S1898" s="193"/>
      <c r="T1898" s="193"/>
      <c r="U1898" s="193">
        <v>202323.9200000001</v>
      </c>
      <c r="V1898" s="193">
        <v>36468.559274680527</v>
      </c>
      <c r="W1898" s="193">
        <v>50000</v>
      </c>
      <c r="X1898" s="193" t="s">
        <v>607</v>
      </c>
      <c r="Y1898" s="193"/>
      <c r="Z1898" s="193">
        <v>141428.2340362769</v>
      </c>
      <c r="AA1898" s="193">
        <v>25492.210392450641</v>
      </c>
      <c r="AB1898" s="193">
        <v>2455342.7598563358</v>
      </c>
      <c r="AC1898" s="193"/>
      <c r="AD1898" s="197">
        <v>442.57156038435011</v>
      </c>
      <c r="AE1898" s="198"/>
    </row>
    <row r="1899" spans="1:31" ht="14.25" hidden="1" outlineLevel="1">
      <c r="A1899" s="66" t="s">
        <v>134</v>
      </c>
      <c r="B1899" s="208" t="s">
        <v>497</v>
      </c>
      <c r="C1899" s="172"/>
      <c r="D1899" s="66"/>
      <c r="E1899" s="66">
        <v>0.8053154333235929</v>
      </c>
      <c r="F1899" s="193">
        <v>8492</v>
      </c>
      <c r="G1899" s="193"/>
      <c r="H1899" s="193">
        <v>8492</v>
      </c>
      <c r="I1899" s="193">
        <v>0</v>
      </c>
      <c r="J1899" s="193">
        <v>8492</v>
      </c>
      <c r="K1899" s="193">
        <v>0</v>
      </c>
      <c r="L1899" s="195">
        <v>44562</v>
      </c>
      <c r="M1899" s="195">
        <v>45291</v>
      </c>
      <c r="N1899" s="196">
        <v>43191</v>
      </c>
      <c r="O1899" s="195">
        <v>45657</v>
      </c>
      <c r="P1899" s="66"/>
      <c r="Q1899" s="213">
        <v>0.20053835675323034</v>
      </c>
      <c r="R1899" s="193">
        <v>319118.42</v>
      </c>
      <c r="S1899" s="193"/>
      <c r="T1899" s="193"/>
      <c r="U1899" s="193">
        <v>319118.42</v>
      </c>
      <c r="V1899" s="193">
        <v>37578.711728685819</v>
      </c>
      <c r="W1899" s="193">
        <v>50000</v>
      </c>
      <c r="X1899" s="193" t="s">
        <v>607</v>
      </c>
      <c r="Y1899" s="193"/>
      <c r="Z1899" s="193">
        <v>34540.534800735557</v>
      </c>
      <c r="AA1899" s="193">
        <v>4067.4204899594397</v>
      </c>
      <c r="AB1899" s="193">
        <v>599659.98036006046</v>
      </c>
      <c r="AC1899" s="193"/>
      <c r="AD1899" s="197">
        <v>70.61469387188653</v>
      </c>
      <c r="AE1899" s="198"/>
    </row>
    <row r="1900" spans="1:31" ht="14.25" hidden="1" outlineLevel="1">
      <c r="A1900" s="66" t="s">
        <v>134</v>
      </c>
      <c r="B1900" s="208" t="s">
        <v>500</v>
      </c>
      <c r="C1900" s="172"/>
      <c r="D1900" s="66"/>
      <c r="E1900" s="66">
        <v>1.805482682573939</v>
      </c>
      <c r="F1900" s="193">
        <v>19038.7</v>
      </c>
      <c r="G1900" s="193"/>
      <c r="H1900" s="193">
        <v>19038.700000000004</v>
      </c>
      <c r="I1900" s="193">
        <v>0</v>
      </c>
      <c r="J1900" s="193">
        <v>19038.700000000004</v>
      </c>
      <c r="K1900" s="193">
        <v>0</v>
      </c>
      <c r="L1900" s="195">
        <v>43191</v>
      </c>
      <c r="M1900" s="195">
        <v>44196</v>
      </c>
      <c r="N1900" s="196" t="s">
        <v>1324</v>
      </c>
      <c r="O1900" s="195">
        <v>44196</v>
      </c>
      <c r="P1900" s="66"/>
      <c r="Q1900" s="213">
        <v>0.19673835675323034</v>
      </c>
      <c r="R1900" s="193">
        <v>711824.07802999998</v>
      </c>
      <c r="S1900" s="193"/>
      <c r="T1900" s="193"/>
      <c r="U1900" s="193">
        <v>705535.52</v>
      </c>
      <c r="V1900" s="193">
        <v>37057.967193138182</v>
      </c>
      <c r="W1900" s="193">
        <v>49999.999999999993</v>
      </c>
      <c r="X1900" s="193" t="s">
        <v>607</v>
      </c>
      <c r="Y1900" s="193"/>
      <c r="Z1900" s="193">
        <v>95015.640064990992</v>
      </c>
      <c r="AA1900" s="193">
        <v>4990.657979010698</v>
      </c>
      <c r="AB1900" s="193">
        <v>1649571.3567833269</v>
      </c>
      <c r="AC1900" s="193"/>
      <c r="AD1900" s="197">
        <v>86.643066847175831</v>
      </c>
      <c r="AE1900" s="198"/>
    </row>
    <row r="1901" spans="1:31" ht="14.25" hidden="1" outlineLevel="1">
      <c r="A1901" s="66" t="s">
        <v>134</v>
      </c>
      <c r="B1901" s="208" t="s">
        <v>498</v>
      </c>
      <c r="C1901" s="172"/>
      <c r="D1901" s="66"/>
      <c r="E1901" s="66">
        <v>1.306788350353169</v>
      </c>
      <c r="F1901" s="193">
        <v>13780</v>
      </c>
      <c r="G1901" s="193"/>
      <c r="H1901" s="193">
        <v>13780</v>
      </c>
      <c r="I1901" s="193">
        <v>0</v>
      </c>
      <c r="J1901" s="193">
        <v>13780</v>
      </c>
      <c r="K1901" s="193">
        <v>0</v>
      </c>
      <c r="L1901" s="195">
        <v>44927</v>
      </c>
      <c r="M1901" s="195">
        <v>46022</v>
      </c>
      <c r="N1901" s="196">
        <v>44562</v>
      </c>
      <c r="O1901" s="195">
        <v>46022</v>
      </c>
      <c r="P1901" s="66"/>
      <c r="Q1901" s="213">
        <v>0.20053835675323034</v>
      </c>
      <c r="R1901" s="193">
        <v>518394.52999999991</v>
      </c>
      <c r="S1901" s="193"/>
      <c r="T1901" s="193"/>
      <c r="U1901" s="193">
        <v>518394.52999999991</v>
      </c>
      <c r="V1901" s="193">
        <v>37619.341799709713</v>
      </c>
      <c r="W1901" s="193">
        <v>50000.000000000007</v>
      </c>
      <c r="X1901" s="193" t="s">
        <v>607</v>
      </c>
      <c r="Y1901" s="193"/>
      <c r="Z1901" s="193">
        <v>36986.883475875962</v>
      </c>
      <c r="AA1901" s="193">
        <v>2684.0989459997072</v>
      </c>
      <c r="AB1901" s="193">
        <v>642131.16405630473</v>
      </c>
      <c r="AC1901" s="193"/>
      <c r="AD1901" s="197">
        <v>46.598778233403827</v>
      </c>
      <c r="AE1901" s="198"/>
    </row>
    <row r="1902" spans="1:31" ht="14.25" hidden="1" outlineLevel="1">
      <c r="A1902" s="66" t="s">
        <v>134</v>
      </c>
      <c r="B1902" s="208" t="s">
        <v>496</v>
      </c>
      <c r="C1902" s="172"/>
      <c r="D1902" s="66"/>
      <c r="E1902" s="66">
        <v>1.88052343886091</v>
      </c>
      <c r="F1902" s="193">
        <v>19830</v>
      </c>
      <c r="G1902" s="193"/>
      <c r="H1902" s="193">
        <v>19830</v>
      </c>
      <c r="I1902" s="193">
        <v>0</v>
      </c>
      <c r="J1902" s="193">
        <v>19830</v>
      </c>
      <c r="K1902" s="193">
        <v>0</v>
      </c>
      <c r="L1902" s="195">
        <v>45292</v>
      </c>
      <c r="M1902" s="195">
        <v>46752</v>
      </c>
      <c r="N1902" s="196">
        <v>45292</v>
      </c>
      <c r="O1902" s="195">
        <v>46387</v>
      </c>
      <c r="P1902" s="66"/>
      <c r="Q1902" s="213">
        <v>0.20333835675323034</v>
      </c>
      <c r="R1902" s="193">
        <v>745648.12999999989</v>
      </c>
      <c r="S1902" s="193"/>
      <c r="T1902" s="193"/>
      <c r="U1902" s="193">
        <v>745648.12999999989</v>
      </c>
      <c r="V1902" s="193">
        <v>37602.023701462429</v>
      </c>
      <c r="W1902" s="193">
        <v>49999.999999999985</v>
      </c>
      <c r="X1902" s="193" t="s">
        <v>607</v>
      </c>
      <c r="Y1902" s="193"/>
      <c r="Z1902" s="193">
        <v>40138.677010148356</v>
      </c>
      <c r="AA1902" s="193">
        <v>2024.1390322818131</v>
      </c>
      <c r="AB1902" s="193">
        <v>696849.61180947907</v>
      </c>
      <c r="AC1902" s="193"/>
      <c r="AD1902" s="197">
        <v>35.141180625793197</v>
      </c>
      <c r="AE1902" s="198"/>
    </row>
    <row r="1903" spans="1:31" ht="14.25" hidden="1" outlineLevel="1">
      <c r="A1903" s="66" t="s">
        <v>134</v>
      </c>
      <c r="B1903" s="208" t="s">
        <v>486</v>
      </c>
      <c r="C1903" s="172"/>
      <c r="D1903" s="66"/>
      <c r="E1903" s="66">
        <v>1.2654035581837841</v>
      </c>
      <c r="F1903" s="193">
        <v>13343.6</v>
      </c>
      <c r="G1903" s="193"/>
      <c r="H1903" s="193">
        <v>13343.599999999999</v>
      </c>
      <c r="I1903" s="193">
        <v>0</v>
      </c>
      <c r="J1903" s="193">
        <v>13343.599999999999</v>
      </c>
      <c r="K1903" s="193">
        <v>0</v>
      </c>
      <c r="L1903" s="195">
        <v>43466</v>
      </c>
      <c r="M1903" s="195">
        <v>44196</v>
      </c>
      <c r="N1903" s="196" t="s">
        <v>1324</v>
      </c>
      <c r="O1903" s="195">
        <v>44561</v>
      </c>
      <c r="P1903" s="66"/>
      <c r="Q1903" s="213">
        <v>0.19673835675323034</v>
      </c>
      <c r="R1903" s="193">
        <v>504434.18433000002</v>
      </c>
      <c r="S1903" s="193"/>
      <c r="T1903" s="193"/>
      <c r="U1903" s="193">
        <v>502928.64000000001</v>
      </c>
      <c r="V1903" s="193">
        <v>37690.626217812285</v>
      </c>
      <c r="W1903" s="193">
        <v>50000.000000000007</v>
      </c>
      <c r="X1903" s="193" t="s">
        <v>607</v>
      </c>
      <c r="Y1903" s="193"/>
      <c r="Z1903" s="193">
        <v>69856.810173203281</v>
      </c>
      <c r="AA1903" s="193">
        <v>5235.2296361703957</v>
      </c>
      <c r="AB1903" s="193">
        <v>1212787.6322166116</v>
      </c>
      <c r="AC1903" s="193"/>
      <c r="AD1903" s="197">
        <v>90.889087818625541</v>
      </c>
      <c r="AE1903" s="198"/>
    </row>
    <row r="1904" spans="1:31" ht="14.25" hidden="1" outlineLevel="1">
      <c r="A1904" s="66" t="s">
        <v>134</v>
      </c>
      <c r="B1904" s="208" t="s">
        <v>495</v>
      </c>
      <c r="C1904" s="172"/>
      <c r="D1904" s="66"/>
      <c r="E1904" s="66">
        <v>1.306788350353169</v>
      </c>
      <c r="F1904" s="193">
        <v>13780</v>
      </c>
      <c r="G1904" s="193"/>
      <c r="H1904" s="193">
        <v>13780</v>
      </c>
      <c r="I1904" s="193">
        <v>0</v>
      </c>
      <c r="J1904" s="193">
        <v>13780</v>
      </c>
      <c r="K1904" s="193">
        <v>0</v>
      </c>
      <c r="L1904" s="195">
        <v>44197</v>
      </c>
      <c r="M1904" s="195">
        <v>45291</v>
      </c>
      <c r="N1904" s="196">
        <v>43191</v>
      </c>
      <c r="O1904" s="195">
        <v>45291</v>
      </c>
      <c r="P1904" s="66"/>
      <c r="Q1904" s="213">
        <v>0.19873835675323034</v>
      </c>
      <c r="R1904" s="193">
        <v>519124.13</v>
      </c>
      <c r="S1904" s="193"/>
      <c r="T1904" s="193"/>
      <c r="U1904" s="193">
        <v>519124.13</v>
      </c>
      <c r="V1904" s="193">
        <v>37672.28809869376</v>
      </c>
      <c r="W1904" s="193">
        <v>50000</v>
      </c>
      <c r="X1904" s="193" t="s">
        <v>607</v>
      </c>
      <c r="Y1904" s="193"/>
      <c r="Z1904" s="193">
        <v>56652.814796445018</v>
      </c>
      <c r="AA1904" s="193">
        <v>4111.2347457507276</v>
      </c>
      <c r="AB1904" s="193">
        <v>983552.39732579084</v>
      </c>
      <c r="AC1904" s="193"/>
      <c r="AD1904" s="197">
        <v>71.375355393743888</v>
      </c>
      <c r="AE1904" s="198"/>
    </row>
    <row r="1905" spans="1:31" ht="14.25" hidden="1" outlineLevel="1">
      <c r="A1905" s="66" t="s">
        <v>134</v>
      </c>
      <c r="B1905" s="208" t="s">
        <v>494</v>
      </c>
      <c r="C1905" s="172"/>
      <c r="D1905" s="66"/>
      <c r="E1905" s="66">
        <v>0.86030865279890512</v>
      </c>
      <c r="F1905" s="193">
        <v>9071.9</v>
      </c>
      <c r="G1905" s="193"/>
      <c r="H1905" s="193">
        <v>9071.8999999999978</v>
      </c>
      <c r="I1905" s="193">
        <v>0</v>
      </c>
      <c r="J1905" s="193">
        <v>9071.8999999999978</v>
      </c>
      <c r="K1905" s="193">
        <v>0</v>
      </c>
      <c r="L1905" s="195">
        <v>44197</v>
      </c>
      <c r="M1905" s="195">
        <v>45291</v>
      </c>
      <c r="N1905" s="196" t="s">
        <v>1324</v>
      </c>
      <c r="O1905" s="195">
        <v>45291</v>
      </c>
      <c r="P1905" s="66"/>
      <c r="Q1905" s="213">
        <v>0.19873835675323034</v>
      </c>
      <c r="R1905" s="193">
        <v>340511.82054000004</v>
      </c>
      <c r="S1905" s="193"/>
      <c r="T1905" s="193"/>
      <c r="U1905" s="193">
        <v>320975.64</v>
      </c>
      <c r="V1905" s="193">
        <v>35381.302703953981</v>
      </c>
      <c r="W1905" s="193">
        <v>50000.000000000007</v>
      </c>
      <c r="X1905" s="193" t="s">
        <v>607</v>
      </c>
      <c r="Y1905" s="193"/>
      <c r="Z1905" s="193">
        <v>59783.449079079226</v>
      </c>
      <c r="AA1905" s="193">
        <v>6589.9590029739356</v>
      </c>
      <c r="AB1905" s="193">
        <v>1037903.4982357566</v>
      </c>
      <c r="AC1905" s="193"/>
      <c r="AD1905" s="197">
        <v>114.40861321616826</v>
      </c>
      <c r="AE1905" s="198"/>
    </row>
    <row r="1906" spans="1:31" ht="14.25" hidden="1" outlineLevel="1">
      <c r="A1906" s="66" t="s">
        <v>134</v>
      </c>
      <c r="B1906" s="208" t="s">
        <v>493</v>
      </c>
      <c r="C1906" s="172"/>
      <c r="D1906" s="66"/>
      <c r="E1906" s="66">
        <v>1.9962187790228014</v>
      </c>
      <c r="F1906" s="193">
        <v>21050</v>
      </c>
      <c r="G1906" s="193"/>
      <c r="H1906" s="193">
        <v>21050</v>
      </c>
      <c r="I1906" s="193">
        <v>0</v>
      </c>
      <c r="J1906" s="193">
        <v>21050</v>
      </c>
      <c r="K1906" s="193">
        <v>0</v>
      </c>
      <c r="L1906" s="195">
        <v>44562</v>
      </c>
      <c r="M1906" s="195">
        <v>45657</v>
      </c>
      <c r="N1906" s="196" t="s">
        <v>1324</v>
      </c>
      <c r="O1906" s="195">
        <v>45657</v>
      </c>
      <c r="P1906" s="66"/>
      <c r="Q1906" s="213">
        <v>0.20053835675323034</v>
      </c>
      <c r="R1906" s="193">
        <v>786224.47888000007</v>
      </c>
      <c r="S1906" s="193"/>
      <c r="T1906" s="193"/>
      <c r="U1906" s="193">
        <v>786167.69000000006</v>
      </c>
      <c r="V1906" s="193">
        <v>37347.633729216155</v>
      </c>
      <c r="W1906" s="193">
        <v>50000</v>
      </c>
      <c r="X1906" s="193" t="s">
        <v>607</v>
      </c>
      <c r="Y1906" s="193"/>
      <c r="Z1906" s="193">
        <v>71306.120262531666</v>
      </c>
      <c r="AA1906" s="193">
        <v>3387.46414548844</v>
      </c>
      <c r="AB1906" s="193">
        <v>1237949.1783454167</v>
      </c>
      <c r="AC1906" s="193"/>
      <c r="AD1906" s="197">
        <v>58.809937213558989</v>
      </c>
      <c r="AE1906" s="198"/>
    </row>
    <row r="1907" spans="1:31" ht="14.25" hidden="1" outlineLevel="1">
      <c r="A1907" s="66" t="s">
        <v>134</v>
      </c>
      <c r="B1907" s="208" t="s">
        <v>492</v>
      </c>
      <c r="C1907" s="172"/>
      <c r="D1907" s="66"/>
      <c r="E1907" s="66">
        <v>1.5267991611528318</v>
      </c>
      <c r="F1907" s="193">
        <v>16100</v>
      </c>
      <c r="G1907" s="193"/>
      <c r="H1907" s="193">
        <v>16100</v>
      </c>
      <c r="I1907" s="193">
        <v>0</v>
      </c>
      <c r="J1907" s="193">
        <v>16100</v>
      </c>
      <c r="K1907" s="193">
        <v>0</v>
      </c>
      <c r="L1907" s="195">
        <v>45292</v>
      </c>
      <c r="M1907" s="195">
        <v>46387</v>
      </c>
      <c r="N1907" s="196">
        <v>43191</v>
      </c>
      <c r="O1907" s="195">
        <v>46387</v>
      </c>
      <c r="P1907" s="66"/>
      <c r="Q1907" s="213">
        <v>0.20333835675323034</v>
      </c>
      <c r="R1907" s="193">
        <v>605938.67999999993</v>
      </c>
      <c r="S1907" s="193"/>
      <c r="T1907" s="193"/>
      <c r="U1907" s="193">
        <v>605938.67999999993</v>
      </c>
      <c r="V1907" s="193">
        <v>37635.942857142851</v>
      </c>
      <c r="W1907" s="193">
        <v>49999.999999999993</v>
      </c>
      <c r="X1907" s="193" t="s">
        <v>607</v>
      </c>
      <c r="Y1907" s="193"/>
      <c r="Z1907" s="193">
        <v>28852.917280233134</v>
      </c>
      <c r="AA1907" s="193">
        <v>1792.1066633685177</v>
      </c>
      <c r="AB1907" s="193">
        <v>500916.96348681313</v>
      </c>
      <c r="AC1907" s="193"/>
      <c r="AD1907" s="197">
        <v>31.112854874957335</v>
      </c>
      <c r="AE1907" s="198"/>
    </row>
    <row r="1908" spans="1:31" ht="14.25" hidden="1" outlineLevel="1">
      <c r="A1908" s="66" t="s">
        <v>134</v>
      </c>
      <c r="B1908" s="208" t="s">
        <v>491</v>
      </c>
      <c r="C1908" s="172"/>
      <c r="D1908" s="66"/>
      <c r="E1908" s="66">
        <v>1.2711029761704478</v>
      </c>
      <c r="F1908" s="193">
        <v>13403.7</v>
      </c>
      <c r="G1908" s="193"/>
      <c r="H1908" s="193">
        <v>13403.7</v>
      </c>
      <c r="I1908" s="193">
        <v>0</v>
      </c>
      <c r="J1908" s="193">
        <v>13403.7</v>
      </c>
      <c r="K1908" s="193">
        <v>0</v>
      </c>
      <c r="L1908" s="195">
        <v>44927</v>
      </c>
      <c r="M1908" s="195">
        <v>46022</v>
      </c>
      <c r="N1908" s="196" t="s">
        <v>1324</v>
      </c>
      <c r="O1908" s="195">
        <v>46022</v>
      </c>
      <c r="P1908" s="66"/>
      <c r="Q1908" s="213">
        <v>0.20053835675323034</v>
      </c>
      <c r="R1908" s="193">
        <v>501642.86857999983</v>
      </c>
      <c r="S1908" s="193"/>
      <c r="T1908" s="193"/>
      <c r="U1908" s="193">
        <v>500381.51999999984</v>
      </c>
      <c r="V1908" s="193">
        <v>37331.596499474013</v>
      </c>
      <c r="W1908" s="193">
        <v>49999.999999999978</v>
      </c>
      <c r="X1908" s="193" t="s">
        <v>607</v>
      </c>
      <c r="Y1908" s="193"/>
      <c r="Z1908" s="193">
        <v>44202.264453652206</v>
      </c>
      <c r="AA1908" s="193">
        <v>3297.7658746206048</v>
      </c>
      <c r="AB1908" s="193">
        <v>767397.75996701757</v>
      </c>
      <c r="AC1908" s="193"/>
      <c r="AD1908" s="197">
        <v>57.252680973687681</v>
      </c>
      <c r="AE1908" s="198"/>
    </row>
    <row r="1909" spans="1:31" ht="14.25" hidden="1" outlineLevel="1">
      <c r="A1909" s="66" t="s">
        <v>134</v>
      </c>
      <c r="B1909" s="208" t="s">
        <v>490</v>
      </c>
      <c r="C1909" s="172"/>
      <c r="D1909" s="66"/>
      <c r="E1909" s="66">
        <v>1.88052343886091</v>
      </c>
      <c r="F1909" s="193">
        <v>19830</v>
      </c>
      <c r="G1909" s="193"/>
      <c r="H1909" s="193">
        <v>19830</v>
      </c>
      <c r="I1909" s="193">
        <v>0</v>
      </c>
      <c r="J1909" s="193">
        <v>19830</v>
      </c>
      <c r="K1909" s="193">
        <v>0</v>
      </c>
      <c r="L1909" s="195">
        <v>44562</v>
      </c>
      <c r="M1909" s="195">
        <v>45657</v>
      </c>
      <c r="N1909" s="196" t="s">
        <v>1324</v>
      </c>
      <c r="O1909" s="195">
        <v>45657</v>
      </c>
      <c r="P1909" s="66"/>
      <c r="Q1909" s="213">
        <v>0.20053835675323034</v>
      </c>
      <c r="R1909" s="193">
        <v>744627.0918099999</v>
      </c>
      <c r="S1909" s="193"/>
      <c r="T1909" s="193"/>
      <c r="U1909" s="193">
        <v>743936.82999999984</v>
      </c>
      <c r="V1909" s="193">
        <v>37515.725163893083</v>
      </c>
      <c r="W1909" s="193">
        <v>50000.000000000007</v>
      </c>
      <c r="X1909" s="193" t="s">
        <v>607</v>
      </c>
      <c r="Y1909" s="193"/>
      <c r="Z1909" s="193">
        <v>45421.79716722609</v>
      </c>
      <c r="AA1909" s="193">
        <v>2290.5596150895658</v>
      </c>
      <c r="AB1909" s="193">
        <v>788570.12939583696</v>
      </c>
      <c r="AC1909" s="193"/>
      <c r="AD1909" s="197">
        <v>39.766521905992789</v>
      </c>
      <c r="AE1909" s="198"/>
    </row>
    <row r="1910" spans="1:31" ht="14.25" hidden="1" outlineLevel="1">
      <c r="A1910" s="66" t="s">
        <v>134</v>
      </c>
      <c r="B1910" s="208" t="s">
        <v>489</v>
      </c>
      <c r="C1910" s="172"/>
      <c r="D1910" s="66"/>
      <c r="E1910" s="66">
        <v>1.8387972506058015</v>
      </c>
      <c r="F1910" s="193">
        <v>19390</v>
      </c>
      <c r="G1910" s="193"/>
      <c r="H1910" s="193">
        <v>19390</v>
      </c>
      <c r="I1910" s="193">
        <v>0</v>
      </c>
      <c r="J1910" s="193">
        <v>19390</v>
      </c>
      <c r="K1910" s="193">
        <v>0</v>
      </c>
      <c r="L1910" s="195">
        <v>44197</v>
      </c>
      <c r="M1910" s="195">
        <v>45657</v>
      </c>
      <c r="N1910" s="196" t="s">
        <v>1324</v>
      </c>
      <c r="O1910" s="195">
        <v>45291</v>
      </c>
      <c r="P1910" s="66"/>
      <c r="Q1910" s="213">
        <v>0.19873835675323034</v>
      </c>
      <c r="R1910" s="193">
        <v>729073.00750000007</v>
      </c>
      <c r="S1910" s="193"/>
      <c r="T1910" s="193"/>
      <c r="U1910" s="193">
        <v>728486.28</v>
      </c>
      <c r="V1910" s="193">
        <v>37570.20526044353</v>
      </c>
      <c r="W1910" s="193">
        <v>49999.999999999993</v>
      </c>
      <c r="X1910" s="193" t="s">
        <v>607</v>
      </c>
      <c r="Y1910" s="193"/>
      <c r="Z1910" s="193">
        <v>58252.041703643314</v>
      </c>
      <c r="AA1910" s="193">
        <v>3004.2311347933633</v>
      </c>
      <c r="AB1910" s="193">
        <v>1011316.6569498597</v>
      </c>
      <c r="AC1910" s="193"/>
      <c r="AD1910" s="197">
        <v>52.156609435268678</v>
      </c>
      <c r="AE1910" s="198"/>
    </row>
    <row r="1911" spans="1:31" ht="14.25" hidden="1" outlineLevel="1">
      <c r="A1911" s="66" t="s">
        <v>134</v>
      </c>
      <c r="B1911" s="208" t="s">
        <v>488</v>
      </c>
      <c r="C1911" s="172"/>
      <c r="D1911" s="66"/>
      <c r="E1911" s="66">
        <v>0.86030865279890512</v>
      </c>
      <c r="F1911" s="193">
        <v>9071.9</v>
      </c>
      <c r="G1911" s="193"/>
      <c r="H1911" s="193">
        <v>9071.9</v>
      </c>
      <c r="I1911" s="193">
        <v>0</v>
      </c>
      <c r="J1911" s="193">
        <v>9071.9</v>
      </c>
      <c r="K1911" s="193">
        <v>0</v>
      </c>
      <c r="L1911" s="195">
        <v>43739</v>
      </c>
      <c r="M1911" s="195">
        <v>44561</v>
      </c>
      <c r="N1911" s="196" t="s">
        <v>1324</v>
      </c>
      <c r="O1911" s="195">
        <v>44926</v>
      </c>
      <c r="P1911" s="66"/>
      <c r="Q1911" s="213">
        <v>0.19873835675323034</v>
      </c>
      <c r="R1911" s="193">
        <v>341130.12071000005</v>
      </c>
      <c r="S1911" s="193"/>
      <c r="T1911" s="193"/>
      <c r="U1911" s="193">
        <v>327488.64000000007</v>
      </c>
      <c r="V1911" s="193">
        <v>36099.2338980809</v>
      </c>
      <c r="W1911" s="193">
        <v>50000.000000000007</v>
      </c>
      <c r="X1911" s="193" t="s">
        <v>607</v>
      </c>
      <c r="Y1911" s="193"/>
      <c r="Z1911" s="193">
        <v>54056.999270582754</v>
      </c>
      <c r="AA1911" s="193">
        <v>5958.7296234066462</v>
      </c>
      <c r="AB1911" s="193">
        <v>938486.31203681161</v>
      </c>
      <c r="AC1911" s="193"/>
      <c r="AD1911" s="197">
        <v>103.44980787231029</v>
      </c>
      <c r="AE1911" s="198"/>
    </row>
    <row r="1912" spans="1:31" ht="14.25" hidden="1" outlineLevel="1">
      <c r="A1912" s="66" t="s">
        <v>134</v>
      </c>
      <c r="B1912" s="208" t="s">
        <v>487</v>
      </c>
      <c r="C1912" s="172"/>
      <c r="D1912" s="66"/>
      <c r="E1912" s="66">
        <v>1.7459375152889782</v>
      </c>
      <c r="F1912" s="193">
        <v>18410.8</v>
      </c>
      <c r="G1912" s="193"/>
      <c r="H1912" s="193">
        <v>18410.800000000003</v>
      </c>
      <c r="I1912" s="193">
        <v>0</v>
      </c>
      <c r="J1912" s="193">
        <v>18410.800000000003</v>
      </c>
      <c r="K1912" s="193">
        <v>0</v>
      </c>
      <c r="L1912" s="195">
        <v>43647</v>
      </c>
      <c r="M1912" s="195">
        <v>44926</v>
      </c>
      <c r="N1912" s="196" t="s">
        <v>1324</v>
      </c>
      <c r="O1912" s="195">
        <v>44561</v>
      </c>
      <c r="P1912" s="66"/>
      <c r="Q1912" s="213">
        <v>0.19673835675323034</v>
      </c>
      <c r="R1912" s="193">
        <v>691403.71347999992</v>
      </c>
      <c r="S1912" s="193"/>
      <c r="T1912" s="193"/>
      <c r="U1912" s="193">
        <v>690064.98000999994</v>
      </c>
      <c r="V1912" s="193">
        <v>37481.531492928058</v>
      </c>
      <c r="W1912" s="193">
        <v>50000</v>
      </c>
      <c r="X1912" s="193" t="s">
        <v>607</v>
      </c>
      <c r="Y1912" s="193"/>
      <c r="Z1912" s="193">
        <v>24160.859083906926</v>
      </c>
      <c r="AA1912" s="193">
        <v>1312.3198928839008</v>
      </c>
      <c r="AB1912" s="193">
        <v>419457.90264455549</v>
      </c>
      <c r="AC1912" s="193"/>
      <c r="AD1912" s="197">
        <v>22.783252365163676</v>
      </c>
      <c r="AE1912" s="198"/>
    </row>
    <row r="1913" spans="1:31" ht="14.25" hidden="1" outlineLevel="1">
      <c r="A1913" s="66" t="s">
        <v>134</v>
      </c>
      <c r="B1913" s="208" t="s">
        <v>499</v>
      </c>
      <c r="C1913" s="172"/>
      <c r="D1913" s="66"/>
      <c r="E1913" s="66">
        <v>0.86030865279890512</v>
      </c>
      <c r="F1913" s="193">
        <v>9071.9</v>
      </c>
      <c r="G1913" s="193"/>
      <c r="H1913" s="193">
        <v>9071.9</v>
      </c>
      <c r="I1913" s="193">
        <v>0</v>
      </c>
      <c r="J1913" s="193">
        <v>8157.5999999999995</v>
      </c>
      <c r="K1913" s="193">
        <v>0</v>
      </c>
      <c r="L1913" s="194" t="s">
        <v>1324</v>
      </c>
      <c r="M1913" s="195">
        <v>43646</v>
      </c>
      <c r="N1913" s="196" t="s">
        <v>1324</v>
      </c>
      <c r="O1913" s="195">
        <v>43830</v>
      </c>
      <c r="P1913" s="66"/>
      <c r="Q1913" s="213">
        <v>0.19533835675323033</v>
      </c>
      <c r="R1913" s="193">
        <v>345508.22256000002</v>
      </c>
      <c r="S1913" s="193"/>
      <c r="T1913" s="193"/>
      <c r="U1913" s="193">
        <v>289041.46000000002</v>
      </c>
      <c r="V1913" s="193">
        <v>35432.168775129947</v>
      </c>
      <c r="W1913" s="193">
        <v>49999.999999999985</v>
      </c>
      <c r="X1913" s="193" t="s">
        <v>607</v>
      </c>
      <c r="Y1913" s="193"/>
      <c r="Z1913" s="193">
        <v>106406.45325378433</v>
      </c>
      <c r="AA1913" s="193">
        <v>13043.842950596294</v>
      </c>
      <c r="AB1913" s="193">
        <v>1847327.8435454101</v>
      </c>
      <c r="AC1913" s="193"/>
      <c r="AD1913" s="197">
        <v>226.45482047972567</v>
      </c>
      <c r="AE1913" s="198"/>
    </row>
    <row r="1914" spans="1:31" ht="14.25" hidden="1">
      <c r="A1914" s="66"/>
      <c r="B1914" s="66"/>
      <c r="C1914" s="172"/>
      <c r="D1914" s="66"/>
      <c r="E1914" s="66"/>
      <c r="F1914" s="193"/>
      <c r="G1914" s="193"/>
      <c r="H1914" s="193"/>
      <c r="I1914" s="193"/>
      <c r="J1914" s="193"/>
      <c r="K1914" s="193"/>
      <c r="L1914" s="194"/>
      <c r="M1914" s="195"/>
      <c r="N1914" s="195"/>
      <c r="O1914" s="195"/>
      <c r="P1914" s="66"/>
      <c r="Q1914" s="213"/>
      <c r="R1914" s="193"/>
      <c r="S1914" s="193"/>
      <c r="T1914" s="193"/>
      <c r="U1914" s="193"/>
      <c r="V1914" s="193"/>
      <c r="W1914" s="193"/>
      <c r="X1914" s="193"/>
      <c r="Y1914" s="193"/>
      <c r="Z1914" s="193"/>
      <c r="AA1914" s="193"/>
      <c r="AB1914" s="193"/>
      <c r="AC1914" s="193"/>
      <c r="AD1914" s="197"/>
      <c r="AE1914" s="198"/>
    </row>
    <row r="1915" spans="1:31" ht="14.25" hidden="1">
      <c r="A1915" s="66"/>
      <c r="B1915" s="66"/>
      <c r="C1915" s="172"/>
      <c r="D1915" s="66"/>
      <c r="E1915" s="66"/>
      <c r="F1915" s="193"/>
      <c r="G1915" s="193"/>
      <c r="H1915" s="193"/>
      <c r="I1915" s="193"/>
      <c r="J1915" s="193"/>
      <c r="K1915" s="193"/>
      <c r="L1915" s="194"/>
      <c r="M1915" s="195"/>
      <c r="N1915" s="195"/>
      <c r="O1915" s="195"/>
      <c r="P1915" s="66"/>
      <c r="Q1915" s="213"/>
      <c r="R1915" s="193"/>
      <c r="S1915" s="193"/>
      <c r="T1915" s="193"/>
      <c r="U1915" s="193"/>
      <c r="V1915" s="193"/>
      <c r="W1915" s="193"/>
      <c r="X1915" s="193"/>
      <c r="Y1915" s="193"/>
      <c r="Z1915" s="193"/>
      <c r="AA1915" s="193"/>
      <c r="AB1915" s="193"/>
      <c r="AC1915" s="193"/>
      <c r="AD1915" s="197"/>
      <c r="AE1915" s="198"/>
    </row>
    <row r="1916" spans="1:31" ht="14.25" hidden="1">
      <c r="A1916" s="66"/>
      <c r="B1916" s="66"/>
      <c r="C1916" s="172"/>
      <c r="D1916" s="66"/>
      <c r="E1916" s="66"/>
      <c r="F1916" s="193"/>
      <c r="G1916" s="193"/>
      <c r="H1916" s="193"/>
      <c r="I1916" s="193"/>
      <c r="J1916" s="193"/>
      <c r="K1916" s="193"/>
      <c r="L1916" s="194"/>
      <c r="M1916" s="195"/>
      <c r="N1916" s="195"/>
      <c r="O1916" s="195"/>
      <c r="P1916" s="66"/>
      <c r="Q1916" s="213"/>
      <c r="R1916" s="193"/>
      <c r="S1916" s="193"/>
      <c r="T1916" s="193"/>
      <c r="U1916" s="193"/>
      <c r="V1916" s="193"/>
      <c r="W1916" s="193"/>
      <c r="X1916" s="193"/>
      <c r="Y1916" s="193"/>
      <c r="Z1916" s="193"/>
      <c r="AA1916" s="193"/>
      <c r="AB1916" s="193"/>
      <c r="AC1916" s="193"/>
      <c r="AD1916" s="197"/>
      <c r="AE1916" s="198"/>
    </row>
    <row r="1917" spans="1:31" ht="14.25" hidden="1">
      <c r="A1917" s="66"/>
      <c r="B1917" s="66"/>
      <c r="C1917" s="172"/>
      <c r="D1917" s="66"/>
      <c r="E1917" s="66"/>
      <c r="F1917" s="193"/>
      <c r="G1917" s="193"/>
      <c r="H1917" s="193"/>
      <c r="I1917" s="193"/>
      <c r="J1917" s="193"/>
      <c r="K1917" s="193"/>
      <c r="L1917" s="194"/>
      <c r="M1917" s="195"/>
      <c r="N1917" s="195"/>
      <c r="O1917" s="195"/>
      <c r="P1917" s="66"/>
      <c r="Q1917" s="213"/>
      <c r="R1917" s="193"/>
      <c r="S1917" s="193"/>
      <c r="T1917" s="193"/>
      <c r="U1917" s="193"/>
      <c r="V1917" s="193"/>
      <c r="W1917" s="193"/>
      <c r="X1917" s="193"/>
      <c r="Y1917" s="193"/>
      <c r="Z1917" s="193"/>
      <c r="AA1917" s="193"/>
      <c r="AB1917" s="193"/>
      <c r="AC1917" s="193"/>
      <c r="AD1917" s="197"/>
      <c r="AE1917" s="198"/>
    </row>
    <row r="1918" spans="1:31" ht="14.25" hidden="1">
      <c r="A1918" s="66"/>
      <c r="B1918" s="66"/>
      <c r="C1918" s="172"/>
      <c r="D1918" s="66"/>
      <c r="E1918" s="66"/>
      <c r="F1918" s="193"/>
      <c r="G1918" s="193"/>
      <c r="H1918" s="193"/>
      <c r="I1918" s="193"/>
      <c r="J1918" s="193"/>
      <c r="K1918" s="193"/>
      <c r="L1918" s="194"/>
      <c r="M1918" s="195"/>
      <c r="N1918" s="195"/>
      <c r="O1918" s="195"/>
      <c r="P1918" s="66"/>
      <c r="Q1918" s="213"/>
      <c r="R1918" s="193"/>
      <c r="S1918" s="193"/>
      <c r="T1918" s="193"/>
      <c r="U1918" s="193"/>
      <c r="V1918" s="193"/>
      <c r="W1918" s="193"/>
      <c r="X1918" s="193"/>
      <c r="Y1918" s="193"/>
      <c r="Z1918" s="193"/>
      <c r="AA1918" s="193"/>
      <c r="AB1918" s="193"/>
      <c r="AC1918" s="193"/>
      <c r="AD1918" s="197"/>
      <c r="AE1918" s="198"/>
    </row>
    <row r="1919" spans="1:31" ht="14.25" hidden="1">
      <c r="A1919" s="66"/>
      <c r="B1919" s="66"/>
      <c r="C1919" s="172"/>
      <c r="D1919" s="66"/>
      <c r="E1919" s="66"/>
      <c r="F1919" s="193"/>
      <c r="G1919" s="193"/>
      <c r="H1919" s="193"/>
      <c r="I1919" s="193"/>
      <c r="J1919" s="193"/>
      <c r="K1919" s="193"/>
      <c r="L1919" s="194"/>
      <c r="M1919" s="195"/>
      <c r="N1919" s="195"/>
      <c r="O1919" s="195"/>
      <c r="P1919" s="66"/>
      <c r="Q1919" s="213"/>
      <c r="R1919" s="193"/>
      <c r="S1919" s="193"/>
      <c r="T1919" s="193"/>
      <c r="U1919" s="193"/>
      <c r="V1919" s="193"/>
      <c r="W1919" s="193"/>
      <c r="X1919" s="193"/>
      <c r="Y1919" s="193"/>
      <c r="Z1919" s="193"/>
      <c r="AA1919" s="193"/>
      <c r="AB1919" s="193"/>
      <c r="AC1919" s="193"/>
      <c r="AD1919" s="197"/>
      <c r="AE1919" s="198"/>
    </row>
    <row r="1920" spans="1:31" ht="14.25" hidden="1">
      <c r="A1920" s="66"/>
      <c r="B1920" s="66"/>
      <c r="C1920" s="172"/>
      <c r="D1920" s="66"/>
      <c r="E1920" s="66"/>
      <c r="F1920" s="193"/>
      <c r="G1920" s="193"/>
      <c r="H1920" s="193"/>
      <c r="I1920" s="193"/>
      <c r="J1920" s="193"/>
      <c r="K1920" s="193"/>
      <c r="L1920" s="194"/>
      <c r="M1920" s="195"/>
      <c r="N1920" s="195"/>
      <c r="O1920" s="195"/>
      <c r="P1920" s="66"/>
      <c r="Q1920" s="213"/>
      <c r="R1920" s="193"/>
      <c r="S1920" s="193"/>
      <c r="T1920" s="193"/>
      <c r="U1920" s="193"/>
      <c r="V1920" s="193"/>
      <c r="W1920" s="193"/>
      <c r="X1920" s="193"/>
      <c r="Y1920" s="193"/>
      <c r="Z1920" s="193"/>
      <c r="AA1920" s="193"/>
      <c r="AB1920" s="193"/>
      <c r="AC1920" s="193"/>
      <c r="AD1920" s="197"/>
      <c r="AE1920" s="198"/>
    </row>
    <row r="1921" spans="1:31" ht="14.25" hidden="1">
      <c r="A1921" s="66"/>
      <c r="B1921" s="66"/>
      <c r="C1921" s="172"/>
      <c r="D1921" s="66"/>
      <c r="E1921" s="66"/>
      <c r="F1921" s="193"/>
      <c r="G1921" s="193"/>
      <c r="H1921" s="193"/>
      <c r="I1921" s="193"/>
      <c r="J1921" s="193"/>
      <c r="K1921" s="193"/>
      <c r="L1921" s="194"/>
      <c r="M1921" s="195"/>
      <c r="N1921" s="195"/>
      <c r="O1921" s="195"/>
      <c r="P1921" s="66"/>
      <c r="Q1921" s="213"/>
      <c r="R1921" s="193"/>
      <c r="S1921" s="193"/>
      <c r="T1921" s="193"/>
      <c r="U1921" s="193"/>
      <c r="V1921" s="193"/>
      <c r="W1921" s="193"/>
      <c r="X1921" s="193"/>
      <c r="Y1921" s="193"/>
      <c r="Z1921" s="193"/>
      <c r="AA1921" s="193"/>
      <c r="AB1921" s="193"/>
      <c r="AC1921" s="193"/>
      <c r="AD1921" s="197"/>
      <c r="AE1921" s="198"/>
    </row>
    <row r="1922" spans="1:31" ht="14.25" hidden="1">
      <c r="A1922" s="66"/>
      <c r="B1922" s="66"/>
      <c r="C1922" s="172"/>
      <c r="D1922" s="66"/>
      <c r="E1922" s="66"/>
      <c r="F1922" s="193"/>
      <c r="G1922" s="193"/>
      <c r="H1922" s="193"/>
      <c r="I1922" s="193"/>
      <c r="J1922" s="193"/>
      <c r="K1922" s="193"/>
      <c r="L1922" s="194"/>
      <c r="M1922" s="195"/>
      <c r="N1922" s="195"/>
      <c r="O1922" s="195"/>
      <c r="P1922" s="66"/>
      <c r="Q1922" s="213"/>
      <c r="R1922" s="193"/>
      <c r="S1922" s="193"/>
      <c r="T1922" s="193"/>
      <c r="U1922" s="193"/>
      <c r="V1922" s="193"/>
      <c r="W1922" s="193"/>
      <c r="X1922" s="193"/>
      <c r="Y1922" s="193"/>
      <c r="Z1922" s="193"/>
      <c r="AA1922" s="193"/>
      <c r="AB1922" s="193"/>
      <c r="AC1922" s="193"/>
      <c r="AD1922" s="197"/>
      <c r="AE1922" s="198"/>
    </row>
    <row r="1923" spans="1:31" ht="14.25" hidden="1">
      <c r="A1923" s="66"/>
      <c r="B1923" s="66"/>
      <c r="C1923" s="172"/>
      <c r="D1923" s="66"/>
      <c r="E1923" s="66"/>
      <c r="F1923" s="193"/>
      <c r="G1923" s="193"/>
      <c r="H1923" s="193"/>
      <c r="I1923" s="193"/>
      <c r="J1923" s="193"/>
      <c r="K1923" s="193"/>
      <c r="L1923" s="194"/>
      <c r="M1923" s="195"/>
      <c r="N1923" s="195"/>
      <c r="O1923" s="195"/>
      <c r="P1923" s="66"/>
      <c r="Q1923" s="213"/>
      <c r="R1923" s="193"/>
      <c r="S1923" s="193"/>
      <c r="T1923" s="193"/>
      <c r="U1923" s="193"/>
      <c r="V1923" s="193"/>
      <c r="W1923" s="193"/>
      <c r="X1923" s="193"/>
      <c r="Y1923" s="193"/>
      <c r="Z1923" s="193"/>
      <c r="AA1923" s="193"/>
      <c r="AB1923" s="193"/>
      <c r="AC1923" s="193"/>
      <c r="AD1923" s="197"/>
      <c r="AE1923" s="198"/>
    </row>
    <row r="1924" spans="1:31" ht="14.25" hidden="1">
      <c r="A1924" s="66"/>
      <c r="B1924" s="66"/>
      <c r="C1924" s="172"/>
      <c r="D1924" s="66"/>
      <c r="E1924" s="66"/>
      <c r="F1924" s="193"/>
      <c r="G1924" s="193"/>
      <c r="H1924" s="193"/>
      <c r="I1924" s="193"/>
      <c r="J1924" s="193"/>
      <c r="K1924" s="193"/>
      <c r="L1924" s="194"/>
      <c r="M1924" s="195"/>
      <c r="N1924" s="195"/>
      <c r="O1924" s="195"/>
      <c r="P1924" s="66"/>
      <c r="Q1924" s="213"/>
      <c r="R1924" s="193"/>
      <c r="S1924" s="193"/>
      <c r="T1924" s="193"/>
      <c r="U1924" s="193"/>
      <c r="V1924" s="193"/>
      <c r="W1924" s="193"/>
      <c r="X1924" s="193"/>
      <c r="Y1924" s="193"/>
      <c r="Z1924" s="193"/>
      <c r="AA1924" s="193"/>
      <c r="AB1924" s="193"/>
      <c r="AC1924" s="193"/>
      <c r="AD1924" s="197"/>
      <c r="AE1924" s="198"/>
    </row>
    <row r="1925" spans="1:31" ht="14.25" hidden="1">
      <c r="A1925" s="66"/>
      <c r="B1925" s="66"/>
      <c r="C1925" s="172"/>
      <c r="D1925" s="66"/>
      <c r="E1925" s="66"/>
      <c r="F1925" s="193"/>
      <c r="G1925" s="193"/>
      <c r="H1925" s="193"/>
      <c r="I1925" s="193"/>
      <c r="J1925" s="193"/>
      <c r="K1925" s="193"/>
      <c r="L1925" s="194"/>
      <c r="M1925" s="195"/>
      <c r="N1925" s="195"/>
      <c r="O1925" s="195"/>
      <c r="P1925" s="66"/>
      <c r="Q1925" s="213"/>
      <c r="R1925" s="193"/>
      <c r="S1925" s="193"/>
      <c r="T1925" s="193"/>
      <c r="U1925" s="193"/>
      <c r="V1925" s="193"/>
      <c r="W1925" s="193"/>
      <c r="X1925" s="193"/>
      <c r="Y1925" s="193"/>
      <c r="Z1925" s="193"/>
      <c r="AA1925" s="193"/>
      <c r="AB1925" s="193"/>
      <c r="AC1925" s="193"/>
      <c r="AD1925" s="197"/>
      <c r="AE1925" s="198"/>
    </row>
    <row r="1926" spans="1:31" ht="14.25" hidden="1">
      <c r="A1926" s="66"/>
      <c r="B1926" s="66"/>
      <c r="C1926" s="172"/>
      <c r="D1926" s="66"/>
      <c r="E1926" s="66"/>
      <c r="F1926" s="193"/>
      <c r="G1926" s="193"/>
      <c r="H1926" s="193"/>
      <c r="I1926" s="193"/>
      <c r="J1926" s="193"/>
      <c r="K1926" s="193"/>
      <c r="L1926" s="194"/>
      <c r="M1926" s="195"/>
      <c r="N1926" s="195"/>
      <c r="O1926" s="195"/>
      <c r="P1926" s="66"/>
      <c r="Q1926" s="213"/>
      <c r="R1926" s="193"/>
      <c r="S1926" s="193"/>
      <c r="T1926" s="193"/>
      <c r="U1926" s="193"/>
      <c r="V1926" s="193"/>
      <c r="W1926" s="193"/>
      <c r="X1926" s="193"/>
      <c r="Y1926" s="193"/>
      <c r="Z1926" s="193"/>
      <c r="AA1926" s="193"/>
      <c r="AB1926" s="193"/>
      <c r="AC1926" s="193"/>
      <c r="AD1926" s="197"/>
      <c r="AE1926" s="198"/>
    </row>
    <row r="1927" spans="1:31" ht="14.25" hidden="1">
      <c r="A1927" s="66"/>
      <c r="B1927" s="66"/>
      <c r="C1927" s="172"/>
      <c r="D1927" s="66"/>
      <c r="E1927" s="66"/>
      <c r="F1927" s="193"/>
      <c r="G1927" s="193"/>
      <c r="H1927" s="193"/>
      <c r="I1927" s="193"/>
      <c r="J1927" s="193"/>
      <c r="K1927" s="193"/>
      <c r="L1927" s="194"/>
      <c r="M1927" s="195"/>
      <c r="N1927" s="195"/>
      <c r="O1927" s="195"/>
      <c r="P1927" s="66"/>
      <c r="Q1927" s="213"/>
      <c r="R1927" s="193"/>
      <c r="S1927" s="193"/>
      <c r="T1927" s="193"/>
      <c r="U1927" s="193"/>
      <c r="V1927" s="193"/>
      <c r="W1927" s="193"/>
      <c r="X1927" s="193"/>
      <c r="Y1927" s="193"/>
      <c r="Z1927" s="193"/>
      <c r="AA1927" s="193"/>
      <c r="AB1927" s="193"/>
      <c r="AC1927" s="193"/>
      <c r="AD1927" s="197"/>
      <c r="AE1927" s="198"/>
    </row>
    <row r="1928" spans="1:31" ht="14.25" hidden="1">
      <c r="A1928" s="66"/>
      <c r="B1928" s="66"/>
      <c r="C1928" s="172"/>
      <c r="D1928" s="66"/>
      <c r="E1928" s="66"/>
      <c r="F1928" s="193"/>
      <c r="G1928" s="193"/>
      <c r="H1928" s="193"/>
      <c r="I1928" s="193"/>
      <c r="J1928" s="193"/>
      <c r="K1928" s="193"/>
      <c r="L1928" s="194"/>
      <c r="M1928" s="195"/>
      <c r="N1928" s="195"/>
      <c r="O1928" s="195"/>
      <c r="P1928" s="66"/>
      <c r="Q1928" s="213"/>
      <c r="R1928" s="193"/>
      <c r="S1928" s="193"/>
      <c r="T1928" s="193"/>
      <c r="U1928" s="193"/>
      <c r="V1928" s="193"/>
      <c r="W1928" s="193"/>
      <c r="X1928" s="193"/>
      <c r="Y1928" s="193"/>
      <c r="Z1928" s="193"/>
      <c r="AA1928" s="193"/>
      <c r="AB1928" s="193"/>
      <c r="AC1928" s="193"/>
      <c r="AD1928" s="197"/>
      <c r="AE1928" s="198"/>
    </row>
    <row r="1929" spans="1:31" ht="14.25" hidden="1">
      <c r="A1929" s="66"/>
      <c r="B1929" s="66"/>
      <c r="C1929" s="172"/>
      <c r="D1929" s="66"/>
      <c r="E1929" s="66"/>
      <c r="F1929" s="193"/>
      <c r="G1929" s="193"/>
      <c r="H1929" s="193"/>
      <c r="I1929" s="193"/>
      <c r="J1929" s="193"/>
      <c r="K1929" s="193"/>
      <c r="L1929" s="194"/>
      <c r="M1929" s="195"/>
      <c r="N1929" s="195"/>
      <c r="O1929" s="195"/>
      <c r="P1929" s="66"/>
      <c r="Q1929" s="213"/>
      <c r="R1929" s="193"/>
      <c r="S1929" s="193"/>
      <c r="T1929" s="193"/>
      <c r="U1929" s="193"/>
      <c r="V1929" s="193"/>
      <c r="W1929" s="193"/>
      <c r="X1929" s="193"/>
      <c r="Y1929" s="193"/>
      <c r="Z1929" s="193"/>
      <c r="AA1929" s="193"/>
      <c r="AB1929" s="193"/>
      <c r="AC1929" s="193"/>
      <c r="AD1929" s="197"/>
      <c r="AE1929" s="198"/>
    </row>
    <row r="1930" spans="1:31" ht="14.25" hidden="1">
      <c r="A1930" s="66"/>
      <c r="B1930" s="66"/>
      <c r="C1930" s="172"/>
      <c r="D1930" s="66"/>
      <c r="E1930" s="66"/>
      <c r="F1930" s="193"/>
      <c r="G1930" s="193"/>
      <c r="H1930" s="193"/>
      <c r="I1930" s="193"/>
      <c r="J1930" s="193"/>
      <c r="K1930" s="193"/>
      <c r="L1930" s="194"/>
      <c r="M1930" s="195"/>
      <c r="N1930" s="195"/>
      <c r="O1930" s="195"/>
      <c r="P1930" s="66"/>
      <c r="Q1930" s="213"/>
      <c r="R1930" s="193"/>
      <c r="S1930" s="193"/>
      <c r="T1930" s="193"/>
      <c r="U1930" s="193"/>
      <c r="V1930" s="193"/>
      <c r="W1930" s="193"/>
      <c r="X1930" s="193"/>
      <c r="Y1930" s="193"/>
      <c r="Z1930" s="193"/>
      <c r="AA1930" s="193"/>
      <c r="AB1930" s="193"/>
      <c r="AC1930" s="193"/>
      <c r="AD1930" s="197"/>
      <c r="AE1930" s="198"/>
    </row>
    <row r="1931" spans="1:31" ht="14.25" hidden="1">
      <c r="A1931" s="66"/>
      <c r="B1931" s="66"/>
      <c r="C1931" s="172"/>
      <c r="D1931" s="66"/>
      <c r="E1931" s="66"/>
      <c r="F1931" s="193"/>
      <c r="G1931" s="193"/>
      <c r="H1931" s="193"/>
      <c r="I1931" s="193"/>
      <c r="J1931" s="193"/>
      <c r="K1931" s="193"/>
      <c r="L1931" s="194"/>
      <c r="M1931" s="195"/>
      <c r="N1931" s="195"/>
      <c r="O1931" s="195"/>
      <c r="P1931" s="66"/>
      <c r="Q1931" s="213"/>
      <c r="R1931" s="193"/>
      <c r="S1931" s="193"/>
      <c r="T1931" s="193"/>
      <c r="U1931" s="193"/>
      <c r="V1931" s="193"/>
      <c r="W1931" s="193"/>
      <c r="X1931" s="193"/>
      <c r="Y1931" s="193"/>
      <c r="Z1931" s="193"/>
      <c r="AA1931" s="193"/>
      <c r="AB1931" s="193"/>
      <c r="AC1931" s="193"/>
      <c r="AD1931" s="197"/>
      <c r="AE1931" s="198"/>
    </row>
    <row r="1932" spans="1:31" ht="14.25" hidden="1">
      <c r="A1932" s="66"/>
      <c r="B1932" s="66"/>
      <c r="C1932" s="172"/>
      <c r="D1932" s="66"/>
      <c r="E1932" s="66"/>
      <c r="F1932" s="193"/>
      <c r="G1932" s="193"/>
      <c r="H1932" s="193"/>
      <c r="I1932" s="193"/>
      <c r="J1932" s="193"/>
      <c r="K1932" s="193"/>
      <c r="L1932" s="194"/>
      <c r="M1932" s="195"/>
      <c r="N1932" s="195"/>
      <c r="O1932" s="195"/>
      <c r="P1932" s="66"/>
      <c r="Q1932" s="213"/>
      <c r="R1932" s="193"/>
      <c r="S1932" s="193"/>
      <c r="T1932" s="193"/>
      <c r="U1932" s="193"/>
      <c r="V1932" s="193"/>
      <c r="W1932" s="193"/>
      <c r="X1932" s="193"/>
      <c r="Y1932" s="193"/>
      <c r="Z1932" s="193"/>
      <c r="AA1932" s="193"/>
      <c r="AB1932" s="193"/>
      <c r="AC1932" s="193"/>
      <c r="AD1932" s="197"/>
      <c r="AE1932" s="198"/>
    </row>
    <row r="1933" spans="1:31" ht="14.25" hidden="1">
      <c r="A1933" s="66"/>
      <c r="B1933" s="66"/>
      <c r="C1933" s="172"/>
      <c r="D1933" s="66"/>
      <c r="E1933" s="66"/>
      <c r="F1933" s="193"/>
      <c r="G1933" s="193"/>
      <c r="H1933" s="193"/>
      <c r="I1933" s="193"/>
      <c r="J1933" s="193"/>
      <c r="K1933" s="193"/>
      <c r="L1933" s="194"/>
      <c r="M1933" s="195"/>
      <c r="N1933" s="195"/>
      <c r="O1933" s="195"/>
      <c r="P1933" s="66"/>
      <c r="Q1933" s="213"/>
      <c r="R1933" s="193"/>
      <c r="S1933" s="193"/>
      <c r="T1933" s="193"/>
      <c r="U1933" s="193"/>
      <c r="V1933" s="193"/>
      <c r="W1933" s="193"/>
      <c r="X1933" s="193"/>
      <c r="Y1933" s="193"/>
      <c r="Z1933" s="193"/>
      <c r="AA1933" s="193"/>
      <c r="AB1933" s="193"/>
      <c r="AC1933" s="193"/>
      <c r="AD1933" s="197"/>
      <c r="AE1933" s="198"/>
    </row>
    <row r="1934" spans="1:31" ht="14.25" hidden="1">
      <c r="A1934" s="66"/>
      <c r="B1934" s="66"/>
      <c r="C1934" s="172"/>
      <c r="D1934" s="66"/>
      <c r="E1934" s="66"/>
      <c r="F1934" s="193"/>
      <c r="G1934" s="193"/>
      <c r="H1934" s="193"/>
      <c r="I1934" s="193"/>
      <c r="J1934" s="193"/>
      <c r="K1934" s="193"/>
      <c r="L1934" s="194"/>
      <c r="M1934" s="195"/>
      <c r="N1934" s="195"/>
      <c r="O1934" s="195"/>
      <c r="P1934" s="66"/>
      <c r="Q1934" s="213"/>
      <c r="R1934" s="193"/>
      <c r="S1934" s="193"/>
      <c r="T1934" s="193"/>
      <c r="U1934" s="193"/>
      <c r="V1934" s="193"/>
      <c r="W1934" s="193"/>
      <c r="X1934" s="193"/>
      <c r="Y1934" s="193"/>
      <c r="Z1934" s="193"/>
      <c r="AA1934" s="193"/>
      <c r="AB1934" s="193"/>
      <c r="AC1934" s="193"/>
      <c r="AD1934" s="197"/>
      <c r="AE1934" s="198"/>
    </row>
    <row r="1935" spans="1:31" ht="14.25" hidden="1">
      <c r="A1935" s="66"/>
      <c r="B1935" s="66"/>
      <c r="C1935" s="172"/>
      <c r="D1935" s="66"/>
      <c r="E1935" s="66"/>
      <c r="F1935" s="193"/>
      <c r="G1935" s="193"/>
      <c r="H1935" s="193"/>
      <c r="I1935" s="193"/>
      <c r="J1935" s="193"/>
      <c r="K1935" s="193"/>
      <c r="L1935" s="194"/>
      <c r="M1935" s="195"/>
      <c r="N1935" s="195"/>
      <c r="O1935" s="195"/>
      <c r="P1935" s="66"/>
      <c r="Q1935" s="213"/>
      <c r="R1935" s="193"/>
      <c r="S1935" s="193"/>
      <c r="T1935" s="193"/>
      <c r="U1935" s="193"/>
      <c r="V1935" s="193"/>
      <c r="W1935" s="193"/>
      <c r="X1935" s="193"/>
      <c r="Y1935" s="193"/>
      <c r="Z1935" s="193"/>
      <c r="AA1935" s="193"/>
      <c r="AB1935" s="193"/>
      <c r="AC1935" s="193"/>
      <c r="AD1935" s="197"/>
      <c r="AE1935" s="198"/>
    </row>
    <row r="1936" spans="1:31" ht="14.25" hidden="1">
      <c r="A1936" s="66"/>
      <c r="B1936" s="66"/>
      <c r="C1936" s="172"/>
      <c r="D1936" s="66"/>
      <c r="E1936" s="66"/>
      <c r="F1936" s="193"/>
      <c r="G1936" s="193"/>
      <c r="H1936" s="193"/>
      <c r="I1936" s="193"/>
      <c r="J1936" s="193"/>
      <c r="K1936" s="193"/>
      <c r="L1936" s="194"/>
      <c r="M1936" s="195"/>
      <c r="N1936" s="195"/>
      <c r="O1936" s="195"/>
      <c r="P1936" s="66"/>
      <c r="Q1936" s="213"/>
      <c r="R1936" s="193"/>
      <c r="S1936" s="193"/>
      <c r="T1936" s="193"/>
      <c r="U1936" s="193"/>
      <c r="V1936" s="193"/>
      <c r="W1936" s="193"/>
      <c r="X1936" s="193"/>
      <c r="Y1936" s="193"/>
      <c r="Z1936" s="193"/>
      <c r="AA1936" s="193"/>
      <c r="AB1936" s="193"/>
      <c r="AC1936" s="193"/>
      <c r="AD1936" s="197"/>
      <c r="AE1936" s="198"/>
    </row>
    <row r="1937" spans="1:31" ht="14.25" hidden="1">
      <c r="A1937" s="66"/>
      <c r="B1937" s="66"/>
      <c r="C1937" s="172"/>
      <c r="D1937" s="66"/>
      <c r="E1937" s="66"/>
      <c r="F1937" s="193"/>
      <c r="G1937" s="193"/>
      <c r="H1937" s="193"/>
      <c r="I1937" s="193"/>
      <c r="J1937" s="193"/>
      <c r="K1937" s="193"/>
      <c r="L1937" s="194"/>
      <c r="M1937" s="195"/>
      <c r="N1937" s="195"/>
      <c r="O1937" s="195"/>
      <c r="P1937" s="66"/>
      <c r="Q1937" s="213"/>
      <c r="R1937" s="193"/>
      <c r="S1937" s="193"/>
      <c r="T1937" s="193"/>
      <c r="U1937" s="193"/>
      <c r="V1937" s="193"/>
      <c r="W1937" s="193"/>
      <c r="X1937" s="193"/>
      <c r="Y1937" s="193"/>
      <c r="Z1937" s="193"/>
      <c r="AA1937" s="193"/>
      <c r="AB1937" s="193"/>
      <c r="AC1937" s="193"/>
      <c r="AD1937" s="197"/>
      <c r="AE1937" s="198"/>
    </row>
    <row r="1938" spans="1:31" ht="14.25" hidden="1">
      <c r="A1938" s="66"/>
      <c r="B1938" s="66"/>
      <c r="C1938" s="172"/>
      <c r="D1938" s="66"/>
      <c r="E1938" s="66"/>
      <c r="F1938" s="193"/>
      <c r="G1938" s="193"/>
      <c r="H1938" s="193"/>
      <c r="I1938" s="193"/>
      <c r="J1938" s="193"/>
      <c r="K1938" s="193"/>
      <c r="L1938" s="194"/>
      <c r="M1938" s="195"/>
      <c r="N1938" s="195"/>
      <c r="O1938" s="195"/>
      <c r="P1938" s="66"/>
      <c r="Q1938" s="213"/>
      <c r="R1938" s="193"/>
      <c r="S1938" s="193"/>
      <c r="T1938" s="193"/>
      <c r="U1938" s="193"/>
      <c r="V1938" s="193"/>
      <c r="W1938" s="193"/>
      <c r="X1938" s="193"/>
      <c r="Y1938" s="193"/>
      <c r="Z1938" s="193"/>
      <c r="AA1938" s="193"/>
      <c r="AB1938" s="193"/>
      <c r="AC1938" s="193"/>
      <c r="AD1938" s="197"/>
      <c r="AE1938" s="198"/>
    </row>
    <row r="1939" spans="1:31" ht="14.25" hidden="1">
      <c r="A1939" s="66"/>
      <c r="B1939" s="66"/>
      <c r="C1939" s="172"/>
      <c r="D1939" s="66"/>
      <c r="E1939" s="66"/>
      <c r="F1939" s="193"/>
      <c r="G1939" s="193"/>
      <c r="H1939" s="193"/>
      <c r="I1939" s="193"/>
      <c r="J1939" s="193"/>
      <c r="K1939" s="193"/>
      <c r="L1939" s="194"/>
      <c r="M1939" s="195"/>
      <c r="N1939" s="195"/>
      <c r="O1939" s="195"/>
      <c r="P1939" s="66"/>
      <c r="Q1939" s="213"/>
      <c r="R1939" s="193"/>
      <c r="S1939" s="193"/>
      <c r="T1939" s="193"/>
      <c r="U1939" s="193"/>
      <c r="V1939" s="193"/>
      <c r="W1939" s="193"/>
      <c r="X1939" s="193"/>
      <c r="Y1939" s="193"/>
      <c r="Z1939" s="193"/>
      <c r="AA1939" s="193"/>
      <c r="AB1939" s="193"/>
      <c r="AC1939" s="193"/>
      <c r="AD1939" s="197"/>
      <c r="AE1939" s="198"/>
    </row>
    <row r="1940" spans="1:31" ht="14.25" hidden="1">
      <c r="A1940" s="66"/>
      <c r="B1940" s="66"/>
      <c r="C1940" s="172"/>
      <c r="D1940" s="66"/>
      <c r="E1940" s="66"/>
      <c r="F1940" s="193"/>
      <c r="G1940" s="193"/>
      <c r="H1940" s="193"/>
      <c r="I1940" s="193"/>
      <c r="J1940" s="193"/>
      <c r="K1940" s="193"/>
      <c r="L1940" s="194"/>
      <c r="M1940" s="195"/>
      <c r="N1940" s="195"/>
      <c r="O1940" s="195"/>
      <c r="P1940" s="66"/>
      <c r="Q1940" s="213"/>
      <c r="R1940" s="193"/>
      <c r="S1940" s="193"/>
      <c r="T1940" s="193"/>
      <c r="U1940" s="193"/>
      <c r="V1940" s="193"/>
      <c r="W1940" s="193"/>
      <c r="X1940" s="193"/>
      <c r="Y1940" s="193"/>
      <c r="Z1940" s="193"/>
      <c r="AA1940" s="193"/>
      <c r="AB1940" s="193"/>
      <c r="AC1940" s="193"/>
      <c r="AD1940" s="197"/>
      <c r="AE1940" s="198"/>
    </row>
    <row r="1941" spans="1:31" ht="14.25" hidden="1">
      <c r="A1941" s="66"/>
      <c r="B1941" s="66"/>
      <c r="C1941" s="172"/>
      <c r="D1941" s="66"/>
      <c r="E1941" s="66"/>
      <c r="F1941" s="193"/>
      <c r="G1941" s="193"/>
      <c r="H1941" s="193"/>
      <c r="I1941" s="193"/>
      <c r="J1941" s="193"/>
      <c r="K1941" s="193"/>
      <c r="L1941" s="194"/>
      <c r="M1941" s="195"/>
      <c r="N1941" s="195"/>
      <c r="O1941" s="195"/>
      <c r="P1941" s="66"/>
      <c r="Q1941" s="213"/>
      <c r="R1941" s="193"/>
      <c r="S1941" s="193"/>
      <c r="T1941" s="193"/>
      <c r="U1941" s="193"/>
      <c r="V1941" s="193"/>
      <c r="W1941" s="193"/>
      <c r="X1941" s="193"/>
      <c r="Y1941" s="193"/>
      <c r="Z1941" s="193"/>
      <c r="AA1941" s="193"/>
      <c r="AB1941" s="193"/>
      <c r="AC1941" s="193"/>
      <c r="AD1941" s="197"/>
      <c r="AE1941" s="198"/>
    </row>
    <row r="1942" spans="1:31" ht="14.25" hidden="1">
      <c r="A1942" s="66"/>
      <c r="B1942" s="66"/>
      <c r="C1942" s="172"/>
      <c r="D1942" s="66"/>
      <c r="E1942" s="66"/>
      <c r="F1942" s="193"/>
      <c r="G1942" s="193"/>
      <c r="H1942" s="193"/>
      <c r="I1942" s="193"/>
      <c r="J1942" s="193"/>
      <c r="K1942" s="193"/>
      <c r="L1942" s="194"/>
      <c r="M1942" s="195"/>
      <c r="N1942" s="195"/>
      <c r="O1942" s="195"/>
      <c r="P1942" s="66"/>
      <c r="Q1942" s="213"/>
      <c r="R1942" s="193"/>
      <c r="S1942" s="193"/>
      <c r="T1942" s="193"/>
      <c r="U1942" s="193"/>
      <c r="V1942" s="193"/>
      <c r="W1942" s="193"/>
      <c r="X1942" s="193"/>
      <c r="Y1942" s="193"/>
      <c r="Z1942" s="193"/>
      <c r="AA1942" s="193"/>
      <c r="AB1942" s="193"/>
      <c r="AC1942" s="193"/>
      <c r="AD1942" s="197"/>
      <c r="AE1942" s="198"/>
    </row>
    <row r="1943" spans="1:31" ht="14.25" hidden="1">
      <c r="A1943" s="66"/>
      <c r="B1943" s="66"/>
      <c r="C1943" s="172"/>
      <c r="D1943" s="66"/>
      <c r="E1943" s="66"/>
      <c r="F1943" s="193"/>
      <c r="G1943" s="193"/>
      <c r="H1943" s="193"/>
      <c r="I1943" s="193"/>
      <c r="J1943" s="193"/>
      <c r="K1943" s="193"/>
      <c r="L1943" s="194"/>
      <c r="M1943" s="195"/>
      <c r="N1943" s="195"/>
      <c r="O1943" s="195"/>
      <c r="P1943" s="66"/>
      <c r="Q1943" s="213"/>
      <c r="R1943" s="193"/>
      <c r="S1943" s="193"/>
      <c r="T1943" s="193"/>
      <c r="U1943" s="193"/>
      <c r="V1943" s="193"/>
      <c r="W1943" s="193"/>
      <c r="X1943" s="193"/>
      <c r="Y1943" s="193"/>
      <c r="Z1943" s="193"/>
      <c r="AA1943" s="193"/>
      <c r="AB1943" s="193"/>
      <c r="AC1943" s="193"/>
      <c r="AD1943" s="197"/>
      <c r="AE1943" s="198"/>
    </row>
    <row r="1944" spans="1:31" ht="14.25" hidden="1">
      <c r="A1944" s="66"/>
      <c r="B1944" s="66"/>
      <c r="C1944" s="172"/>
      <c r="D1944" s="66"/>
      <c r="E1944" s="66"/>
      <c r="F1944" s="193"/>
      <c r="G1944" s="193"/>
      <c r="H1944" s="193"/>
      <c r="I1944" s="193"/>
      <c r="J1944" s="193"/>
      <c r="K1944" s="193"/>
      <c r="L1944" s="194"/>
      <c r="M1944" s="195"/>
      <c r="N1944" s="195"/>
      <c r="O1944" s="195"/>
      <c r="P1944" s="66"/>
      <c r="Q1944" s="213"/>
      <c r="R1944" s="193"/>
      <c r="S1944" s="193"/>
      <c r="T1944" s="193"/>
      <c r="U1944" s="193"/>
      <c r="V1944" s="193"/>
      <c r="W1944" s="193"/>
      <c r="X1944" s="193"/>
      <c r="Y1944" s="193"/>
      <c r="Z1944" s="193"/>
      <c r="AA1944" s="193"/>
      <c r="AB1944" s="193"/>
      <c r="AC1944" s="193"/>
      <c r="AD1944" s="197"/>
      <c r="AE1944" s="198"/>
    </row>
    <row r="1945" spans="1:31" ht="14.25" hidden="1">
      <c r="A1945" s="66"/>
      <c r="B1945" s="66"/>
      <c r="C1945" s="172"/>
      <c r="D1945" s="66"/>
      <c r="E1945" s="66"/>
      <c r="F1945" s="193"/>
      <c r="G1945" s="193"/>
      <c r="H1945" s="193"/>
      <c r="I1945" s="193"/>
      <c r="J1945" s="193"/>
      <c r="K1945" s="193"/>
      <c r="L1945" s="194"/>
      <c r="M1945" s="195"/>
      <c r="N1945" s="195"/>
      <c r="O1945" s="195"/>
      <c r="P1945" s="66"/>
      <c r="Q1945" s="213"/>
      <c r="R1945" s="193"/>
      <c r="S1945" s="193"/>
      <c r="T1945" s="193"/>
      <c r="U1945" s="193"/>
      <c r="V1945" s="193"/>
      <c r="W1945" s="193"/>
      <c r="X1945" s="193"/>
      <c r="Y1945" s="193"/>
      <c r="Z1945" s="193"/>
      <c r="AA1945" s="193"/>
      <c r="AB1945" s="193"/>
      <c r="AC1945" s="193"/>
      <c r="AD1945" s="197"/>
      <c r="AE1945" s="198"/>
    </row>
    <row r="1946" spans="1:31" ht="14.25" hidden="1">
      <c r="A1946" s="66"/>
      <c r="B1946" s="66"/>
      <c r="C1946" s="172"/>
      <c r="D1946" s="66"/>
      <c r="E1946" s="66"/>
      <c r="F1946" s="193"/>
      <c r="G1946" s="193"/>
      <c r="H1946" s="193"/>
      <c r="I1946" s="193"/>
      <c r="J1946" s="193"/>
      <c r="K1946" s="193"/>
      <c r="L1946" s="194"/>
      <c r="M1946" s="195"/>
      <c r="N1946" s="195"/>
      <c r="O1946" s="195"/>
      <c r="P1946" s="66"/>
      <c r="Q1946" s="213"/>
      <c r="R1946" s="193"/>
      <c r="S1946" s="193"/>
      <c r="T1946" s="193"/>
      <c r="U1946" s="193"/>
      <c r="V1946" s="193"/>
      <c r="W1946" s="193"/>
      <c r="X1946" s="193"/>
      <c r="Y1946" s="193"/>
      <c r="Z1946" s="193"/>
      <c r="AA1946" s="193"/>
      <c r="AB1946" s="193"/>
      <c r="AC1946" s="193"/>
      <c r="AD1946" s="197"/>
      <c r="AE1946" s="198"/>
    </row>
    <row r="1947" spans="1:31" ht="14.25" hidden="1">
      <c r="A1947" s="66"/>
      <c r="B1947" s="66"/>
      <c r="C1947" s="172"/>
      <c r="D1947" s="66"/>
      <c r="E1947" s="66"/>
      <c r="F1947" s="193"/>
      <c r="G1947" s="193"/>
      <c r="H1947" s="193"/>
      <c r="I1947" s="193"/>
      <c r="J1947" s="193"/>
      <c r="K1947" s="193"/>
      <c r="L1947" s="194"/>
      <c r="M1947" s="195"/>
      <c r="N1947" s="195"/>
      <c r="O1947" s="195"/>
      <c r="P1947" s="66"/>
      <c r="Q1947" s="213"/>
      <c r="R1947" s="193"/>
      <c r="S1947" s="193"/>
      <c r="T1947" s="193"/>
      <c r="U1947" s="193"/>
      <c r="V1947" s="193"/>
      <c r="W1947" s="193"/>
      <c r="X1947" s="193"/>
      <c r="Y1947" s="193"/>
      <c r="Z1947" s="193"/>
      <c r="AA1947" s="193"/>
      <c r="AB1947" s="193"/>
      <c r="AC1947" s="193"/>
      <c r="AD1947" s="197"/>
      <c r="AE1947" s="198"/>
    </row>
    <row r="1948" spans="1:31" ht="14.25" hidden="1">
      <c r="A1948" s="66"/>
      <c r="B1948" s="66"/>
      <c r="C1948" s="172"/>
      <c r="D1948" s="66"/>
      <c r="E1948" s="66"/>
      <c r="F1948" s="193"/>
      <c r="G1948" s="193"/>
      <c r="H1948" s="193"/>
      <c r="I1948" s="193"/>
      <c r="J1948" s="193"/>
      <c r="K1948" s="193"/>
      <c r="L1948" s="194"/>
      <c r="M1948" s="195"/>
      <c r="N1948" s="195"/>
      <c r="O1948" s="195"/>
      <c r="P1948" s="66"/>
      <c r="Q1948" s="213"/>
      <c r="R1948" s="193"/>
      <c r="S1948" s="193"/>
      <c r="T1948" s="193"/>
      <c r="U1948" s="193"/>
      <c r="V1948" s="193"/>
      <c r="W1948" s="193"/>
      <c r="X1948" s="193"/>
      <c r="Y1948" s="193"/>
      <c r="Z1948" s="193"/>
      <c r="AA1948" s="193"/>
      <c r="AB1948" s="193"/>
      <c r="AC1948" s="193"/>
      <c r="AD1948" s="197"/>
      <c r="AE1948" s="198"/>
    </row>
    <row r="1949" spans="1:31" ht="14.25" hidden="1">
      <c r="A1949" s="66"/>
      <c r="B1949" s="66"/>
      <c r="C1949" s="172"/>
      <c r="D1949" s="66"/>
      <c r="E1949" s="66"/>
      <c r="F1949" s="193"/>
      <c r="G1949" s="193"/>
      <c r="H1949" s="193"/>
      <c r="I1949" s="193"/>
      <c r="J1949" s="193"/>
      <c r="K1949" s="193"/>
      <c r="L1949" s="194"/>
      <c r="M1949" s="195"/>
      <c r="N1949" s="195"/>
      <c r="O1949" s="195"/>
      <c r="P1949" s="66"/>
      <c r="Q1949" s="213"/>
      <c r="R1949" s="193"/>
      <c r="S1949" s="193"/>
      <c r="T1949" s="193"/>
      <c r="U1949" s="193"/>
      <c r="V1949" s="193"/>
      <c r="W1949" s="193"/>
      <c r="X1949" s="193"/>
      <c r="Y1949" s="193"/>
      <c r="Z1949" s="193"/>
      <c r="AA1949" s="193"/>
      <c r="AB1949" s="193"/>
      <c r="AC1949" s="193"/>
      <c r="AD1949" s="197"/>
      <c r="AE1949" s="198"/>
    </row>
    <row r="1950" spans="1:31" ht="14.25" hidden="1">
      <c r="A1950" s="66"/>
      <c r="B1950" s="66"/>
      <c r="C1950" s="172"/>
      <c r="D1950" s="66"/>
      <c r="E1950" s="66"/>
      <c r="F1950" s="193"/>
      <c r="G1950" s="193"/>
      <c r="H1950" s="193"/>
      <c r="I1950" s="193"/>
      <c r="J1950" s="193"/>
      <c r="K1950" s="193"/>
      <c r="L1950" s="194"/>
      <c r="M1950" s="195"/>
      <c r="N1950" s="195"/>
      <c r="O1950" s="195"/>
      <c r="P1950" s="66"/>
      <c r="Q1950" s="213"/>
      <c r="R1950" s="193"/>
      <c r="S1950" s="193"/>
      <c r="T1950" s="193"/>
      <c r="U1950" s="193"/>
      <c r="V1950" s="193"/>
      <c r="W1950" s="193"/>
      <c r="X1950" s="193"/>
      <c r="Y1950" s="193"/>
      <c r="Z1950" s="193"/>
      <c r="AA1950" s="193"/>
      <c r="AB1950" s="193"/>
      <c r="AC1950" s="193"/>
      <c r="AD1950" s="197"/>
      <c r="AE1950" s="198"/>
    </row>
    <row r="1951" spans="1:31" ht="14.25" hidden="1">
      <c r="A1951" s="66"/>
      <c r="B1951" s="66"/>
      <c r="C1951" s="172"/>
      <c r="D1951" s="66"/>
      <c r="E1951" s="66"/>
      <c r="F1951" s="193"/>
      <c r="G1951" s="193"/>
      <c r="H1951" s="193"/>
      <c r="I1951" s="193"/>
      <c r="J1951" s="193"/>
      <c r="K1951" s="193"/>
      <c r="L1951" s="194"/>
      <c r="M1951" s="195"/>
      <c r="N1951" s="195"/>
      <c r="O1951" s="195"/>
      <c r="P1951" s="66"/>
      <c r="Q1951" s="213"/>
      <c r="R1951" s="193"/>
      <c r="S1951" s="193"/>
      <c r="T1951" s="193"/>
      <c r="U1951" s="193"/>
      <c r="V1951" s="193"/>
      <c r="W1951" s="193"/>
      <c r="X1951" s="193"/>
      <c r="Y1951" s="193"/>
      <c r="Z1951" s="193"/>
      <c r="AA1951" s="193"/>
      <c r="AB1951" s="193"/>
      <c r="AC1951" s="193"/>
      <c r="AD1951" s="197"/>
      <c r="AE1951" s="198"/>
    </row>
    <row r="1952" spans="1:31" ht="14.25" hidden="1">
      <c r="A1952" s="66"/>
      <c r="B1952" s="66"/>
      <c r="C1952" s="172"/>
      <c r="D1952" s="66"/>
      <c r="E1952" s="66"/>
      <c r="F1952" s="193"/>
      <c r="G1952" s="193"/>
      <c r="H1952" s="193"/>
      <c r="I1952" s="193"/>
      <c r="J1952" s="193"/>
      <c r="K1952" s="193"/>
      <c r="L1952" s="194"/>
      <c r="M1952" s="195"/>
      <c r="N1952" s="195"/>
      <c r="O1952" s="195"/>
      <c r="P1952" s="66"/>
      <c r="Q1952" s="213"/>
      <c r="R1952" s="193"/>
      <c r="S1952" s="193"/>
      <c r="T1952" s="193"/>
      <c r="U1952" s="193"/>
      <c r="V1952" s="193"/>
      <c r="W1952" s="193"/>
      <c r="X1952" s="193"/>
      <c r="Y1952" s="193"/>
      <c r="Z1952" s="193"/>
      <c r="AA1952" s="193"/>
      <c r="AB1952" s="193"/>
      <c r="AC1952" s="193"/>
      <c r="AD1952" s="197"/>
      <c r="AE1952" s="198"/>
    </row>
    <row r="1953" spans="1:31" ht="14.25" hidden="1">
      <c r="A1953" s="66"/>
      <c r="B1953" s="66"/>
      <c r="C1953" s="172"/>
      <c r="D1953" s="66"/>
      <c r="E1953" s="66"/>
      <c r="F1953" s="193"/>
      <c r="G1953" s="193"/>
      <c r="H1953" s="193"/>
      <c r="I1953" s="193"/>
      <c r="J1953" s="193"/>
      <c r="K1953" s="193"/>
      <c r="L1953" s="194"/>
      <c r="M1953" s="195"/>
      <c r="N1953" s="195"/>
      <c r="O1953" s="195"/>
      <c r="P1953" s="66"/>
      <c r="Q1953" s="213"/>
      <c r="R1953" s="193"/>
      <c r="S1953" s="193"/>
      <c r="T1953" s="193"/>
      <c r="U1953" s="193"/>
      <c r="V1953" s="193"/>
      <c r="W1953" s="193"/>
      <c r="X1953" s="193"/>
      <c r="Y1953" s="193"/>
      <c r="Z1953" s="193"/>
      <c r="AA1953" s="193"/>
      <c r="AB1953" s="193"/>
      <c r="AC1953" s="193"/>
      <c r="AD1953" s="197"/>
      <c r="AE1953" s="198"/>
    </row>
    <row r="1954" spans="1:31" ht="14.25" hidden="1">
      <c r="A1954" s="66"/>
      <c r="B1954" s="66"/>
      <c r="C1954" s="172"/>
      <c r="D1954" s="66"/>
      <c r="E1954" s="66"/>
      <c r="F1954" s="193"/>
      <c r="G1954" s="193"/>
      <c r="H1954" s="193"/>
      <c r="I1954" s="193"/>
      <c r="J1954" s="193"/>
      <c r="K1954" s="193"/>
      <c r="L1954" s="194"/>
      <c r="M1954" s="195"/>
      <c r="N1954" s="195"/>
      <c r="O1954" s="195"/>
      <c r="P1954" s="66"/>
      <c r="Q1954" s="213"/>
      <c r="R1954" s="193"/>
      <c r="S1954" s="193"/>
      <c r="T1954" s="193"/>
      <c r="U1954" s="193"/>
      <c r="V1954" s="193"/>
      <c r="W1954" s="193"/>
      <c r="X1954" s="193"/>
      <c r="Y1954" s="193"/>
      <c r="Z1954" s="193"/>
      <c r="AA1954" s="193"/>
      <c r="AB1954" s="193"/>
      <c r="AC1954" s="193"/>
      <c r="AD1954" s="197"/>
      <c r="AE1954" s="198"/>
    </row>
    <row r="1955" spans="1:31" ht="14.25" hidden="1">
      <c r="A1955" s="66"/>
      <c r="B1955" s="66"/>
      <c r="C1955" s="172"/>
      <c r="D1955" s="66"/>
      <c r="E1955" s="66"/>
      <c r="F1955" s="193"/>
      <c r="G1955" s="193"/>
      <c r="H1955" s="193"/>
      <c r="I1955" s="193"/>
      <c r="J1955" s="193"/>
      <c r="K1955" s="193"/>
      <c r="L1955" s="194"/>
      <c r="M1955" s="195"/>
      <c r="N1955" s="195"/>
      <c r="O1955" s="195"/>
      <c r="P1955" s="66"/>
      <c r="Q1955" s="213"/>
      <c r="R1955" s="193"/>
      <c r="S1955" s="193"/>
      <c r="T1955" s="193"/>
      <c r="U1955" s="193"/>
      <c r="V1955" s="193"/>
      <c r="W1955" s="193"/>
      <c r="X1955" s="193"/>
      <c r="Y1955" s="193"/>
      <c r="Z1955" s="193"/>
      <c r="AA1955" s="193"/>
      <c r="AB1955" s="193"/>
      <c r="AC1955" s="193"/>
      <c r="AD1955" s="197"/>
      <c r="AE1955" s="198"/>
    </row>
    <row r="1956" spans="1:31" ht="14.25" hidden="1">
      <c r="A1956" s="66"/>
      <c r="B1956" s="66"/>
      <c r="C1956" s="172"/>
      <c r="D1956" s="66"/>
      <c r="E1956" s="66"/>
      <c r="F1956" s="193"/>
      <c r="G1956" s="193"/>
      <c r="H1956" s="193"/>
      <c r="I1956" s="193"/>
      <c r="J1956" s="193"/>
      <c r="K1956" s="193"/>
      <c r="L1956" s="194"/>
      <c r="M1956" s="195"/>
      <c r="N1956" s="195"/>
      <c r="O1956" s="195"/>
      <c r="P1956" s="66"/>
      <c r="Q1956" s="213"/>
      <c r="R1956" s="193"/>
      <c r="S1956" s="193"/>
      <c r="T1956" s="193"/>
      <c r="U1956" s="193"/>
      <c r="V1956" s="193"/>
      <c r="W1956" s="193"/>
      <c r="X1956" s="193"/>
      <c r="Y1956" s="193"/>
      <c r="Z1956" s="193"/>
      <c r="AA1956" s="193"/>
      <c r="AB1956" s="193"/>
      <c r="AC1956" s="193"/>
      <c r="AD1956" s="197"/>
      <c r="AE1956" s="198"/>
    </row>
    <row r="1957" spans="1:31" ht="14.25" hidden="1">
      <c r="A1957" s="66"/>
      <c r="B1957" s="66"/>
      <c r="C1957" s="172"/>
      <c r="D1957" s="66"/>
      <c r="E1957" s="66"/>
      <c r="F1957" s="193"/>
      <c r="G1957" s="193"/>
      <c r="H1957" s="193"/>
      <c r="I1957" s="193"/>
      <c r="J1957" s="193"/>
      <c r="K1957" s="193"/>
      <c r="L1957" s="194"/>
      <c r="M1957" s="195"/>
      <c r="N1957" s="195"/>
      <c r="O1957" s="195"/>
      <c r="P1957" s="66"/>
      <c r="Q1957" s="213"/>
      <c r="R1957" s="193"/>
      <c r="S1957" s="193"/>
      <c r="T1957" s="193"/>
      <c r="U1957" s="193"/>
      <c r="V1957" s="193"/>
      <c r="W1957" s="193"/>
      <c r="X1957" s="193"/>
      <c r="Y1957" s="193"/>
      <c r="Z1957" s="193"/>
      <c r="AA1957" s="193"/>
      <c r="AB1957" s="193"/>
      <c r="AC1957" s="193"/>
      <c r="AD1957" s="197"/>
      <c r="AE1957" s="198"/>
    </row>
    <row r="1958" spans="1:31" ht="14.25" hidden="1">
      <c r="A1958" s="66"/>
      <c r="B1958" s="66"/>
      <c r="C1958" s="172"/>
      <c r="D1958" s="66"/>
      <c r="E1958" s="66"/>
      <c r="F1958" s="193"/>
      <c r="G1958" s="193"/>
      <c r="H1958" s="193"/>
      <c r="I1958" s="193"/>
      <c r="J1958" s="193"/>
      <c r="K1958" s="193"/>
      <c r="L1958" s="194"/>
      <c r="M1958" s="195"/>
      <c r="N1958" s="195"/>
      <c r="O1958" s="195"/>
      <c r="P1958" s="66"/>
      <c r="Q1958" s="213"/>
      <c r="R1958" s="193"/>
      <c r="S1958" s="193"/>
      <c r="T1958" s="193"/>
      <c r="U1958" s="193"/>
      <c r="V1958" s="193"/>
      <c r="W1958" s="193"/>
      <c r="X1958" s="193"/>
      <c r="Y1958" s="193"/>
      <c r="Z1958" s="193"/>
      <c r="AA1958" s="193"/>
      <c r="AB1958" s="193"/>
      <c r="AC1958" s="193"/>
      <c r="AD1958" s="197"/>
      <c r="AE1958" s="198"/>
    </row>
    <row r="1959" spans="1:31" ht="14.25" hidden="1">
      <c r="A1959" s="66"/>
      <c r="B1959" s="66"/>
      <c r="C1959" s="172"/>
      <c r="D1959" s="66"/>
      <c r="E1959" s="66"/>
      <c r="F1959" s="193"/>
      <c r="G1959" s="193"/>
      <c r="H1959" s="193"/>
      <c r="I1959" s="193"/>
      <c r="J1959" s="193"/>
      <c r="K1959" s="193"/>
      <c r="L1959" s="194"/>
      <c r="M1959" s="195"/>
      <c r="N1959" s="195"/>
      <c r="O1959" s="195"/>
      <c r="P1959" s="66"/>
      <c r="Q1959" s="213"/>
      <c r="R1959" s="193"/>
      <c r="S1959" s="193"/>
      <c r="T1959" s="193"/>
      <c r="U1959" s="193"/>
      <c r="V1959" s="193"/>
      <c r="W1959" s="193"/>
      <c r="X1959" s="193"/>
      <c r="Y1959" s="193"/>
      <c r="Z1959" s="193"/>
      <c r="AA1959" s="193"/>
      <c r="AB1959" s="193"/>
      <c r="AC1959" s="193"/>
      <c r="AD1959" s="197"/>
      <c r="AE1959" s="198"/>
    </row>
    <row r="1960" spans="1:31" ht="14.25" hidden="1">
      <c r="A1960" s="66"/>
      <c r="B1960" s="66"/>
      <c r="C1960" s="172"/>
      <c r="D1960" s="66"/>
      <c r="E1960" s="66"/>
      <c r="F1960" s="193"/>
      <c r="G1960" s="193"/>
      <c r="H1960" s="193"/>
      <c r="I1960" s="193"/>
      <c r="J1960" s="193"/>
      <c r="K1960" s="193"/>
      <c r="L1960" s="194"/>
      <c r="M1960" s="195"/>
      <c r="N1960" s="195"/>
      <c r="O1960" s="195"/>
      <c r="P1960" s="66"/>
      <c r="Q1960" s="213"/>
      <c r="R1960" s="193"/>
      <c r="S1960" s="193"/>
      <c r="T1960" s="193"/>
      <c r="U1960" s="193"/>
      <c r="V1960" s="193"/>
      <c r="W1960" s="193"/>
      <c r="X1960" s="193"/>
      <c r="Y1960" s="193"/>
      <c r="Z1960" s="193"/>
      <c r="AA1960" s="193"/>
      <c r="AB1960" s="193"/>
      <c r="AC1960" s="193"/>
      <c r="AD1960" s="197"/>
      <c r="AE1960" s="198"/>
    </row>
    <row r="1961" spans="1:31" ht="14.25" hidden="1">
      <c r="A1961" s="66"/>
      <c r="B1961" s="66"/>
      <c r="C1961" s="172"/>
      <c r="D1961" s="66"/>
      <c r="E1961" s="66"/>
      <c r="F1961" s="193"/>
      <c r="G1961" s="193"/>
      <c r="H1961" s="193"/>
      <c r="I1961" s="193"/>
      <c r="J1961" s="193"/>
      <c r="K1961" s="193"/>
      <c r="L1961" s="194"/>
      <c r="M1961" s="195"/>
      <c r="N1961" s="195"/>
      <c r="O1961" s="195"/>
      <c r="P1961" s="66"/>
      <c r="Q1961" s="213"/>
      <c r="R1961" s="193"/>
      <c r="S1961" s="193"/>
      <c r="T1961" s="193"/>
      <c r="U1961" s="193"/>
      <c r="V1961" s="193"/>
      <c r="W1961" s="193"/>
      <c r="X1961" s="193"/>
      <c r="Y1961" s="193"/>
      <c r="Z1961" s="193"/>
      <c r="AA1961" s="193"/>
      <c r="AB1961" s="193"/>
      <c r="AC1961" s="193"/>
      <c r="AD1961" s="197"/>
      <c r="AE1961" s="198"/>
    </row>
    <row r="1962" spans="1:31" ht="14.25" hidden="1">
      <c r="A1962" s="66"/>
      <c r="B1962" s="66"/>
      <c r="C1962" s="172"/>
      <c r="D1962" s="66"/>
      <c r="E1962" s="66"/>
      <c r="F1962" s="193"/>
      <c r="G1962" s="193"/>
      <c r="H1962" s="193"/>
      <c r="I1962" s="193"/>
      <c r="J1962" s="193"/>
      <c r="K1962" s="193"/>
      <c r="L1962" s="194"/>
      <c r="M1962" s="195"/>
      <c r="N1962" s="195"/>
      <c r="O1962" s="195"/>
      <c r="P1962" s="66"/>
      <c r="Q1962" s="213"/>
      <c r="R1962" s="193"/>
      <c r="S1962" s="193"/>
      <c r="T1962" s="193"/>
      <c r="U1962" s="193"/>
      <c r="V1962" s="193"/>
      <c r="W1962" s="193"/>
      <c r="X1962" s="193"/>
      <c r="Y1962" s="193"/>
      <c r="Z1962" s="193"/>
      <c r="AA1962" s="193"/>
      <c r="AB1962" s="193"/>
      <c r="AC1962" s="193"/>
      <c r="AD1962" s="197"/>
      <c r="AE1962" s="198"/>
    </row>
    <row r="1963" spans="1:31" ht="14.25" hidden="1">
      <c r="A1963" s="66"/>
      <c r="B1963" s="66"/>
      <c r="C1963" s="172"/>
      <c r="D1963" s="66"/>
      <c r="E1963" s="66"/>
      <c r="F1963" s="193"/>
      <c r="G1963" s="193"/>
      <c r="H1963" s="193"/>
      <c r="I1963" s="193"/>
      <c r="J1963" s="193"/>
      <c r="K1963" s="193"/>
      <c r="L1963" s="194"/>
      <c r="M1963" s="195"/>
      <c r="N1963" s="195"/>
      <c r="O1963" s="195"/>
      <c r="P1963" s="66"/>
      <c r="Q1963" s="213"/>
      <c r="R1963" s="193"/>
      <c r="S1963" s="193"/>
      <c r="T1963" s="193"/>
      <c r="U1963" s="193"/>
      <c r="V1963" s="193"/>
      <c r="W1963" s="193"/>
      <c r="X1963" s="193"/>
      <c r="Y1963" s="193"/>
      <c r="Z1963" s="193"/>
      <c r="AA1963" s="193"/>
      <c r="AB1963" s="193"/>
      <c r="AC1963" s="193"/>
      <c r="AD1963" s="197"/>
      <c r="AE1963" s="198"/>
    </row>
    <row r="1964" spans="1:31" ht="14.25" hidden="1">
      <c r="A1964" s="66"/>
      <c r="B1964" s="66"/>
      <c r="C1964" s="172"/>
      <c r="D1964" s="66"/>
      <c r="E1964" s="66"/>
      <c r="F1964" s="193"/>
      <c r="G1964" s="193"/>
      <c r="H1964" s="193"/>
      <c r="I1964" s="193"/>
      <c r="J1964" s="193"/>
      <c r="K1964" s="193"/>
      <c r="L1964" s="194"/>
      <c r="M1964" s="195"/>
      <c r="N1964" s="195"/>
      <c r="O1964" s="195"/>
      <c r="P1964" s="66"/>
      <c r="Q1964" s="213"/>
      <c r="R1964" s="193"/>
      <c r="S1964" s="193"/>
      <c r="T1964" s="193"/>
      <c r="U1964" s="193"/>
      <c r="V1964" s="193"/>
      <c r="W1964" s="193"/>
      <c r="X1964" s="193"/>
      <c r="Y1964" s="193"/>
      <c r="Z1964" s="193"/>
      <c r="AA1964" s="193"/>
      <c r="AB1964" s="193"/>
      <c r="AC1964" s="193"/>
      <c r="AD1964" s="197"/>
      <c r="AE1964" s="198"/>
    </row>
    <row r="1965" spans="1:31" ht="14.25" hidden="1">
      <c r="A1965" s="66"/>
      <c r="B1965" s="66"/>
      <c r="C1965" s="172"/>
      <c r="D1965" s="66"/>
      <c r="E1965" s="66"/>
      <c r="F1965" s="193"/>
      <c r="G1965" s="193"/>
      <c r="H1965" s="193"/>
      <c r="I1965" s="193"/>
      <c r="J1965" s="193"/>
      <c r="K1965" s="193"/>
      <c r="L1965" s="194"/>
      <c r="M1965" s="195"/>
      <c r="N1965" s="195"/>
      <c r="O1965" s="195"/>
      <c r="P1965" s="66"/>
      <c r="Q1965" s="213"/>
      <c r="R1965" s="193"/>
      <c r="S1965" s="193"/>
      <c r="T1965" s="193"/>
      <c r="U1965" s="193"/>
      <c r="V1965" s="193"/>
      <c r="W1965" s="193"/>
      <c r="X1965" s="193"/>
      <c r="Y1965" s="193"/>
      <c r="Z1965" s="193"/>
      <c r="AA1965" s="193"/>
      <c r="AB1965" s="193"/>
      <c r="AC1965" s="193"/>
      <c r="AD1965" s="197"/>
      <c r="AE1965" s="198"/>
    </row>
    <row r="1966" spans="1:31" ht="14.25" hidden="1">
      <c r="A1966" s="66"/>
      <c r="B1966" s="66"/>
      <c r="C1966" s="172"/>
      <c r="D1966" s="66"/>
      <c r="E1966" s="66"/>
      <c r="F1966" s="193"/>
      <c r="G1966" s="193"/>
      <c r="H1966" s="193"/>
      <c r="I1966" s="193"/>
      <c r="J1966" s="193"/>
      <c r="K1966" s="193"/>
      <c r="L1966" s="194"/>
      <c r="M1966" s="195"/>
      <c r="N1966" s="195"/>
      <c r="O1966" s="195"/>
      <c r="P1966" s="66"/>
      <c r="Q1966" s="213"/>
      <c r="R1966" s="193"/>
      <c r="S1966" s="193"/>
      <c r="T1966" s="193"/>
      <c r="U1966" s="193"/>
      <c r="V1966" s="193"/>
      <c r="W1966" s="193"/>
      <c r="X1966" s="193"/>
      <c r="Y1966" s="193"/>
      <c r="Z1966" s="193"/>
      <c r="AA1966" s="193"/>
      <c r="AB1966" s="193"/>
      <c r="AC1966" s="193"/>
      <c r="AD1966" s="197"/>
      <c r="AE1966" s="198"/>
    </row>
    <row r="1967" spans="1:31" ht="14.25" hidden="1">
      <c r="A1967" s="66"/>
      <c r="B1967" s="66"/>
      <c r="C1967" s="172"/>
      <c r="D1967" s="66"/>
      <c r="E1967" s="66"/>
      <c r="F1967" s="193"/>
      <c r="G1967" s="193"/>
      <c r="H1967" s="193"/>
      <c r="I1967" s="193"/>
      <c r="J1967" s="193"/>
      <c r="K1967" s="193"/>
      <c r="L1967" s="194"/>
      <c r="M1967" s="195"/>
      <c r="N1967" s="195"/>
      <c r="O1967" s="195"/>
      <c r="P1967" s="66"/>
      <c r="Q1967" s="213"/>
      <c r="R1967" s="193"/>
      <c r="S1967" s="193"/>
      <c r="T1967" s="193"/>
      <c r="U1967" s="193"/>
      <c r="V1967" s="193"/>
      <c r="W1967" s="193"/>
      <c r="X1967" s="193"/>
      <c r="Y1967" s="193"/>
      <c r="Z1967" s="193"/>
      <c r="AA1967" s="193"/>
      <c r="AB1967" s="193"/>
      <c r="AC1967" s="193"/>
      <c r="AD1967" s="197"/>
      <c r="AE1967" s="198"/>
    </row>
    <row r="1968" spans="1:31" ht="14.25" hidden="1">
      <c r="A1968" s="66"/>
      <c r="B1968" s="66"/>
      <c r="C1968" s="172"/>
      <c r="D1968" s="66"/>
      <c r="E1968" s="66"/>
      <c r="F1968" s="193"/>
      <c r="G1968" s="193"/>
      <c r="H1968" s="193"/>
      <c r="I1968" s="193"/>
      <c r="J1968" s="193"/>
      <c r="K1968" s="193"/>
      <c r="L1968" s="194"/>
      <c r="M1968" s="195"/>
      <c r="N1968" s="195"/>
      <c r="O1968" s="195"/>
      <c r="P1968" s="66"/>
      <c r="Q1968" s="213"/>
      <c r="R1968" s="193"/>
      <c r="S1968" s="193"/>
      <c r="T1968" s="193"/>
      <c r="U1968" s="193"/>
      <c r="V1968" s="193"/>
      <c r="W1968" s="193"/>
      <c r="X1968" s="193"/>
      <c r="Y1968" s="193"/>
      <c r="Z1968" s="193"/>
      <c r="AA1968" s="193"/>
      <c r="AB1968" s="193"/>
      <c r="AC1968" s="193"/>
      <c r="AD1968" s="197"/>
      <c r="AE1968" s="198"/>
    </row>
    <row r="1969" spans="1:31" ht="14.25" hidden="1">
      <c r="A1969" s="66"/>
      <c r="B1969" s="66"/>
      <c r="C1969" s="172"/>
      <c r="D1969" s="66"/>
      <c r="E1969" s="66"/>
      <c r="F1969" s="193"/>
      <c r="G1969" s="193"/>
      <c r="H1969" s="193"/>
      <c r="I1969" s="193"/>
      <c r="J1969" s="193"/>
      <c r="K1969" s="193"/>
      <c r="L1969" s="194"/>
      <c r="M1969" s="195"/>
      <c r="N1969" s="195"/>
      <c r="O1969" s="195"/>
      <c r="P1969" s="66"/>
      <c r="Q1969" s="213"/>
      <c r="R1969" s="193"/>
      <c r="S1969" s="193"/>
      <c r="T1969" s="193"/>
      <c r="U1969" s="193"/>
      <c r="V1969" s="193"/>
      <c r="W1969" s="193"/>
      <c r="X1969" s="193"/>
      <c r="Y1969" s="193"/>
      <c r="Z1969" s="193"/>
      <c r="AA1969" s="193"/>
      <c r="AB1969" s="193"/>
      <c r="AC1969" s="193"/>
      <c r="AD1969" s="197"/>
      <c r="AE1969" s="198"/>
    </row>
    <row r="1970" spans="1:31" ht="14.25" hidden="1">
      <c r="A1970" s="66"/>
      <c r="B1970" s="66"/>
      <c r="C1970" s="172"/>
      <c r="D1970" s="66"/>
      <c r="E1970" s="66"/>
      <c r="F1970" s="193"/>
      <c r="G1970" s="193"/>
      <c r="H1970" s="193"/>
      <c r="I1970" s="193"/>
      <c r="J1970" s="193"/>
      <c r="K1970" s="193"/>
      <c r="L1970" s="194"/>
      <c r="M1970" s="195"/>
      <c r="N1970" s="195"/>
      <c r="O1970" s="195"/>
      <c r="P1970" s="66"/>
      <c r="Q1970" s="213"/>
      <c r="R1970" s="193"/>
      <c r="S1970" s="193"/>
      <c r="T1970" s="193"/>
      <c r="U1970" s="193"/>
      <c r="V1970" s="193"/>
      <c r="W1970" s="193"/>
      <c r="X1970" s="193"/>
      <c r="Y1970" s="193"/>
      <c r="Z1970" s="193"/>
      <c r="AA1970" s="193"/>
      <c r="AB1970" s="193"/>
      <c r="AC1970" s="193"/>
      <c r="AD1970" s="197"/>
      <c r="AE1970" s="198"/>
    </row>
    <row r="1971" spans="1:31" ht="14.25" hidden="1">
      <c r="A1971" s="66"/>
      <c r="B1971" s="66"/>
      <c r="C1971" s="172"/>
      <c r="D1971" s="66"/>
      <c r="E1971" s="66"/>
      <c r="F1971" s="193"/>
      <c r="G1971" s="193"/>
      <c r="H1971" s="193"/>
      <c r="I1971" s="193"/>
      <c r="J1971" s="193"/>
      <c r="K1971" s="193"/>
      <c r="L1971" s="194"/>
      <c r="M1971" s="195"/>
      <c r="N1971" s="195"/>
      <c r="O1971" s="195"/>
      <c r="P1971" s="66"/>
      <c r="Q1971" s="213"/>
      <c r="R1971" s="193"/>
      <c r="S1971" s="193"/>
      <c r="T1971" s="193"/>
      <c r="U1971" s="193"/>
      <c r="V1971" s="193"/>
      <c r="W1971" s="193"/>
      <c r="X1971" s="193"/>
      <c r="Y1971" s="193"/>
      <c r="Z1971" s="193"/>
      <c r="AA1971" s="193"/>
      <c r="AB1971" s="193"/>
      <c r="AC1971" s="193"/>
      <c r="AD1971" s="197"/>
      <c r="AE1971" s="198"/>
    </row>
    <row r="1972" spans="1:31" ht="14.25" hidden="1">
      <c r="A1972" s="66"/>
      <c r="B1972" s="66"/>
      <c r="C1972" s="172"/>
      <c r="D1972" s="66"/>
      <c r="E1972" s="66"/>
      <c r="F1972" s="193"/>
      <c r="G1972" s="193"/>
      <c r="H1972" s="193"/>
      <c r="I1972" s="193"/>
      <c r="J1972" s="193"/>
      <c r="K1972" s="193"/>
      <c r="L1972" s="194"/>
      <c r="M1972" s="195"/>
      <c r="N1972" s="195"/>
      <c r="O1972" s="195"/>
      <c r="P1972" s="66"/>
      <c r="Q1972" s="213"/>
      <c r="R1972" s="193"/>
      <c r="S1972" s="193"/>
      <c r="T1972" s="193"/>
      <c r="U1972" s="193"/>
      <c r="V1972" s="193"/>
      <c r="W1972" s="193"/>
      <c r="X1972" s="193"/>
      <c r="Y1972" s="193"/>
      <c r="Z1972" s="193"/>
      <c r="AA1972" s="193"/>
      <c r="AB1972" s="193"/>
      <c r="AC1972" s="193"/>
      <c r="AD1972" s="197"/>
      <c r="AE1972" s="198"/>
    </row>
    <row r="1973" spans="1:31" ht="14.25" hidden="1">
      <c r="A1973" s="66"/>
      <c r="B1973" s="66"/>
      <c r="C1973" s="172"/>
      <c r="D1973" s="66"/>
      <c r="E1973" s="66"/>
      <c r="F1973" s="193"/>
      <c r="G1973" s="193"/>
      <c r="H1973" s="193"/>
      <c r="I1973" s="193"/>
      <c r="J1973" s="193"/>
      <c r="K1973" s="193"/>
      <c r="L1973" s="194"/>
      <c r="M1973" s="195"/>
      <c r="N1973" s="195"/>
      <c r="O1973" s="195"/>
      <c r="P1973" s="66"/>
      <c r="Q1973" s="213"/>
      <c r="R1973" s="193"/>
      <c r="S1973" s="193"/>
      <c r="T1973" s="193"/>
      <c r="U1973" s="193"/>
      <c r="V1973" s="193"/>
      <c r="W1973" s="193"/>
      <c r="X1973" s="193"/>
      <c r="Y1973" s="193"/>
      <c r="Z1973" s="193"/>
      <c r="AA1973" s="193"/>
      <c r="AB1973" s="193"/>
      <c r="AC1973" s="193"/>
      <c r="AD1973" s="197"/>
      <c r="AE1973" s="198"/>
    </row>
    <row r="1974" spans="1:31" ht="14.25" hidden="1">
      <c r="A1974" s="66"/>
      <c r="B1974" s="66"/>
      <c r="C1974" s="172"/>
      <c r="D1974" s="66"/>
      <c r="E1974" s="66"/>
      <c r="F1974" s="193"/>
      <c r="G1974" s="193"/>
      <c r="H1974" s="193"/>
      <c r="I1974" s="193"/>
      <c r="J1974" s="193"/>
      <c r="K1974" s="193"/>
      <c r="L1974" s="194"/>
      <c r="M1974" s="195"/>
      <c r="N1974" s="195"/>
      <c r="O1974" s="195"/>
      <c r="P1974" s="66"/>
      <c r="Q1974" s="213"/>
      <c r="R1974" s="193"/>
      <c r="S1974" s="193"/>
      <c r="T1974" s="193"/>
      <c r="U1974" s="193"/>
      <c r="V1974" s="193"/>
      <c r="W1974" s="193"/>
      <c r="X1974" s="193"/>
      <c r="Y1974" s="193"/>
      <c r="Z1974" s="193"/>
      <c r="AA1974" s="193"/>
      <c r="AB1974" s="193"/>
      <c r="AC1974" s="193"/>
      <c r="AD1974" s="197"/>
      <c r="AE1974" s="198"/>
    </row>
    <row r="1975" spans="1:31" ht="14.25" hidden="1">
      <c r="A1975" s="66"/>
      <c r="B1975" s="66"/>
      <c r="C1975" s="172"/>
      <c r="D1975" s="66"/>
      <c r="E1975" s="66"/>
      <c r="F1975" s="193"/>
      <c r="G1975" s="193"/>
      <c r="H1975" s="193"/>
      <c r="I1975" s="193"/>
      <c r="J1975" s="193"/>
      <c r="K1975" s="193"/>
      <c r="L1975" s="194"/>
      <c r="M1975" s="195"/>
      <c r="N1975" s="195"/>
      <c r="O1975" s="195"/>
      <c r="P1975" s="66"/>
      <c r="Q1975" s="213"/>
      <c r="R1975" s="193"/>
      <c r="S1975" s="193"/>
      <c r="T1975" s="193"/>
      <c r="U1975" s="193"/>
      <c r="V1975" s="193"/>
      <c r="W1975" s="193"/>
      <c r="X1975" s="193"/>
      <c r="Y1975" s="193"/>
      <c r="Z1975" s="193"/>
      <c r="AA1975" s="193"/>
      <c r="AB1975" s="193"/>
      <c r="AC1975" s="193"/>
      <c r="AD1975" s="197"/>
      <c r="AE1975" s="198"/>
    </row>
    <row r="1976" spans="1:31" ht="14.25" hidden="1">
      <c r="A1976" s="66"/>
      <c r="B1976" s="66"/>
      <c r="C1976" s="172"/>
      <c r="D1976" s="66"/>
      <c r="E1976" s="66"/>
      <c r="F1976" s="193"/>
      <c r="G1976" s="193"/>
      <c r="H1976" s="193"/>
      <c r="I1976" s="193"/>
      <c r="J1976" s="193"/>
      <c r="K1976" s="193"/>
      <c r="L1976" s="194"/>
      <c r="M1976" s="195"/>
      <c r="N1976" s="195"/>
      <c r="O1976" s="195"/>
      <c r="P1976" s="66"/>
      <c r="Q1976" s="213"/>
      <c r="R1976" s="193"/>
      <c r="S1976" s="193"/>
      <c r="T1976" s="193"/>
      <c r="U1976" s="193"/>
      <c r="V1976" s="193"/>
      <c r="W1976" s="193"/>
      <c r="X1976" s="193"/>
      <c r="Y1976" s="193"/>
      <c r="Z1976" s="193"/>
      <c r="AA1976" s="193"/>
      <c r="AB1976" s="193"/>
      <c r="AC1976" s="193"/>
      <c r="AD1976" s="197"/>
      <c r="AE1976" s="198"/>
    </row>
    <row r="1977" spans="1:31" ht="14.25" hidden="1">
      <c r="A1977" s="66"/>
      <c r="B1977" s="66"/>
      <c r="C1977" s="172"/>
      <c r="D1977" s="66"/>
      <c r="E1977" s="66"/>
      <c r="F1977" s="193"/>
      <c r="G1977" s="193"/>
      <c r="H1977" s="193"/>
      <c r="I1977" s="193"/>
      <c r="J1977" s="193"/>
      <c r="K1977" s="193"/>
      <c r="L1977" s="194"/>
      <c r="M1977" s="195"/>
      <c r="N1977" s="195"/>
      <c r="O1977" s="195"/>
      <c r="P1977" s="66"/>
      <c r="Q1977" s="213"/>
      <c r="R1977" s="193"/>
      <c r="S1977" s="193"/>
      <c r="T1977" s="193"/>
      <c r="U1977" s="193"/>
      <c r="V1977" s="193"/>
      <c r="W1977" s="193"/>
      <c r="X1977" s="193"/>
      <c r="Y1977" s="193"/>
      <c r="Z1977" s="193"/>
      <c r="AA1977" s="193"/>
      <c r="AB1977" s="193"/>
      <c r="AC1977" s="193"/>
      <c r="AD1977" s="197"/>
      <c r="AE1977" s="198"/>
    </row>
    <row r="1978" spans="1:31" ht="14.25" hidden="1">
      <c r="A1978" s="66"/>
      <c r="B1978" s="66"/>
      <c r="C1978" s="172"/>
      <c r="D1978" s="66"/>
      <c r="E1978" s="66"/>
      <c r="F1978" s="193"/>
      <c r="G1978" s="193"/>
      <c r="H1978" s="193"/>
      <c r="I1978" s="193"/>
      <c r="J1978" s="193"/>
      <c r="K1978" s="193"/>
      <c r="L1978" s="194"/>
      <c r="M1978" s="195"/>
      <c r="N1978" s="195"/>
      <c r="O1978" s="195"/>
      <c r="P1978" s="66"/>
      <c r="Q1978" s="213"/>
      <c r="R1978" s="193"/>
      <c r="S1978" s="193"/>
      <c r="T1978" s="193"/>
      <c r="U1978" s="193"/>
      <c r="V1978" s="193"/>
      <c r="W1978" s="193"/>
      <c r="X1978" s="193"/>
      <c r="Y1978" s="193"/>
      <c r="Z1978" s="193"/>
      <c r="AA1978" s="193"/>
      <c r="AB1978" s="193"/>
      <c r="AC1978" s="193"/>
      <c r="AD1978" s="197"/>
      <c r="AE1978" s="198"/>
    </row>
    <row r="1979" spans="1:31" ht="14.25" hidden="1">
      <c r="A1979" s="66"/>
      <c r="B1979" s="66"/>
      <c r="C1979" s="172"/>
      <c r="D1979" s="66"/>
      <c r="E1979" s="66"/>
      <c r="F1979" s="193"/>
      <c r="G1979" s="193"/>
      <c r="H1979" s="193"/>
      <c r="I1979" s="193"/>
      <c r="J1979" s="193"/>
      <c r="K1979" s="193"/>
      <c r="L1979" s="194"/>
      <c r="M1979" s="195"/>
      <c r="N1979" s="195"/>
      <c r="O1979" s="195"/>
      <c r="P1979" s="66"/>
      <c r="Q1979" s="213"/>
      <c r="R1979" s="193"/>
      <c r="S1979" s="193"/>
      <c r="T1979" s="193"/>
      <c r="U1979" s="193"/>
      <c r="V1979" s="193"/>
      <c r="W1979" s="193"/>
      <c r="X1979" s="193"/>
      <c r="Y1979" s="193"/>
      <c r="Z1979" s="193"/>
      <c r="AA1979" s="193"/>
      <c r="AB1979" s="193"/>
      <c r="AC1979" s="193"/>
      <c r="AD1979" s="197"/>
      <c r="AE1979" s="198"/>
    </row>
    <row r="1980" spans="1:31" ht="14.25" hidden="1">
      <c r="A1980" s="66"/>
      <c r="B1980" s="66"/>
      <c r="C1980" s="172"/>
      <c r="D1980" s="66"/>
      <c r="E1980" s="66"/>
      <c r="F1980" s="193"/>
      <c r="G1980" s="193"/>
      <c r="H1980" s="193"/>
      <c r="I1980" s="193"/>
      <c r="J1980" s="193"/>
      <c r="K1980" s="193"/>
      <c r="L1980" s="194"/>
      <c r="M1980" s="195"/>
      <c r="N1980" s="195"/>
      <c r="O1980" s="195"/>
      <c r="P1980" s="66"/>
      <c r="Q1980" s="213"/>
      <c r="R1980" s="193"/>
      <c r="S1980" s="193"/>
      <c r="T1980" s="193"/>
      <c r="U1980" s="193"/>
      <c r="V1980" s="193"/>
      <c r="W1980" s="193"/>
      <c r="X1980" s="193"/>
      <c r="Y1980" s="193"/>
      <c r="Z1980" s="193"/>
      <c r="AA1980" s="193"/>
      <c r="AB1980" s="193"/>
      <c r="AC1980" s="193"/>
      <c r="AD1980" s="197"/>
      <c r="AE1980" s="198"/>
    </row>
    <row r="1981" spans="1:31" ht="14.25" hidden="1">
      <c r="A1981" s="66"/>
      <c r="B1981" s="66"/>
      <c r="C1981" s="172"/>
      <c r="D1981" s="66"/>
      <c r="E1981" s="66"/>
      <c r="F1981" s="193"/>
      <c r="G1981" s="193"/>
      <c r="H1981" s="193"/>
      <c r="I1981" s="193"/>
      <c r="J1981" s="193"/>
      <c r="K1981" s="193"/>
      <c r="L1981" s="194"/>
      <c r="M1981" s="195"/>
      <c r="N1981" s="195"/>
      <c r="O1981" s="195"/>
      <c r="P1981" s="66"/>
      <c r="Q1981" s="213"/>
      <c r="R1981" s="193"/>
      <c r="S1981" s="193"/>
      <c r="T1981" s="193"/>
      <c r="U1981" s="193"/>
      <c r="V1981" s="193"/>
      <c r="W1981" s="193"/>
      <c r="X1981" s="193"/>
      <c r="Y1981" s="193"/>
      <c r="Z1981" s="193"/>
      <c r="AA1981" s="193"/>
      <c r="AB1981" s="193"/>
      <c r="AC1981" s="193"/>
      <c r="AD1981" s="197"/>
      <c r="AE1981" s="198"/>
    </row>
    <row r="1982" spans="1:31" ht="14.25" hidden="1">
      <c r="A1982" s="66"/>
      <c r="B1982" s="66"/>
      <c r="C1982" s="172"/>
      <c r="D1982" s="66"/>
      <c r="E1982" s="66"/>
      <c r="F1982" s="193"/>
      <c r="G1982" s="193"/>
      <c r="H1982" s="193"/>
      <c r="I1982" s="193"/>
      <c r="J1982" s="193"/>
      <c r="K1982" s="193"/>
      <c r="L1982" s="194"/>
      <c r="M1982" s="195"/>
      <c r="N1982" s="195"/>
      <c r="O1982" s="195"/>
      <c r="P1982" s="66"/>
      <c r="Q1982" s="213"/>
      <c r="R1982" s="193"/>
      <c r="S1982" s="193"/>
      <c r="T1982" s="193"/>
      <c r="U1982" s="193"/>
      <c r="V1982" s="193"/>
      <c r="W1982" s="193"/>
      <c r="X1982" s="193"/>
      <c r="Y1982" s="193"/>
      <c r="Z1982" s="193"/>
      <c r="AA1982" s="193"/>
      <c r="AB1982" s="193"/>
      <c r="AC1982" s="193"/>
      <c r="AD1982" s="197"/>
      <c r="AE1982" s="198"/>
    </row>
    <row r="1983" spans="1:31" ht="14.25" hidden="1">
      <c r="A1983" s="66"/>
      <c r="B1983" s="66"/>
      <c r="C1983" s="172"/>
      <c r="D1983" s="66"/>
      <c r="E1983" s="66"/>
      <c r="F1983" s="193"/>
      <c r="G1983" s="193"/>
      <c r="H1983" s="193"/>
      <c r="I1983" s="193"/>
      <c r="J1983" s="193"/>
      <c r="K1983" s="193"/>
      <c r="L1983" s="194"/>
      <c r="M1983" s="195"/>
      <c r="N1983" s="195"/>
      <c r="O1983" s="195"/>
      <c r="P1983" s="66"/>
      <c r="Q1983" s="213"/>
      <c r="R1983" s="193"/>
      <c r="S1983" s="193"/>
      <c r="T1983" s="193"/>
      <c r="U1983" s="193"/>
      <c r="V1983" s="193"/>
      <c r="W1983" s="193"/>
      <c r="X1983" s="193"/>
      <c r="Y1983" s="193"/>
      <c r="Z1983" s="193"/>
      <c r="AA1983" s="193"/>
      <c r="AB1983" s="193"/>
      <c r="AC1983" s="193"/>
      <c r="AD1983" s="197"/>
      <c r="AE1983" s="198"/>
    </row>
    <row r="1984" spans="1:31" ht="14.25" hidden="1">
      <c r="A1984" s="66"/>
      <c r="B1984" s="66"/>
      <c r="C1984" s="172"/>
      <c r="D1984" s="66"/>
      <c r="E1984" s="66"/>
      <c r="F1984" s="193"/>
      <c r="G1984" s="193"/>
      <c r="H1984" s="193"/>
      <c r="I1984" s="193"/>
      <c r="J1984" s="193"/>
      <c r="K1984" s="193"/>
      <c r="L1984" s="194"/>
      <c r="M1984" s="195"/>
      <c r="N1984" s="195"/>
      <c r="O1984" s="195"/>
      <c r="P1984" s="66"/>
      <c r="Q1984" s="213"/>
      <c r="R1984" s="193"/>
      <c r="S1984" s="193"/>
      <c r="T1984" s="193"/>
      <c r="U1984" s="193"/>
      <c r="V1984" s="193"/>
      <c r="W1984" s="193"/>
      <c r="X1984" s="193"/>
      <c r="Y1984" s="193"/>
      <c r="Z1984" s="193"/>
      <c r="AA1984" s="193"/>
      <c r="AB1984" s="193"/>
      <c r="AC1984" s="193"/>
      <c r="AD1984" s="197"/>
      <c r="AE1984" s="198"/>
    </row>
    <row r="1985" spans="1:31" ht="14.25" hidden="1">
      <c r="A1985" s="66"/>
      <c r="B1985" s="66"/>
      <c r="C1985" s="172"/>
      <c r="D1985" s="66"/>
      <c r="E1985" s="66"/>
      <c r="F1985" s="193"/>
      <c r="G1985" s="193"/>
      <c r="H1985" s="193"/>
      <c r="I1985" s="193"/>
      <c r="J1985" s="193"/>
      <c r="K1985" s="193"/>
      <c r="L1985" s="194"/>
      <c r="M1985" s="195"/>
      <c r="N1985" s="195"/>
      <c r="O1985" s="195"/>
      <c r="P1985" s="66"/>
      <c r="Q1985" s="213"/>
      <c r="R1985" s="193"/>
      <c r="S1985" s="193"/>
      <c r="T1985" s="193"/>
      <c r="U1985" s="193"/>
      <c r="V1985" s="193"/>
      <c r="W1985" s="193"/>
      <c r="X1985" s="193"/>
      <c r="Y1985" s="193"/>
      <c r="Z1985" s="193"/>
      <c r="AA1985" s="193"/>
      <c r="AB1985" s="193"/>
      <c r="AC1985" s="193"/>
      <c r="AD1985" s="197"/>
      <c r="AE1985" s="198"/>
    </row>
    <row r="1986" spans="1:31" ht="14.25" hidden="1">
      <c r="A1986" s="66"/>
      <c r="B1986" s="66"/>
      <c r="C1986" s="172"/>
      <c r="D1986" s="66"/>
      <c r="E1986" s="66"/>
      <c r="F1986" s="193"/>
      <c r="G1986" s="193"/>
      <c r="H1986" s="193"/>
      <c r="I1986" s="193"/>
      <c r="J1986" s="193"/>
      <c r="K1986" s="193"/>
      <c r="L1986" s="194"/>
      <c r="M1986" s="195"/>
      <c r="N1986" s="195"/>
      <c r="O1986" s="195"/>
      <c r="P1986" s="66"/>
      <c r="Q1986" s="213"/>
      <c r="R1986" s="193"/>
      <c r="S1986" s="193"/>
      <c r="T1986" s="193"/>
      <c r="U1986" s="193"/>
      <c r="V1986" s="193"/>
      <c r="W1986" s="193"/>
      <c r="X1986" s="193"/>
      <c r="Y1986" s="193"/>
      <c r="Z1986" s="193"/>
      <c r="AA1986" s="193"/>
      <c r="AB1986" s="193"/>
      <c r="AC1986" s="193"/>
      <c r="AD1986" s="197"/>
      <c r="AE1986" s="198"/>
    </row>
    <row r="1987" spans="1:31" ht="14.25" hidden="1">
      <c r="A1987" s="66"/>
      <c r="B1987" s="66"/>
      <c r="C1987" s="172"/>
      <c r="D1987" s="66"/>
      <c r="E1987" s="66"/>
      <c r="F1987" s="193"/>
      <c r="G1987" s="193"/>
      <c r="H1987" s="193"/>
      <c r="I1987" s="193"/>
      <c r="J1987" s="193"/>
      <c r="K1987" s="193"/>
      <c r="L1987" s="194"/>
      <c r="M1987" s="195"/>
      <c r="N1987" s="195"/>
      <c r="O1987" s="195"/>
      <c r="P1987" s="66"/>
      <c r="Q1987" s="213"/>
      <c r="R1987" s="193"/>
      <c r="S1987" s="193"/>
      <c r="T1987" s="193"/>
      <c r="U1987" s="193"/>
      <c r="V1987" s="193"/>
      <c r="W1987" s="193"/>
      <c r="X1987" s="193"/>
      <c r="Y1987" s="193"/>
      <c r="Z1987" s="193"/>
      <c r="AA1987" s="193"/>
      <c r="AB1987" s="193"/>
      <c r="AC1987" s="193"/>
      <c r="AD1987" s="197"/>
      <c r="AE1987" s="198"/>
    </row>
    <row r="1988" spans="1:31" ht="14.25" hidden="1">
      <c r="A1988" s="66"/>
      <c r="B1988" s="66"/>
      <c r="C1988" s="172"/>
      <c r="D1988" s="66"/>
      <c r="E1988" s="66"/>
      <c r="F1988" s="193"/>
      <c r="G1988" s="193"/>
      <c r="H1988" s="193"/>
      <c r="I1988" s="193"/>
      <c r="J1988" s="193"/>
      <c r="K1988" s="193"/>
      <c r="L1988" s="194"/>
      <c r="M1988" s="195"/>
      <c r="N1988" s="195"/>
      <c r="O1988" s="195"/>
      <c r="P1988" s="66"/>
      <c r="Q1988" s="213"/>
      <c r="R1988" s="193"/>
      <c r="S1988" s="193"/>
      <c r="T1988" s="193"/>
      <c r="U1988" s="193"/>
      <c r="V1988" s="193"/>
      <c r="W1988" s="193"/>
      <c r="X1988" s="193"/>
      <c r="Y1988" s="193"/>
      <c r="Z1988" s="193"/>
      <c r="AA1988" s="193"/>
      <c r="AB1988" s="193"/>
      <c r="AC1988" s="193"/>
      <c r="AD1988" s="197"/>
      <c r="AE1988" s="198"/>
    </row>
    <row r="1989" spans="1:31" ht="14.25" hidden="1">
      <c r="A1989" s="66"/>
      <c r="B1989" s="66"/>
      <c r="C1989" s="172"/>
      <c r="D1989" s="66"/>
      <c r="E1989" s="66"/>
      <c r="F1989" s="193"/>
      <c r="G1989" s="193"/>
      <c r="H1989" s="193"/>
      <c r="I1989" s="193"/>
      <c r="J1989" s="193"/>
      <c r="K1989" s="193"/>
      <c r="L1989" s="194"/>
      <c r="M1989" s="195"/>
      <c r="N1989" s="195"/>
      <c r="O1989" s="195"/>
      <c r="P1989" s="66"/>
      <c r="Q1989" s="213"/>
      <c r="R1989" s="193"/>
      <c r="S1989" s="193"/>
      <c r="T1989" s="193"/>
      <c r="U1989" s="193"/>
      <c r="V1989" s="193"/>
      <c r="W1989" s="193"/>
      <c r="X1989" s="193"/>
      <c r="Y1989" s="193"/>
      <c r="Z1989" s="193"/>
      <c r="AA1989" s="193"/>
      <c r="AB1989" s="193"/>
      <c r="AC1989" s="193"/>
      <c r="AD1989" s="197"/>
      <c r="AE1989" s="198"/>
    </row>
    <row r="1990" spans="1:31" ht="14.25" hidden="1">
      <c r="A1990" s="66"/>
      <c r="B1990" s="66"/>
      <c r="C1990" s="172"/>
      <c r="D1990" s="66"/>
      <c r="E1990" s="66"/>
      <c r="F1990" s="193"/>
      <c r="G1990" s="193"/>
      <c r="H1990" s="193"/>
      <c r="I1990" s="193"/>
      <c r="J1990" s="193"/>
      <c r="K1990" s="193"/>
      <c r="L1990" s="194"/>
      <c r="M1990" s="195"/>
      <c r="N1990" s="195"/>
      <c r="O1990" s="195"/>
      <c r="P1990" s="66"/>
      <c r="Q1990" s="213"/>
      <c r="R1990" s="193"/>
      <c r="S1990" s="193"/>
      <c r="T1990" s="193"/>
      <c r="U1990" s="193"/>
      <c r="V1990" s="193"/>
      <c r="W1990" s="193"/>
      <c r="X1990" s="193"/>
      <c r="Y1990" s="193"/>
      <c r="Z1990" s="193"/>
      <c r="AA1990" s="193"/>
      <c r="AB1990" s="193"/>
      <c r="AC1990" s="193"/>
      <c r="AD1990" s="197"/>
      <c r="AE1990" s="198"/>
    </row>
    <row r="1991" spans="1:31" ht="14.25" hidden="1">
      <c r="A1991" s="66"/>
      <c r="B1991" s="66"/>
      <c r="C1991" s="172"/>
      <c r="D1991" s="66"/>
      <c r="E1991" s="66"/>
      <c r="F1991" s="193"/>
      <c r="G1991" s="193"/>
      <c r="H1991" s="193"/>
      <c r="I1991" s="193"/>
      <c r="J1991" s="193"/>
      <c r="K1991" s="193"/>
      <c r="L1991" s="194"/>
      <c r="M1991" s="195"/>
      <c r="N1991" s="195"/>
      <c r="O1991" s="195"/>
      <c r="P1991" s="66"/>
      <c r="Q1991" s="213"/>
      <c r="R1991" s="193"/>
      <c r="S1991" s="193"/>
      <c r="T1991" s="193"/>
      <c r="U1991" s="193"/>
      <c r="V1991" s="193"/>
      <c r="W1991" s="193"/>
      <c r="X1991" s="193"/>
      <c r="Y1991" s="193"/>
      <c r="Z1991" s="193"/>
      <c r="AA1991" s="193"/>
      <c r="AB1991" s="193"/>
      <c r="AC1991" s="193"/>
      <c r="AD1991" s="197"/>
      <c r="AE1991" s="198"/>
    </row>
    <row r="1992" spans="1:31" ht="14.25" hidden="1">
      <c r="A1992" s="66"/>
      <c r="B1992" s="66"/>
      <c r="C1992" s="172"/>
      <c r="D1992" s="66"/>
      <c r="E1992" s="66"/>
      <c r="F1992" s="193"/>
      <c r="G1992" s="193"/>
      <c r="H1992" s="193"/>
      <c r="I1992" s="193"/>
      <c r="J1992" s="193"/>
      <c r="K1992" s="193"/>
      <c r="L1992" s="194"/>
      <c r="M1992" s="195"/>
      <c r="N1992" s="195"/>
      <c r="O1992" s="195"/>
      <c r="P1992" s="66"/>
      <c r="Q1992" s="213"/>
      <c r="R1992" s="193"/>
      <c r="S1992" s="193"/>
      <c r="T1992" s="193"/>
      <c r="U1992" s="193"/>
      <c r="V1992" s="193"/>
      <c r="W1992" s="193"/>
      <c r="X1992" s="193"/>
      <c r="Y1992" s="193"/>
      <c r="Z1992" s="193"/>
      <c r="AA1992" s="193"/>
      <c r="AB1992" s="193"/>
      <c r="AC1992" s="193"/>
      <c r="AD1992" s="197"/>
      <c r="AE1992" s="198"/>
    </row>
    <row r="1993" spans="1:31" ht="14.25" hidden="1">
      <c r="A1993" s="66"/>
      <c r="B1993" s="66"/>
      <c r="C1993" s="172"/>
      <c r="D1993" s="66"/>
      <c r="E1993" s="66"/>
      <c r="F1993" s="193"/>
      <c r="G1993" s="193"/>
      <c r="H1993" s="193"/>
      <c r="I1993" s="193"/>
      <c r="J1993" s="193"/>
      <c r="K1993" s="193"/>
      <c r="L1993" s="194"/>
      <c r="M1993" s="195"/>
      <c r="N1993" s="195"/>
      <c r="O1993" s="195"/>
      <c r="P1993" s="66"/>
      <c r="Q1993" s="213"/>
      <c r="R1993" s="193"/>
      <c r="S1993" s="193"/>
      <c r="T1993" s="193"/>
      <c r="U1993" s="193"/>
      <c r="V1993" s="193"/>
      <c r="W1993" s="193"/>
      <c r="X1993" s="193"/>
      <c r="Y1993" s="193"/>
      <c r="Z1993" s="193"/>
      <c r="AA1993" s="193"/>
      <c r="AB1993" s="193"/>
      <c r="AC1993" s="193"/>
      <c r="AD1993" s="197"/>
      <c r="AE1993" s="198"/>
    </row>
    <row r="1994" spans="1:31" ht="14.25" hidden="1">
      <c r="A1994" s="66"/>
      <c r="B1994" s="66"/>
      <c r="C1994" s="172"/>
      <c r="D1994" s="66"/>
      <c r="E1994" s="66"/>
      <c r="F1994" s="193"/>
      <c r="G1994" s="193"/>
      <c r="H1994" s="193"/>
      <c r="I1994" s="193"/>
      <c r="J1994" s="193"/>
      <c r="K1994" s="193"/>
      <c r="L1994" s="194"/>
      <c r="M1994" s="195"/>
      <c r="N1994" s="195"/>
      <c r="O1994" s="195"/>
      <c r="P1994" s="66"/>
      <c r="Q1994" s="213"/>
      <c r="R1994" s="193"/>
      <c r="S1994" s="193"/>
      <c r="T1994" s="193"/>
      <c r="U1994" s="193"/>
      <c r="V1994" s="193"/>
      <c r="W1994" s="193"/>
      <c r="X1994" s="193"/>
      <c r="Y1994" s="193"/>
      <c r="Z1994" s="193"/>
      <c r="AA1994" s="193"/>
      <c r="AB1994" s="193"/>
      <c r="AC1994" s="193"/>
      <c r="AD1994" s="197"/>
      <c r="AE1994" s="198"/>
    </row>
    <row r="1995" spans="1:31" ht="14.25" hidden="1">
      <c r="A1995" s="66"/>
      <c r="B1995" s="66"/>
      <c r="C1995" s="172"/>
      <c r="D1995" s="66"/>
      <c r="E1995" s="66"/>
      <c r="F1995" s="193"/>
      <c r="G1995" s="193"/>
      <c r="H1995" s="193"/>
      <c r="I1995" s="193"/>
      <c r="J1995" s="193"/>
      <c r="K1995" s="193"/>
      <c r="L1995" s="194"/>
      <c r="M1995" s="195"/>
      <c r="N1995" s="195"/>
      <c r="O1995" s="195"/>
      <c r="P1995" s="66"/>
      <c r="Q1995" s="213"/>
      <c r="R1995" s="193"/>
      <c r="S1995" s="193"/>
      <c r="T1995" s="193"/>
      <c r="U1995" s="193"/>
      <c r="V1995" s="193"/>
      <c r="W1995" s="193"/>
      <c r="X1995" s="193"/>
      <c r="Y1995" s="193"/>
      <c r="Z1995" s="193"/>
      <c r="AA1995" s="193"/>
      <c r="AB1995" s="193"/>
      <c r="AC1995" s="193"/>
      <c r="AD1995" s="197"/>
      <c r="AE1995" s="198"/>
    </row>
    <row r="1996" spans="1:31" ht="14.25" hidden="1">
      <c r="A1996" s="66"/>
      <c r="B1996" s="66"/>
      <c r="C1996" s="172"/>
      <c r="D1996" s="66"/>
      <c r="E1996" s="66"/>
      <c r="F1996" s="193"/>
      <c r="G1996" s="193"/>
      <c r="H1996" s="193"/>
      <c r="I1996" s="193"/>
      <c r="J1996" s="193"/>
      <c r="K1996" s="193"/>
      <c r="L1996" s="194"/>
      <c r="M1996" s="195"/>
      <c r="N1996" s="195"/>
      <c r="O1996" s="195"/>
      <c r="P1996" s="66"/>
      <c r="Q1996" s="213"/>
      <c r="R1996" s="193"/>
      <c r="S1996" s="193"/>
      <c r="T1996" s="193"/>
      <c r="U1996" s="193"/>
      <c r="V1996" s="193"/>
      <c r="W1996" s="193"/>
      <c r="X1996" s="193"/>
      <c r="Y1996" s="193"/>
      <c r="Z1996" s="193"/>
      <c r="AA1996" s="193"/>
      <c r="AB1996" s="193"/>
      <c r="AC1996" s="193"/>
      <c r="AD1996" s="197"/>
      <c r="AE1996" s="198"/>
    </row>
    <row r="1997" spans="1:31" ht="14.25" hidden="1">
      <c r="A1997" s="66"/>
      <c r="B1997" s="66"/>
      <c r="C1997" s="172"/>
      <c r="D1997" s="66"/>
      <c r="E1997" s="66"/>
      <c r="F1997" s="193"/>
      <c r="G1997" s="193"/>
      <c r="H1997" s="193"/>
      <c r="I1997" s="193"/>
      <c r="J1997" s="193"/>
      <c r="K1997" s="193"/>
      <c r="L1997" s="194"/>
      <c r="M1997" s="195"/>
      <c r="N1997" s="195"/>
      <c r="O1997" s="195"/>
      <c r="P1997" s="66"/>
      <c r="Q1997" s="213"/>
      <c r="R1997" s="193"/>
      <c r="S1997" s="193"/>
      <c r="T1997" s="193"/>
      <c r="U1997" s="193"/>
      <c r="V1997" s="193"/>
      <c r="W1997" s="193"/>
      <c r="X1997" s="193"/>
      <c r="Y1997" s="193"/>
      <c r="Z1997" s="193"/>
      <c r="AA1997" s="193"/>
      <c r="AB1997" s="193"/>
      <c r="AC1997" s="193"/>
      <c r="AD1997" s="197"/>
      <c r="AE1997" s="198"/>
    </row>
    <row r="1998" spans="1:31" ht="14.25" hidden="1">
      <c r="A1998" s="66"/>
      <c r="B1998" s="66"/>
      <c r="C1998" s="172"/>
      <c r="D1998" s="66"/>
      <c r="E1998" s="66"/>
      <c r="F1998" s="193"/>
      <c r="G1998" s="193"/>
      <c r="H1998" s="193"/>
      <c r="I1998" s="193"/>
      <c r="J1998" s="193"/>
      <c r="K1998" s="193"/>
      <c r="L1998" s="194"/>
      <c r="M1998" s="195"/>
      <c r="N1998" s="195"/>
      <c r="O1998" s="195"/>
      <c r="P1998" s="66"/>
      <c r="Q1998" s="213"/>
      <c r="R1998" s="193"/>
      <c r="S1998" s="193"/>
      <c r="T1998" s="193"/>
      <c r="U1998" s="193"/>
      <c r="V1998" s="193"/>
      <c r="W1998" s="193"/>
      <c r="X1998" s="193"/>
      <c r="Y1998" s="193"/>
      <c r="Z1998" s="193"/>
      <c r="AA1998" s="193"/>
      <c r="AB1998" s="193"/>
      <c r="AC1998" s="193"/>
      <c r="AD1998" s="197"/>
      <c r="AE1998" s="198"/>
    </row>
    <row r="1999" spans="1:31" ht="14.25" hidden="1">
      <c r="A1999" s="66"/>
      <c r="B1999" s="66"/>
      <c r="C1999" s="172"/>
      <c r="D1999" s="66"/>
      <c r="E1999" s="66"/>
      <c r="F1999" s="193"/>
      <c r="G1999" s="193"/>
      <c r="H1999" s="193"/>
      <c r="I1999" s="193"/>
      <c r="J1999" s="193"/>
      <c r="K1999" s="193"/>
      <c r="L1999" s="194"/>
      <c r="M1999" s="195"/>
      <c r="N1999" s="195"/>
      <c r="O1999" s="195"/>
      <c r="P1999" s="66"/>
      <c r="Q1999" s="213"/>
      <c r="R1999" s="193"/>
      <c r="S1999" s="193"/>
      <c r="T1999" s="193"/>
      <c r="U1999" s="193"/>
      <c r="V1999" s="193"/>
      <c r="W1999" s="193"/>
      <c r="X1999" s="193"/>
      <c r="Y1999" s="193"/>
      <c r="Z1999" s="193"/>
      <c r="AA1999" s="193"/>
      <c r="AB1999" s="193"/>
      <c r="AC1999" s="193"/>
      <c r="AD1999" s="197"/>
      <c r="AE1999" s="198"/>
    </row>
    <row r="2000" spans="1:31" ht="14.25" hidden="1">
      <c r="A2000" s="66"/>
      <c r="B2000" s="66"/>
      <c r="C2000" s="172"/>
      <c r="D2000" s="66"/>
      <c r="E2000" s="66"/>
      <c r="F2000" s="193"/>
      <c r="G2000" s="193"/>
      <c r="H2000" s="193"/>
      <c r="I2000" s="193"/>
      <c r="J2000" s="193"/>
      <c r="K2000" s="193"/>
      <c r="L2000" s="194"/>
      <c r="M2000" s="195"/>
      <c r="N2000" s="195"/>
      <c r="O2000" s="195"/>
      <c r="P2000" s="66"/>
      <c r="Q2000" s="213"/>
      <c r="R2000" s="193"/>
      <c r="S2000" s="193"/>
      <c r="T2000" s="193"/>
      <c r="U2000" s="193"/>
      <c r="V2000" s="193"/>
      <c r="W2000" s="193"/>
      <c r="X2000" s="193"/>
      <c r="Y2000" s="193"/>
      <c r="Z2000" s="193"/>
      <c r="AA2000" s="193"/>
      <c r="AB2000" s="193"/>
      <c r="AC2000" s="193"/>
      <c r="AD2000" s="197"/>
      <c r="AE2000" s="198"/>
    </row>
    <row r="2001" spans="1:31" ht="14.25" hidden="1">
      <c r="A2001" s="66"/>
      <c r="B2001" s="66"/>
      <c r="C2001" s="172"/>
      <c r="D2001" s="66"/>
      <c r="E2001" s="66"/>
      <c r="F2001" s="193"/>
      <c r="G2001" s="193"/>
      <c r="H2001" s="193"/>
      <c r="I2001" s="193"/>
      <c r="J2001" s="193"/>
      <c r="K2001" s="193"/>
      <c r="L2001" s="194"/>
      <c r="M2001" s="195"/>
      <c r="N2001" s="195"/>
      <c r="O2001" s="195"/>
      <c r="P2001" s="66"/>
      <c r="Q2001" s="213"/>
      <c r="R2001" s="193"/>
      <c r="S2001" s="193"/>
      <c r="T2001" s="193"/>
      <c r="U2001" s="193"/>
      <c r="V2001" s="193"/>
      <c r="W2001" s="193"/>
      <c r="X2001" s="193"/>
      <c r="Y2001" s="193"/>
      <c r="Z2001" s="193"/>
      <c r="AA2001" s="193"/>
      <c r="AB2001" s="193"/>
      <c r="AC2001" s="193"/>
      <c r="AD2001" s="197"/>
      <c r="AE2001" s="198"/>
    </row>
    <row r="2002" spans="1:31" ht="14.25" hidden="1">
      <c r="A2002" s="66"/>
      <c r="B2002" s="66"/>
      <c r="C2002" s="172"/>
      <c r="D2002" s="66"/>
      <c r="E2002" s="66"/>
      <c r="F2002" s="193"/>
      <c r="G2002" s="193"/>
      <c r="H2002" s="193"/>
      <c r="I2002" s="193"/>
      <c r="J2002" s="193"/>
      <c r="K2002" s="193"/>
      <c r="L2002" s="194"/>
      <c r="M2002" s="195"/>
      <c r="N2002" s="195"/>
      <c r="O2002" s="195"/>
      <c r="P2002" s="66"/>
      <c r="Q2002" s="213"/>
      <c r="R2002" s="193"/>
      <c r="S2002" s="193"/>
      <c r="T2002" s="193"/>
      <c r="U2002" s="193"/>
      <c r="V2002" s="193"/>
      <c r="W2002" s="193"/>
      <c r="X2002" s="193"/>
      <c r="Y2002" s="193"/>
      <c r="Z2002" s="193"/>
      <c r="AA2002" s="193"/>
      <c r="AB2002" s="193"/>
      <c r="AC2002" s="193"/>
      <c r="AD2002" s="197"/>
      <c r="AE2002" s="198"/>
    </row>
    <row r="2003" spans="1:31" ht="14.25" hidden="1">
      <c r="A2003" s="66"/>
      <c r="B2003" s="66"/>
      <c r="C2003" s="172"/>
      <c r="D2003" s="66"/>
      <c r="E2003" s="66"/>
      <c r="F2003" s="193"/>
      <c r="G2003" s="193"/>
      <c r="H2003" s="193"/>
      <c r="I2003" s="193"/>
      <c r="J2003" s="193"/>
      <c r="K2003" s="193"/>
      <c r="L2003" s="194"/>
      <c r="M2003" s="195"/>
      <c r="N2003" s="195"/>
      <c r="O2003" s="195"/>
      <c r="P2003" s="66"/>
      <c r="Q2003" s="213"/>
      <c r="R2003" s="193"/>
      <c r="S2003" s="193"/>
      <c r="T2003" s="193"/>
      <c r="U2003" s="193"/>
      <c r="V2003" s="193"/>
      <c r="W2003" s="193"/>
      <c r="X2003" s="193"/>
      <c r="Y2003" s="193"/>
      <c r="Z2003" s="193"/>
      <c r="AA2003" s="193"/>
      <c r="AB2003" s="193"/>
      <c r="AC2003" s="193"/>
      <c r="AD2003" s="197"/>
      <c r="AE2003" s="198"/>
    </row>
    <row r="2004" spans="1:31" ht="14.25" hidden="1">
      <c r="A2004" s="66"/>
      <c r="B2004" s="66"/>
      <c r="C2004" s="172"/>
      <c r="D2004" s="66"/>
      <c r="E2004" s="66"/>
      <c r="F2004" s="193"/>
      <c r="G2004" s="193"/>
      <c r="H2004" s="193"/>
      <c r="I2004" s="193"/>
      <c r="J2004" s="193"/>
      <c r="K2004" s="193"/>
      <c r="L2004" s="194"/>
      <c r="M2004" s="195"/>
      <c r="N2004" s="195"/>
      <c r="O2004" s="195"/>
      <c r="P2004" s="66"/>
      <c r="Q2004" s="213"/>
      <c r="R2004" s="193"/>
      <c r="S2004" s="193"/>
      <c r="T2004" s="193"/>
      <c r="U2004" s="193"/>
      <c r="V2004" s="193"/>
      <c r="W2004" s="193"/>
      <c r="X2004" s="193"/>
      <c r="Y2004" s="193"/>
      <c r="Z2004" s="193"/>
      <c r="AA2004" s="193"/>
      <c r="AB2004" s="193"/>
      <c r="AC2004" s="193"/>
      <c r="AD2004" s="197"/>
      <c r="AE2004" s="198"/>
    </row>
    <row r="2005" spans="1:31" ht="14.25" hidden="1">
      <c r="A2005" s="66"/>
      <c r="B2005" s="66"/>
      <c r="C2005" s="172"/>
      <c r="D2005" s="66"/>
      <c r="E2005" s="66"/>
      <c r="F2005" s="193"/>
      <c r="G2005" s="193"/>
      <c r="H2005" s="193"/>
      <c r="I2005" s="193"/>
      <c r="J2005" s="193"/>
      <c r="K2005" s="193"/>
      <c r="L2005" s="194"/>
      <c r="M2005" s="195"/>
      <c r="N2005" s="195"/>
      <c r="O2005" s="195"/>
      <c r="P2005" s="66"/>
      <c r="Q2005" s="213"/>
      <c r="R2005" s="193"/>
      <c r="S2005" s="193"/>
      <c r="T2005" s="193"/>
      <c r="U2005" s="193"/>
      <c r="V2005" s="193"/>
      <c r="W2005" s="193"/>
      <c r="X2005" s="193"/>
      <c r="Y2005" s="193"/>
      <c r="Z2005" s="193"/>
      <c r="AA2005" s="193"/>
      <c r="AB2005" s="193"/>
      <c r="AC2005" s="193"/>
      <c r="AD2005" s="197"/>
      <c r="AE2005" s="198"/>
    </row>
    <row r="2006" spans="1:31" ht="14.25" hidden="1">
      <c r="A2006" s="66"/>
      <c r="B2006" s="66"/>
      <c r="C2006" s="172"/>
      <c r="D2006" s="66"/>
      <c r="E2006" s="66"/>
      <c r="F2006" s="193"/>
      <c r="G2006" s="193"/>
      <c r="H2006" s="193"/>
      <c r="I2006" s="193"/>
      <c r="J2006" s="193"/>
      <c r="K2006" s="193"/>
      <c r="L2006" s="194"/>
      <c r="M2006" s="195"/>
      <c r="N2006" s="195"/>
      <c r="O2006" s="195"/>
      <c r="P2006" s="66"/>
      <c r="Q2006" s="213"/>
      <c r="R2006" s="193"/>
      <c r="S2006" s="193"/>
      <c r="T2006" s="193"/>
      <c r="U2006" s="193"/>
      <c r="V2006" s="193"/>
      <c r="W2006" s="193"/>
      <c r="X2006" s="193"/>
      <c r="Y2006" s="193"/>
      <c r="Z2006" s="193"/>
      <c r="AA2006" s="193"/>
      <c r="AB2006" s="193"/>
      <c r="AC2006" s="193"/>
      <c r="AD2006" s="197"/>
      <c r="AE2006" s="198"/>
    </row>
    <row r="2007" spans="1:31" ht="14.25" hidden="1">
      <c r="A2007" s="66"/>
      <c r="B2007" s="66"/>
      <c r="C2007" s="172"/>
      <c r="D2007" s="66"/>
      <c r="E2007" s="66"/>
      <c r="F2007" s="193"/>
      <c r="G2007" s="193"/>
      <c r="H2007" s="193"/>
      <c r="I2007" s="193"/>
      <c r="J2007" s="193"/>
      <c r="K2007" s="193"/>
      <c r="L2007" s="194"/>
      <c r="M2007" s="195"/>
      <c r="N2007" s="195"/>
      <c r="O2007" s="195"/>
      <c r="P2007" s="66"/>
      <c r="Q2007" s="213"/>
      <c r="R2007" s="193"/>
      <c r="S2007" s="193"/>
      <c r="T2007" s="193"/>
      <c r="U2007" s="193"/>
      <c r="V2007" s="193"/>
      <c r="W2007" s="193"/>
      <c r="X2007" s="193"/>
      <c r="Y2007" s="193"/>
      <c r="Z2007" s="193"/>
      <c r="AA2007" s="193"/>
      <c r="AB2007" s="193"/>
      <c r="AC2007" s="193"/>
      <c r="AD2007" s="197"/>
      <c r="AE2007" s="198"/>
    </row>
    <row r="2008" spans="1:31" ht="14.25" hidden="1">
      <c r="A2008" s="66"/>
      <c r="B2008" s="66"/>
      <c r="C2008" s="172"/>
      <c r="D2008" s="66"/>
      <c r="E2008" s="66"/>
      <c r="F2008" s="193"/>
      <c r="G2008" s="193"/>
      <c r="H2008" s="193"/>
      <c r="I2008" s="193"/>
      <c r="J2008" s="193"/>
      <c r="K2008" s="193"/>
      <c r="L2008" s="194"/>
      <c r="M2008" s="195"/>
      <c r="N2008" s="195"/>
      <c r="O2008" s="195"/>
      <c r="P2008" s="66"/>
      <c r="Q2008" s="213"/>
      <c r="R2008" s="193"/>
      <c r="S2008" s="193"/>
      <c r="T2008" s="193"/>
      <c r="U2008" s="193"/>
      <c r="V2008" s="193"/>
      <c r="W2008" s="193"/>
      <c r="X2008" s="193"/>
      <c r="Y2008" s="193"/>
      <c r="Z2008" s="193"/>
      <c r="AA2008" s="193"/>
      <c r="AB2008" s="193"/>
      <c r="AC2008" s="193"/>
      <c r="AD2008" s="197"/>
      <c r="AE2008" s="198"/>
    </row>
    <row r="2009" spans="1:31" ht="14.25" hidden="1">
      <c r="A2009" s="66"/>
      <c r="B2009" s="66"/>
      <c r="C2009" s="172"/>
      <c r="D2009" s="66"/>
      <c r="E2009" s="66"/>
      <c r="F2009" s="193"/>
      <c r="G2009" s="193"/>
      <c r="H2009" s="193"/>
      <c r="I2009" s="193"/>
      <c r="J2009" s="193"/>
      <c r="K2009" s="193"/>
      <c r="L2009" s="194"/>
      <c r="M2009" s="195"/>
      <c r="N2009" s="195"/>
      <c r="O2009" s="195"/>
      <c r="P2009" s="66"/>
      <c r="Q2009" s="213"/>
      <c r="R2009" s="193"/>
      <c r="S2009" s="193"/>
      <c r="T2009" s="193"/>
      <c r="U2009" s="193"/>
      <c r="V2009" s="193"/>
      <c r="W2009" s="193"/>
      <c r="X2009" s="193"/>
      <c r="Y2009" s="193"/>
      <c r="Z2009" s="193"/>
      <c r="AA2009" s="193"/>
      <c r="AB2009" s="193"/>
      <c r="AC2009" s="193"/>
      <c r="AD2009" s="197"/>
      <c r="AE2009" s="198"/>
    </row>
    <row r="2010" spans="1:31" ht="14.25" hidden="1">
      <c r="A2010" s="66"/>
      <c r="B2010" s="66"/>
      <c r="C2010" s="172"/>
      <c r="D2010" s="66"/>
      <c r="E2010" s="66"/>
      <c r="F2010" s="193"/>
      <c r="G2010" s="193"/>
      <c r="H2010" s="193"/>
      <c r="I2010" s="193"/>
      <c r="J2010" s="193"/>
      <c r="K2010" s="193"/>
      <c r="L2010" s="194"/>
      <c r="M2010" s="195"/>
      <c r="N2010" s="195"/>
      <c r="O2010" s="195"/>
      <c r="P2010" s="66"/>
      <c r="Q2010" s="213"/>
      <c r="R2010" s="193"/>
      <c r="S2010" s="193"/>
      <c r="T2010" s="193"/>
      <c r="U2010" s="193"/>
      <c r="V2010" s="193"/>
      <c r="W2010" s="193"/>
      <c r="X2010" s="193"/>
      <c r="Y2010" s="193"/>
      <c r="Z2010" s="193"/>
      <c r="AA2010" s="193"/>
      <c r="AB2010" s="193"/>
      <c r="AC2010" s="193"/>
      <c r="AD2010" s="197"/>
      <c r="AE2010" s="198"/>
    </row>
    <row r="2011" spans="1:31" ht="14.25" hidden="1">
      <c r="A2011" s="66"/>
      <c r="B2011" s="66"/>
      <c r="C2011" s="172"/>
      <c r="D2011" s="66"/>
      <c r="E2011" s="66"/>
      <c r="F2011" s="193"/>
      <c r="G2011" s="193"/>
      <c r="H2011" s="193"/>
      <c r="I2011" s="193"/>
      <c r="J2011" s="193"/>
      <c r="K2011" s="193"/>
      <c r="L2011" s="194"/>
      <c r="M2011" s="195"/>
      <c r="N2011" s="195"/>
      <c r="O2011" s="195"/>
      <c r="P2011" s="66"/>
      <c r="Q2011" s="213"/>
      <c r="R2011" s="193"/>
      <c r="S2011" s="193"/>
      <c r="T2011" s="193"/>
      <c r="U2011" s="193"/>
      <c r="V2011" s="193"/>
      <c r="W2011" s="193"/>
      <c r="X2011" s="193"/>
      <c r="Y2011" s="193"/>
      <c r="Z2011" s="193"/>
      <c r="AA2011" s="193"/>
      <c r="AB2011" s="193"/>
      <c r="AC2011" s="193"/>
      <c r="AD2011" s="197"/>
      <c r="AE2011" s="198"/>
    </row>
    <row r="2012" spans="1:31" ht="14.25" hidden="1">
      <c r="A2012" s="66"/>
      <c r="B2012" s="66"/>
      <c r="C2012" s="172"/>
      <c r="D2012" s="66"/>
      <c r="E2012" s="66"/>
      <c r="F2012" s="193"/>
      <c r="G2012" s="193"/>
      <c r="H2012" s="193"/>
      <c r="I2012" s="193"/>
      <c r="J2012" s="193"/>
      <c r="K2012" s="193"/>
      <c r="L2012" s="194"/>
      <c r="M2012" s="195"/>
      <c r="N2012" s="195"/>
      <c r="O2012" s="195"/>
      <c r="P2012" s="66"/>
      <c r="Q2012" s="213"/>
      <c r="R2012" s="193"/>
      <c r="S2012" s="193"/>
      <c r="T2012" s="193"/>
      <c r="U2012" s="193"/>
      <c r="V2012" s="193"/>
      <c r="W2012" s="193"/>
      <c r="X2012" s="193"/>
      <c r="Y2012" s="193"/>
      <c r="Z2012" s="193"/>
      <c r="AA2012" s="193"/>
      <c r="AB2012" s="193"/>
      <c r="AC2012" s="193"/>
      <c r="AD2012" s="197"/>
      <c r="AE2012" s="198"/>
    </row>
    <row r="2013" spans="1:31" ht="14.25" hidden="1">
      <c r="A2013" s="66"/>
      <c r="B2013" s="66"/>
      <c r="C2013" s="172"/>
      <c r="D2013" s="66"/>
      <c r="E2013" s="66"/>
      <c r="F2013" s="193"/>
      <c r="G2013" s="193"/>
      <c r="H2013" s="193"/>
      <c r="I2013" s="193"/>
      <c r="J2013" s="193"/>
      <c r="K2013" s="193"/>
      <c r="L2013" s="194"/>
      <c r="M2013" s="195"/>
      <c r="N2013" s="195"/>
      <c r="O2013" s="195"/>
      <c r="P2013" s="66"/>
      <c r="Q2013" s="213"/>
      <c r="R2013" s="193"/>
      <c r="S2013" s="193"/>
      <c r="T2013" s="193"/>
      <c r="U2013" s="193"/>
      <c r="V2013" s="193"/>
      <c r="W2013" s="193"/>
      <c r="X2013" s="193"/>
      <c r="Y2013" s="193"/>
      <c r="Z2013" s="193"/>
      <c r="AA2013" s="193"/>
      <c r="AB2013" s="193"/>
      <c r="AC2013" s="193"/>
      <c r="AD2013" s="197"/>
      <c r="AE2013" s="198"/>
    </row>
    <row r="2014" spans="1:31" ht="14.25" hidden="1">
      <c r="A2014" s="66"/>
      <c r="B2014" s="66"/>
      <c r="C2014" s="172"/>
      <c r="D2014" s="66"/>
      <c r="E2014" s="66"/>
      <c r="F2014" s="193"/>
      <c r="G2014" s="193"/>
      <c r="H2014" s="193"/>
      <c r="I2014" s="193"/>
      <c r="J2014" s="193"/>
      <c r="K2014" s="193"/>
      <c r="L2014" s="194"/>
      <c r="M2014" s="195"/>
      <c r="N2014" s="195"/>
      <c r="O2014" s="195"/>
      <c r="P2014" s="66"/>
      <c r="Q2014" s="213"/>
      <c r="R2014" s="193"/>
      <c r="S2014" s="193"/>
      <c r="T2014" s="193"/>
      <c r="U2014" s="193"/>
      <c r="V2014" s="193"/>
      <c r="W2014" s="193"/>
      <c r="X2014" s="193"/>
      <c r="Y2014" s="193"/>
      <c r="Z2014" s="193"/>
      <c r="AA2014" s="193"/>
      <c r="AB2014" s="193"/>
      <c r="AC2014" s="193"/>
      <c r="AD2014" s="197"/>
      <c r="AE2014" s="198"/>
    </row>
    <row r="2015" spans="1:31" ht="14.25" hidden="1">
      <c r="A2015" s="66"/>
      <c r="B2015" s="66"/>
      <c r="C2015" s="172"/>
      <c r="D2015" s="66"/>
      <c r="E2015" s="66"/>
      <c r="F2015" s="193"/>
      <c r="G2015" s="193"/>
      <c r="H2015" s="193"/>
      <c r="I2015" s="193"/>
      <c r="J2015" s="193"/>
      <c r="K2015" s="193"/>
      <c r="L2015" s="194"/>
      <c r="M2015" s="195"/>
      <c r="N2015" s="195"/>
      <c r="O2015" s="195"/>
      <c r="P2015" s="66"/>
      <c r="Q2015" s="213"/>
      <c r="R2015" s="193"/>
      <c r="S2015" s="193"/>
      <c r="T2015" s="193"/>
      <c r="U2015" s="193"/>
      <c r="V2015" s="193"/>
      <c r="W2015" s="193"/>
      <c r="X2015" s="193"/>
      <c r="Y2015" s="193"/>
      <c r="Z2015" s="193"/>
      <c r="AA2015" s="193"/>
      <c r="AB2015" s="193"/>
      <c r="AC2015" s="193"/>
      <c r="AD2015" s="197"/>
      <c r="AE2015" s="198"/>
    </row>
    <row r="2016" spans="1:31" ht="14.25" hidden="1">
      <c r="A2016" s="66"/>
      <c r="B2016" s="66"/>
      <c r="C2016" s="172"/>
      <c r="D2016" s="66"/>
      <c r="E2016" s="66"/>
      <c r="F2016" s="193"/>
      <c r="G2016" s="193"/>
      <c r="H2016" s="193"/>
      <c r="I2016" s="193"/>
      <c r="J2016" s="193"/>
      <c r="K2016" s="193"/>
      <c r="L2016" s="194"/>
      <c r="M2016" s="195"/>
      <c r="N2016" s="195"/>
      <c r="O2016" s="195"/>
      <c r="P2016" s="66"/>
      <c r="Q2016" s="213"/>
      <c r="R2016" s="193"/>
      <c r="S2016" s="193"/>
      <c r="T2016" s="193"/>
      <c r="U2016" s="193"/>
      <c r="V2016" s="193"/>
      <c r="W2016" s="193"/>
      <c r="X2016" s="193"/>
      <c r="Y2016" s="193"/>
      <c r="Z2016" s="193"/>
      <c r="AA2016" s="193"/>
      <c r="AB2016" s="193"/>
      <c r="AC2016" s="193"/>
      <c r="AD2016" s="197"/>
      <c r="AE2016" s="198"/>
    </row>
    <row r="2017" spans="1:31" ht="14.25" hidden="1">
      <c r="A2017" s="66"/>
      <c r="B2017" s="66"/>
      <c r="C2017" s="172"/>
      <c r="D2017" s="66"/>
      <c r="E2017" s="66"/>
      <c r="F2017" s="193"/>
      <c r="G2017" s="193"/>
      <c r="H2017" s="193"/>
      <c r="I2017" s="193"/>
      <c r="J2017" s="193"/>
      <c r="K2017" s="193"/>
      <c r="L2017" s="194"/>
      <c r="M2017" s="195"/>
      <c r="N2017" s="195"/>
      <c r="O2017" s="195"/>
      <c r="P2017" s="66"/>
      <c r="Q2017" s="213"/>
      <c r="R2017" s="193"/>
      <c r="S2017" s="193"/>
      <c r="T2017" s="193"/>
      <c r="U2017" s="193"/>
      <c r="V2017" s="193"/>
      <c r="W2017" s="193"/>
      <c r="X2017" s="193"/>
      <c r="Y2017" s="193"/>
      <c r="Z2017" s="193"/>
      <c r="AA2017" s="193"/>
      <c r="AB2017" s="193"/>
      <c r="AC2017" s="193"/>
      <c r="AD2017" s="197"/>
      <c r="AE2017" s="198"/>
    </row>
    <row r="2018" spans="1:31" ht="14.25" hidden="1">
      <c r="A2018" s="66"/>
      <c r="B2018" s="66"/>
      <c r="C2018" s="172"/>
      <c r="D2018" s="66"/>
      <c r="E2018" s="66"/>
      <c r="F2018" s="193"/>
      <c r="G2018" s="193"/>
      <c r="H2018" s="193"/>
      <c r="I2018" s="193"/>
      <c r="J2018" s="193"/>
      <c r="K2018" s="193"/>
      <c r="L2018" s="194"/>
      <c r="M2018" s="195"/>
      <c r="N2018" s="195"/>
      <c r="O2018" s="195"/>
      <c r="P2018" s="66"/>
      <c r="Q2018" s="213"/>
      <c r="R2018" s="193"/>
      <c r="S2018" s="193"/>
      <c r="T2018" s="193"/>
      <c r="U2018" s="193"/>
      <c r="V2018" s="193"/>
      <c r="W2018" s="193"/>
      <c r="X2018" s="193"/>
      <c r="Y2018" s="193"/>
      <c r="Z2018" s="193"/>
      <c r="AA2018" s="193"/>
      <c r="AB2018" s="193"/>
      <c r="AC2018" s="193"/>
      <c r="AD2018" s="197"/>
      <c r="AE2018" s="198"/>
    </row>
    <row r="2019" spans="1:31" ht="14.25" hidden="1">
      <c r="A2019" s="66"/>
      <c r="B2019" s="66"/>
      <c r="C2019" s="172"/>
      <c r="D2019" s="66"/>
      <c r="E2019" s="66"/>
      <c r="F2019" s="193"/>
      <c r="G2019" s="193"/>
      <c r="H2019" s="193"/>
      <c r="I2019" s="193"/>
      <c r="J2019" s="193"/>
      <c r="K2019" s="193"/>
      <c r="L2019" s="194"/>
      <c r="M2019" s="195"/>
      <c r="N2019" s="195"/>
      <c r="O2019" s="195"/>
      <c r="P2019" s="66"/>
      <c r="Q2019" s="213"/>
      <c r="R2019" s="193"/>
      <c r="S2019" s="193"/>
      <c r="T2019" s="193"/>
      <c r="U2019" s="193"/>
      <c r="V2019" s="193"/>
      <c r="W2019" s="193"/>
      <c r="X2019" s="193"/>
      <c r="Y2019" s="193"/>
      <c r="Z2019" s="193"/>
      <c r="AA2019" s="193"/>
      <c r="AB2019" s="193"/>
      <c r="AC2019" s="193"/>
      <c r="AD2019" s="197"/>
      <c r="AE2019" s="198"/>
    </row>
    <row r="2020" spans="1:31" ht="14.25" hidden="1">
      <c r="A2020" s="66"/>
      <c r="B2020" s="66"/>
      <c r="C2020" s="172"/>
      <c r="D2020" s="66"/>
      <c r="E2020" s="66"/>
      <c r="F2020" s="193"/>
      <c r="G2020" s="193"/>
      <c r="H2020" s="193"/>
      <c r="I2020" s="193"/>
      <c r="J2020" s="193"/>
      <c r="K2020" s="193"/>
      <c r="L2020" s="194"/>
      <c r="M2020" s="195"/>
      <c r="N2020" s="195"/>
      <c r="O2020" s="195"/>
      <c r="P2020" s="66"/>
      <c r="Q2020" s="213"/>
      <c r="R2020" s="193"/>
      <c r="S2020" s="193"/>
      <c r="T2020" s="193"/>
      <c r="U2020" s="193"/>
      <c r="V2020" s="193"/>
      <c r="W2020" s="193"/>
      <c r="X2020" s="193"/>
      <c r="Y2020" s="193"/>
      <c r="Z2020" s="193"/>
      <c r="AA2020" s="193"/>
      <c r="AB2020" s="193"/>
      <c r="AC2020" s="193"/>
      <c r="AD2020" s="197"/>
      <c r="AE2020" s="198"/>
    </row>
    <row r="2021" spans="1:31" ht="14.25" hidden="1">
      <c r="A2021" s="66"/>
      <c r="B2021" s="66"/>
      <c r="C2021" s="172"/>
      <c r="D2021" s="66"/>
      <c r="E2021" s="66"/>
      <c r="F2021" s="193"/>
      <c r="G2021" s="193"/>
      <c r="H2021" s="193"/>
      <c r="I2021" s="193"/>
      <c r="J2021" s="193"/>
      <c r="K2021" s="193"/>
      <c r="L2021" s="194"/>
      <c r="M2021" s="195"/>
      <c r="N2021" s="195"/>
      <c r="O2021" s="195"/>
      <c r="P2021" s="66"/>
      <c r="Q2021" s="213"/>
      <c r="R2021" s="193"/>
      <c r="S2021" s="193"/>
      <c r="T2021" s="193"/>
      <c r="U2021" s="193"/>
      <c r="V2021" s="193"/>
      <c r="W2021" s="193"/>
      <c r="X2021" s="193"/>
      <c r="Y2021" s="193"/>
      <c r="Z2021" s="193"/>
      <c r="AA2021" s="193"/>
      <c r="AB2021" s="193"/>
      <c r="AC2021" s="193"/>
      <c r="AD2021" s="197"/>
      <c r="AE2021" s="198"/>
    </row>
    <row r="2022" spans="1:31" ht="14.25" hidden="1">
      <c r="A2022" s="66"/>
      <c r="B2022" s="66"/>
      <c r="C2022" s="172"/>
      <c r="D2022" s="66"/>
      <c r="E2022" s="66"/>
      <c r="F2022" s="193"/>
      <c r="G2022" s="193"/>
      <c r="H2022" s="193"/>
      <c r="I2022" s="193"/>
      <c r="J2022" s="193"/>
      <c r="K2022" s="193"/>
      <c r="L2022" s="194"/>
      <c r="M2022" s="195"/>
      <c r="N2022" s="195"/>
      <c r="O2022" s="195"/>
      <c r="P2022" s="66"/>
      <c r="Q2022" s="213"/>
      <c r="R2022" s="193"/>
      <c r="S2022" s="193"/>
      <c r="T2022" s="193"/>
      <c r="U2022" s="193"/>
      <c r="V2022" s="193"/>
      <c r="W2022" s="193"/>
      <c r="X2022" s="193"/>
      <c r="Y2022" s="193"/>
      <c r="Z2022" s="193"/>
      <c r="AA2022" s="193"/>
      <c r="AB2022" s="193"/>
      <c r="AC2022" s="193"/>
      <c r="AD2022" s="197"/>
      <c r="AE2022" s="198"/>
    </row>
    <row r="2023" spans="1:31" ht="14.25" hidden="1">
      <c r="A2023" s="66"/>
      <c r="B2023" s="66"/>
      <c r="C2023" s="172"/>
      <c r="D2023" s="66"/>
      <c r="E2023" s="66"/>
      <c r="F2023" s="193"/>
      <c r="G2023" s="193"/>
      <c r="H2023" s="193"/>
      <c r="I2023" s="193"/>
      <c r="J2023" s="193"/>
      <c r="K2023" s="193"/>
      <c r="L2023" s="194"/>
      <c r="M2023" s="195"/>
      <c r="N2023" s="195"/>
      <c r="O2023" s="195"/>
      <c r="P2023" s="66"/>
      <c r="Q2023" s="213"/>
      <c r="R2023" s="193"/>
      <c r="S2023" s="193"/>
      <c r="T2023" s="193"/>
      <c r="U2023" s="193"/>
      <c r="V2023" s="193"/>
      <c r="W2023" s="193"/>
      <c r="X2023" s="193"/>
      <c r="Y2023" s="193"/>
      <c r="Z2023" s="193"/>
      <c r="AA2023" s="193"/>
      <c r="AB2023" s="193"/>
      <c r="AC2023" s="193"/>
      <c r="AD2023" s="197"/>
      <c r="AE2023" s="198"/>
    </row>
    <row r="2024" spans="1:31" ht="14.25" hidden="1">
      <c r="A2024" s="66"/>
      <c r="B2024" s="66"/>
      <c r="C2024" s="172"/>
      <c r="D2024" s="66"/>
      <c r="E2024" s="66"/>
      <c r="F2024" s="193"/>
      <c r="G2024" s="193"/>
      <c r="H2024" s="193"/>
      <c r="I2024" s="193"/>
      <c r="J2024" s="193"/>
      <c r="K2024" s="193"/>
      <c r="L2024" s="194"/>
      <c r="M2024" s="195"/>
      <c r="N2024" s="195"/>
      <c r="O2024" s="195"/>
      <c r="P2024" s="66"/>
      <c r="Q2024" s="213"/>
      <c r="R2024" s="193"/>
      <c r="S2024" s="193"/>
      <c r="T2024" s="193"/>
      <c r="U2024" s="193"/>
      <c r="V2024" s="193"/>
      <c r="W2024" s="193"/>
      <c r="X2024" s="193"/>
      <c r="Y2024" s="193"/>
      <c r="Z2024" s="193"/>
      <c r="AA2024" s="193"/>
      <c r="AB2024" s="193"/>
      <c r="AC2024" s="193"/>
      <c r="AD2024" s="197"/>
      <c r="AE2024" s="198"/>
    </row>
    <row r="2025" spans="1:31" ht="14.25" hidden="1">
      <c r="A2025" s="66"/>
      <c r="B2025" s="66"/>
      <c r="C2025" s="172"/>
      <c r="D2025" s="66"/>
      <c r="E2025" s="66"/>
      <c r="F2025" s="193"/>
      <c r="G2025" s="193"/>
      <c r="H2025" s="193"/>
      <c r="I2025" s="193"/>
      <c r="J2025" s="193"/>
      <c r="K2025" s="193"/>
      <c r="L2025" s="194"/>
      <c r="M2025" s="195"/>
      <c r="N2025" s="195"/>
      <c r="O2025" s="195"/>
      <c r="P2025" s="66"/>
      <c r="Q2025" s="213"/>
      <c r="R2025" s="193"/>
      <c r="S2025" s="193"/>
      <c r="T2025" s="193"/>
      <c r="U2025" s="193"/>
      <c r="V2025" s="193"/>
      <c r="W2025" s="193"/>
      <c r="X2025" s="193"/>
      <c r="Y2025" s="193"/>
      <c r="Z2025" s="193"/>
      <c r="AA2025" s="193"/>
      <c r="AB2025" s="193"/>
      <c r="AC2025" s="193"/>
      <c r="AD2025" s="197"/>
      <c r="AE2025" s="198"/>
    </row>
    <row r="2026" spans="1:31" ht="14.25" hidden="1">
      <c r="A2026" s="66"/>
      <c r="B2026" s="66"/>
      <c r="C2026" s="172"/>
      <c r="D2026" s="66"/>
      <c r="E2026" s="66"/>
      <c r="F2026" s="193"/>
      <c r="G2026" s="193"/>
      <c r="H2026" s="193"/>
      <c r="I2026" s="193"/>
      <c r="J2026" s="193"/>
      <c r="K2026" s="193"/>
      <c r="L2026" s="194"/>
      <c r="M2026" s="195"/>
      <c r="N2026" s="195"/>
      <c r="O2026" s="195"/>
      <c r="P2026" s="66"/>
      <c r="Q2026" s="213"/>
      <c r="R2026" s="193"/>
      <c r="S2026" s="193"/>
      <c r="T2026" s="193"/>
      <c r="U2026" s="193"/>
      <c r="V2026" s="193"/>
      <c r="W2026" s="193"/>
      <c r="X2026" s="193"/>
      <c r="Y2026" s="193"/>
      <c r="Z2026" s="193"/>
      <c r="AA2026" s="193"/>
      <c r="AB2026" s="193"/>
      <c r="AC2026" s="193"/>
      <c r="AD2026" s="197"/>
      <c r="AE2026" s="198"/>
    </row>
    <row r="2027" spans="1:31" ht="14.25" hidden="1">
      <c r="A2027" s="66"/>
      <c r="B2027" s="66"/>
      <c r="C2027" s="172"/>
      <c r="D2027" s="66"/>
      <c r="E2027" s="66"/>
      <c r="F2027" s="193"/>
      <c r="G2027" s="193"/>
      <c r="H2027" s="193"/>
      <c r="I2027" s="193"/>
      <c r="J2027" s="193"/>
      <c r="K2027" s="193"/>
      <c r="L2027" s="194"/>
      <c r="M2027" s="195"/>
      <c r="N2027" s="195"/>
      <c r="O2027" s="195"/>
      <c r="P2027" s="66"/>
      <c r="Q2027" s="213"/>
      <c r="R2027" s="193"/>
      <c r="S2027" s="193"/>
      <c r="T2027" s="193"/>
      <c r="U2027" s="193"/>
      <c r="V2027" s="193"/>
      <c r="W2027" s="193"/>
      <c r="X2027" s="193"/>
      <c r="Y2027" s="193"/>
      <c r="Z2027" s="193"/>
      <c r="AA2027" s="193"/>
      <c r="AB2027" s="193"/>
      <c r="AC2027" s="193"/>
      <c r="AD2027" s="197"/>
      <c r="AE2027" s="198"/>
    </row>
    <row r="2028" spans="1:31" ht="14.25" hidden="1">
      <c r="A2028" s="66"/>
      <c r="B2028" s="66"/>
      <c r="C2028" s="172"/>
      <c r="D2028" s="66"/>
      <c r="E2028" s="66"/>
      <c r="F2028" s="193"/>
      <c r="G2028" s="193"/>
      <c r="H2028" s="193"/>
      <c r="I2028" s="193"/>
      <c r="J2028" s="193"/>
      <c r="K2028" s="193"/>
      <c r="L2028" s="194"/>
      <c r="M2028" s="195"/>
      <c r="N2028" s="195"/>
      <c r="O2028" s="195"/>
      <c r="P2028" s="66"/>
      <c r="Q2028" s="213"/>
      <c r="R2028" s="193"/>
      <c r="S2028" s="193"/>
      <c r="T2028" s="193"/>
      <c r="U2028" s="193"/>
      <c r="V2028" s="193"/>
      <c r="W2028" s="193"/>
      <c r="X2028" s="193"/>
      <c r="Y2028" s="193"/>
      <c r="Z2028" s="193"/>
      <c r="AA2028" s="193"/>
      <c r="AB2028" s="193"/>
      <c r="AC2028" s="193"/>
      <c r="AD2028" s="197"/>
      <c r="AE2028" s="198"/>
    </row>
    <row r="2029" spans="1:31" ht="14.25" hidden="1">
      <c r="A2029" s="66"/>
      <c r="B2029" s="66"/>
      <c r="C2029" s="172"/>
      <c r="D2029" s="66"/>
      <c r="E2029" s="66"/>
      <c r="F2029" s="193"/>
      <c r="G2029" s="193"/>
      <c r="H2029" s="193"/>
      <c r="I2029" s="193"/>
      <c r="J2029" s="193"/>
      <c r="K2029" s="193"/>
      <c r="L2029" s="194"/>
      <c r="M2029" s="195"/>
      <c r="N2029" s="195"/>
      <c r="O2029" s="195"/>
      <c r="P2029" s="66"/>
      <c r="Q2029" s="213"/>
      <c r="R2029" s="193"/>
      <c r="S2029" s="193"/>
      <c r="T2029" s="193"/>
      <c r="U2029" s="193"/>
      <c r="V2029" s="193"/>
      <c r="W2029" s="193"/>
      <c r="X2029" s="193"/>
      <c r="Y2029" s="193"/>
      <c r="Z2029" s="193"/>
      <c r="AA2029" s="193"/>
      <c r="AB2029" s="193"/>
      <c r="AC2029" s="193"/>
      <c r="AD2029" s="197"/>
      <c r="AE2029" s="198"/>
    </row>
    <row r="2030" spans="1:31" ht="14.25" hidden="1">
      <c r="A2030" s="66"/>
      <c r="B2030" s="66"/>
      <c r="C2030" s="172"/>
      <c r="D2030" s="66"/>
      <c r="E2030" s="66"/>
      <c r="F2030" s="193"/>
      <c r="G2030" s="193"/>
      <c r="H2030" s="193"/>
      <c r="I2030" s="193"/>
      <c r="J2030" s="193"/>
      <c r="K2030" s="193"/>
      <c r="L2030" s="194"/>
      <c r="M2030" s="195"/>
      <c r="N2030" s="195"/>
      <c r="O2030" s="195"/>
      <c r="P2030" s="66"/>
      <c r="Q2030" s="213"/>
      <c r="R2030" s="193"/>
      <c r="S2030" s="193"/>
      <c r="T2030" s="193"/>
      <c r="U2030" s="193"/>
      <c r="V2030" s="193"/>
      <c r="W2030" s="193"/>
      <c r="X2030" s="193"/>
      <c r="Y2030" s="193"/>
      <c r="Z2030" s="193"/>
      <c r="AA2030" s="193"/>
      <c r="AB2030" s="193"/>
      <c r="AC2030" s="193"/>
      <c r="AD2030" s="197"/>
      <c r="AE2030" s="198"/>
    </row>
    <row r="2031" spans="1:31" ht="14.25" hidden="1">
      <c r="A2031" s="66"/>
      <c r="B2031" s="66"/>
      <c r="C2031" s="172"/>
      <c r="D2031" s="66"/>
      <c r="E2031" s="66"/>
      <c r="F2031" s="193"/>
      <c r="G2031" s="193"/>
      <c r="H2031" s="193"/>
      <c r="I2031" s="193"/>
      <c r="J2031" s="193"/>
      <c r="K2031" s="193"/>
      <c r="L2031" s="194"/>
      <c r="M2031" s="195"/>
      <c r="N2031" s="195"/>
      <c r="O2031" s="195"/>
      <c r="P2031" s="66"/>
      <c r="Q2031" s="213"/>
      <c r="R2031" s="193"/>
      <c r="S2031" s="193"/>
      <c r="T2031" s="193"/>
      <c r="U2031" s="193"/>
      <c r="V2031" s="193"/>
      <c r="W2031" s="193"/>
      <c r="X2031" s="193"/>
      <c r="Y2031" s="193"/>
      <c r="Z2031" s="193"/>
      <c r="AA2031" s="193"/>
      <c r="AB2031" s="193"/>
      <c r="AC2031" s="193"/>
      <c r="AD2031" s="197"/>
      <c r="AE2031" s="198"/>
    </row>
    <row r="2032" spans="1:31" ht="14.25" hidden="1">
      <c r="A2032" s="66"/>
      <c r="B2032" s="66"/>
      <c r="C2032" s="172"/>
      <c r="D2032" s="66"/>
      <c r="E2032" s="66"/>
      <c r="F2032" s="193"/>
      <c r="G2032" s="193"/>
      <c r="H2032" s="193"/>
      <c r="I2032" s="193"/>
      <c r="J2032" s="193"/>
      <c r="K2032" s="193"/>
      <c r="L2032" s="194"/>
      <c r="M2032" s="195"/>
      <c r="N2032" s="195"/>
      <c r="O2032" s="195"/>
      <c r="P2032" s="66"/>
      <c r="Q2032" s="213"/>
      <c r="R2032" s="193"/>
      <c r="S2032" s="193"/>
      <c r="T2032" s="193"/>
      <c r="U2032" s="193"/>
      <c r="V2032" s="193"/>
      <c r="W2032" s="193"/>
      <c r="X2032" s="193"/>
      <c r="Y2032" s="193"/>
      <c r="Z2032" s="193"/>
      <c r="AA2032" s="193"/>
      <c r="AB2032" s="193"/>
      <c r="AC2032" s="193"/>
      <c r="AD2032" s="197"/>
      <c r="AE2032" s="198"/>
    </row>
    <row r="2033" spans="1:31" ht="14.25" hidden="1">
      <c r="A2033" s="66"/>
      <c r="B2033" s="66"/>
      <c r="C2033" s="172"/>
      <c r="D2033" s="66"/>
      <c r="E2033" s="66"/>
      <c r="F2033" s="193"/>
      <c r="G2033" s="193"/>
      <c r="H2033" s="193"/>
      <c r="I2033" s="193"/>
      <c r="J2033" s="193"/>
      <c r="K2033" s="193"/>
      <c r="L2033" s="194"/>
      <c r="M2033" s="195"/>
      <c r="N2033" s="195"/>
      <c r="O2033" s="195"/>
      <c r="P2033" s="66"/>
      <c r="Q2033" s="213"/>
      <c r="R2033" s="193"/>
      <c r="S2033" s="193"/>
      <c r="T2033" s="193"/>
      <c r="U2033" s="193"/>
      <c r="V2033" s="193"/>
      <c r="W2033" s="193"/>
      <c r="X2033" s="193"/>
      <c r="Y2033" s="193"/>
      <c r="Z2033" s="193"/>
      <c r="AA2033" s="193"/>
      <c r="AB2033" s="193"/>
      <c r="AC2033" s="193"/>
      <c r="AD2033" s="197"/>
      <c r="AE2033" s="198"/>
    </row>
    <row r="2034" spans="1:31" ht="14.25" hidden="1">
      <c r="A2034" s="66"/>
      <c r="B2034" s="66"/>
      <c r="C2034" s="172"/>
      <c r="D2034" s="66"/>
      <c r="E2034" s="66"/>
      <c r="F2034" s="193"/>
      <c r="G2034" s="193"/>
      <c r="H2034" s="193"/>
      <c r="I2034" s="193"/>
      <c r="J2034" s="193"/>
      <c r="K2034" s="193"/>
      <c r="L2034" s="194"/>
      <c r="M2034" s="195"/>
      <c r="N2034" s="195"/>
      <c r="O2034" s="195"/>
      <c r="P2034" s="66"/>
      <c r="Q2034" s="213"/>
      <c r="R2034" s="193"/>
      <c r="S2034" s="193"/>
      <c r="T2034" s="193"/>
      <c r="U2034" s="193"/>
      <c r="V2034" s="193"/>
      <c r="W2034" s="193"/>
      <c r="X2034" s="193"/>
      <c r="Y2034" s="193"/>
      <c r="Z2034" s="193"/>
      <c r="AA2034" s="193"/>
      <c r="AB2034" s="193"/>
      <c r="AC2034" s="193"/>
      <c r="AD2034" s="197"/>
      <c r="AE2034" s="198"/>
    </row>
    <row r="2035" spans="1:31" ht="14.25" hidden="1">
      <c r="A2035" s="66"/>
      <c r="B2035" s="66"/>
      <c r="C2035" s="172"/>
      <c r="D2035" s="66"/>
      <c r="E2035" s="66"/>
      <c r="F2035" s="193"/>
      <c r="G2035" s="193"/>
      <c r="H2035" s="193"/>
      <c r="I2035" s="193"/>
      <c r="J2035" s="193"/>
      <c r="K2035" s="193"/>
      <c r="L2035" s="194"/>
      <c r="M2035" s="195"/>
      <c r="N2035" s="195"/>
      <c r="O2035" s="195"/>
      <c r="P2035" s="66"/>
      <c r="Q2035" s="213"/>
      <c r="R2035" s="193"/>
      <c r="S2035" s="193"/>
      <c r="T2035" s="193"/>
      <c r="U2035" s="193"/>
      <c r="V2035" s="193"/>
      <c r="W2035" s="193"/>
      <c r="X2035" s="193"/>
      <c r="Y2035" s="193"/>
      <c r="Z2035" s="193"/>
      <c r="AA2035" s="193"/>
      <c r="AB2035" s="193"/>
      <c r="AC2035" s="193"/>
      <c r="AD2035" s="197"/>
      <c r="AE2035" s="198"/>
    </row>
    <row r="2036" spans="1:31" ht="14.25" hidden="1">
      <c r="A2036" s="66"/>
      <c r="B2036" s="66"/>
      <c r="C2036" s="172"/>
      <c r="D2036" s="66"/>
      <c r="E2036" s="66"/>
      <c r="F2036" s="193"/>
      <c r="G2036" s="193"/>
      <c r="H2036" s="193"/>
      <c r="I2036" s="193"/>
      <c r="J2036" s="193"/>
      <c r="K2036" s="193"/>
      <c r="L2036" s="194"/>
      <c r="M2036" s="195"/>
      <c r="N2036" s="195"/>
      <c r="O2036" s="195"/>
      <c r="P2036" s="66"/>
      <c r="Q2036" s="213"/>
      <c r="R2036" s="193"/>
      <c r="S2036" s="193"/>
      <c r="T2036" s="193"/>
      <c r="U2036" s="193"/>
      <c r="V2036" s="193"/>
      <c r="W2036" s="193"/>
      <c r="X2036" s="193"/>
      <c r="Y2036" s="193"/>
      <c r="Z2036" s="193"/>
      <c r="AA2036" s="193"/>
      <c r="AB2036" s="193"/>
      <c r="AC2036" s="193"/>
      <c r="AD2036" s="197"/>
      <c r="AE2036" s="198"/>
    </row>
    <row r="2037" spans="1:31" ht="14.25" hidden="1">
      <c r="A2037" s="66"/>
      <c r="B2037" s="66"/>
      <c r="C2037" s="172"/>
      <c r="D2037" s="66"/>
      <c r="E2037" s="66"/>
      <c r="F2037" s="193"/>
      <c r="G2037" s="193"/>
      <c r="H2037" s="193"/>
      <c r="I2037" s="193"/>
      <c r="J2037" s="193"/>
      <c r="K2037" s="193"/>
      <c r="L2037" s="194"/>
      <c r="M2037" s="195"/>
      <c r="N2037" s="195"/>
      <c r="O2037" s="195"/>
      <c r="P2037" s="66"/>
      <c r="Q2037" s="213"/>
      <c r="R2037" s="193"/>
      <c r="S2037" s="193"/>
      <c r="T2037" s="193"/>
      <c r="U2037" s="193"/>
      <c r="V2037" s="193"/>
      <c r="W2037" s="193"/>
      <c r="X2037" s="193"/>
      <c r="Y2037" s="193"/>
      <c r="Z2037" s="193"/>
      <c r="AA2037" s="193"/>
      <c r="AB2037" s="193"/>
      <c r="AC2037" s="193"/>
      <c r="AD2037" s="197"/>
      <c r="AE2037" s="198"/>
    </row>
    <row r="2038" spans="1:31" ht="14.25" hidden="1">
      <c r="A2038" s="66"/>
      <c r="B2038" s="66"/>
      <c r="C2038" s="172"/>
      <c r="D2038" s="66"/>
      <c r="E2038" s="66"/>
      <c r="F2038" s="193"/>
      <c r="G2038" s="193"/>
      <c r="H2038" s="193"/>
      <c r="I2038" s="193"/>
      <c r="J2038" s="193"/>
      <c r="K2038" s="193"/>
      <c r="L2038" s="194"/>
      <c r="M2038" s="195"/>
      <c r="N2038" s="195"/>
      <c r="O2038" s="195"/>
      <c r="P2038" s="66"/>
      <c r="Q2038" s="213"/>
      <c r="R2038" s="193"/>
      <c r="S2038" s="193"/>
      <c r="T2038" s="193"/>
      <c r="U2038" s="193"/>
      <c r="V2038" s="193"/>
      <c r="W2038" s="193"/>
      <c r="X2038" s="193"/>
      <c r="Y2038" s="193"/>
      <c r="Z2038" s="193"/>
      <c r="AA2038" s="193"/>
      <c r="AB2038" s="193"/>
      <c r="AC2038" s="193"/>
      <c r="AD2038" s="197"/>
      <c r="AE2038" s="198"/>
    </row>
    <row r="2039" spans="1:31" ht="14.25" hidden="1">
      <c r="A2039" s="66"/>
      <c r="B2039" s="66"/>
      <c r="C2039" s="172"/>
      <c r="D2039" s="66"/>
      <c r="E2039" s="66"/>
      <c r="F2039" s="193"/>
      <c r="G2039" s="193"/>
      <c r="H2039" s="193"/>
      <c r="I2039" s="193"/>
      <c r="J2039" s="193"/>
      <c r="K2039" s="193"/>
      <c r="L2039" s="194"/>
      <c r="M2039" s="195"/>
      <c r="N2039" s="195"/>
      <c r="O2039" s="195"/>
      <c r="P2039" s="66"/>
      <c r="Q2039" s="213"/>
      <c r="R2039" s="193"/>
      <c r="S2039" s="193"/>
      <c r="T2039" s="193"/>
      <c r="U2039" s="193"/>
      <c r="V2039" s="193"/>
      <c r="W2039" s="193"/>
      <c r="X2039" s="193"/>
      <c r="Y2039" s="193"/>
      <c r="Z2039" s="193"/>
      <c r="AA2039" s="193"/>
      <c r="AB2039" s="193"/>
      <c r="AC2039" s="193"/>
      <c r="AD2039" s="197"/>
      <c r="AE2039" s="198"/>
    </row>
    <row r="2040" spans="1:31" ht="14.25" hidden="1">
      <c r="A2040" s="66"/>
      <c r="B2040" s="66"/>
      <c r="C2040" s="172"/>
      <c r="D2040" s="66"/>
      <c r="E2040" s="66"/>
      <c r="F2040" s="193"/>
      <c r="G2040" s="193"/>
      <c r="H2040" s="193"/>
      <c r="I2040" s="193"/>
      <c r="J2040" s="193"/>
      <c r="K2040" s="193"/>
      <c r="L2040" s="194"/>
      <c r="M2040" s="195"/>
      <c r="N2040" s="195"/>
      <c r="O2040" s="195"/>
      <c r="P2040" s="66"/>
      <c r="Q2040" s="213"/>
      <c r="R2040" s="193"/>
      <c r="S2040" s="193"/>
      <c r="T2040" s="193"/>
      <c r="U2040" s="193"/>
      <c r="V2040" s="193"/>
      <c r="W2040" s="193"/>
      <c r="X2040" s="193"/>
      <c r="Y2040" s="193"/>
      <c r="Z2040" s="193"/>
      <c r="AA2040" s="193"/>
      <c r="AB2040" s="193"/>
      <c r="AC2040" s="193"/>
      <c r="AD2040" s="197"/>
      <c r="AE2040" s="198"/>
    </row>
    <row r="2041" spans="1:31" ht="14.25" hidden="1">
      <c r="A2041" s="66"/>
      <c r="B2041" s="66"/>
      <c r="C2041" s="172"/>
      <c r="D2041" s="66"/>
      <c r="E2041" s="66"/>
      <c r="F2041" s="193"/>
      <c r="G2041" s="193"/>
      <c r="H2041" s="193"/>
      <c r="I2041" s="193"/>
      <c r="J2041" s="193"/>
      <c r="K2041" s="193"/>
      <c r="L2041" s="194"/>
      <c r="M2041" s="195"/>
      <c r="N2041" s="195"/>
      <c r="O2041" s="195"/>
      <c r="P2041" s="66"/>
      <c r="Q2041" s="213"/>
      <c r="R2041" s="193"/>
      <c r="S2041" s="193"/>
      <c r="T2041" s="193"/>
      <c r="U2041" s="193"/>
      <c r="V2041" s="193"/>
      <c r="W2041" s="193"/>
      <c r="X2041" s="193"/>
      <c r="Y2041" s="193"/>
      <c r="Z2041" s="193"/>
      <c r="AA2041" s="193"/>
      <c r="AB2041" s="193"/>
      <c r="AC2041" s="193"/>
      <c r="AD2041" s="197"/>
      <c r="AE2041" s="198"/>
    </row>
    <row r="2042" spans="1:31" ht="14.25" hidden="1">
      <c r="A2042" s="66"/>
      <c r="B2042" s="66"/>
      <c r="C2042" s="172"/>
      <c r="D2042" s="66"/>
      <c r="E2042" s="66"/>
      <c r="F2042" s="193"/>
      <c r="G2042" s="193"/>
      <c r="H2042" s="193"/>
      <c r="I2042" s="193"/>
      <c r="J2042" s="193"/>
      <c r="K2042" s="193"/>
      <c r="L2042" s="194"/>
      <c r="M2042" s="195"/>
      <c r="N2042" s="195"/>
      <c r="O2042" s="195"/>
      <c r="P2042" s="66"/>
      <c r="Q2042" s="213"/>
      <c r="R2042" s="193"/>
      <c r="S2042" s="193"/>
      <c r="T2042" s="193"/>
      <c r="U2042" s="193"/>
      <c r="V2042" s="193"/>
      <c r="W2042" s="193"/>
      <c r="X2042" s="193"/>
      <c r="Y2042" s="193"/>
      <c r="Z2042" s="193"/>
      <c r="AA2042" s="193"/>
      <c r="AB2042" s="193"/>
      <c r="AC2042" s="193"/>
      <c r="AD2042" s="197"/>
      <c r="AE2042" s="198"/>
    </row>
    <row r="2043" spans="1:31" ht="14.25" hidden="1">
      <c r="A2043" s="66"/>
      <c r="B2043" s="66"/>
      <c r="C2043" s="172"/>
      <c r="D2043" s="66"/>
      <c r="E2043" s="66"/>
      <c r="F2043" s="193"/>
      <c r="G2043" s="193"/>
      <c r="H2043" s="193"/>
      <c r="I2043" s="193"/>
      <c r="J2043" s="193"/>
      <c r="K2043" s="193"/>
      <c r="L2043" s="194"/>
      <c r="M2043" s="195"/>
      <c r="N2043" s="195"/>
      <c r="O2043" s="195"/>
      <c r="P2043" s="66"/>
      <c r="Q2043" s="213"/>
      <c r="R2043" s="193"/>
      <c r="S2043" s="193"/>
      <c r="T2043" s="193"/>
      <c r="U2043" s="193"/>
      <c r="V2043" s="193"/>
      <c r="W2043" s="193"/>
      <c r="X2043" s="193"/>
      <c r="Y2043" s="193"/>
      <c r="Z2043" s="193"/>
      <c r="AA2043" s="193"/>
      <c r="AB2043" s="193"/>
      <c r="AC2043" s="193"/>
      <c r="AD2043" s="197"/>
      <c r="AE2043" s="198"/>
    </row>
    <row r="2044" spans="1:31" ht="14.25" hidden="1">
      <c r="A2044" s="66"/>
      <c r="B2044" s="66"/>
      <c r="C2044" s="172"/>
      <c r="D2044" s="66"/>
      <c r="E2044" s="66"/>
      <c r="F2044" s="193"/>
      <c r="G2044" s="193"/>
      <c r="H2044" s="193"/>
      <c r="I2044" s="193"/>
      <c r="J2044" s="193"/>
      <c r="K2044" s="193"/>
      <c r="L2044" s="194"/>
      <c r="M2044" s="195"/>
      <c r="N2044" s="195"/>
      <c r="O2044" s="195"/>
      <c r="P2044" s="66"/>
      <c r="Q2044" s="213"/>
      <c r="R2044" s="193"/>
      <c r="S2044" s="193"/>
      <c r="T2044" s="193"/>
      <c r="U2044" s="193"/>
      <c r="V2044" s="193"/>
      <c r="W2044" s="193"/>
      <c r="X2044" s="193"/>
      <c r="Y2044" s="193"/>
      <c r="Z2044" s="193"/>
      <c r="AA2044" s="193"/>
      <c r="AB2044" s="193"/>
      <c r="AC2044" s="193"/>
      <c r="AD2044" s="197"/>
      <c r="AE2044" s="198"/>
    </row>
    <row r="2045" spans="1:31" ht="14.25" hidden="1">
      <c r="A2045" s="66"/>
      <c r="B2045" s="66"/>
      <c r="C2045" s="172"/>
      <c r="D2045" s="66"/>
      <c r="E2045" s="66"/>
      <c r="F2045" s="193"/>
      <c r="G2045" s="193"/>
      <c r="H2045" s="193"/>
      <c r="I2045" s="193"/>
      <c r="J2045" s="193"/>
      <c r="K2045" s="193"/>
      <c r="L2045" s="194"/>
      <c r="M2045" s="195"/>
      <c r="N2045" s="195"/>
      <c r="O2045" s="195"/>
      <c r="P2045" s="66"/>
      <c r="Q2045" s="213"/>
      <c r="R2045" s="193"/>
      <c r="S2045" s="193"/>
      <c r="T2045" s="193"/>
      <c r="U2045" s="193"/>
      <c r="V2045" s="193"/>
      <c r="W2045" s="193"/>
      <c r="X2045" s="193"/>
      <c r="Y2045" s="193"/>
      <c r="Z2045" s="193"/>
      <c r="AA2045" s="193"/>
      <c r="AB2045" s="193"/>
      <c r="AC2045" s="193"/>
      <c r="AD2045" s="197"/>
      <c r="AE2045" s="198"/>
    </row>
    <row r="2046" spans="1:31" ht="14.25" hidden="1">
      <c r="A2046" s="66"/>
      <c r="B2046" s="66"/>
      <c r="C2046" s="172"/>
      <c r="D2046" s="66"/>
      <c r="E2046" s="66"/>
      <c r="F2046" s="193"/>
      <c r="G2046" s="193"/>
      <c r="H2046" s="193"/>
      <c r="I2046" s="193"/>
      <c r="J2046" s="193"/>
      <c r="K2046" s="193"/>
      <c r="L2046" s="194"/>
      <c r="M2046" s="195"/>
      <c r="N2046" s="195"/>
      <c r="O2046" s="195"/>
      <c r="P2046" s="66"/>
      <c r="Q2046" s="213"/>
      <c r="R2046" s="193"/>
      <c r="S2046" s="193"/>
      <c r="T2046" s="193"/>
      <c r="U2046" s="193"/>
      <c r="V2046" s="193"/>
      <c r="W2046" s="193"/>
      <c r="X2046" s="193"/>
      <c r="Y2046" s="193"/>
      <c r="Z2046" s="193"/>
      <c r="AA2046" s="193"/>
      <c r="AB2046" s="193"/>
      <c r="AC2046" s="193"/>
      <c r="AD2046" s="197"/>
      <c r="AE2046" s="198"/>
    </row>
    <row r="2047" spans="1:31" ht="14.25" hidden="1">
      <c r="A2047" s="66"/>
      <c r="B2047" s="66"/>
      <c r="C2047" s="172"/>
      <c r="D2047" s="66"/>
      <c r="E2047" s="66"/>
      <c r="F2047" s="193"/>
      <c r="G2047" s="193"/>
      <c r="H2047" s="193"/>
      <c r="I2047" s="193"/>
      <c r="J2047" s="193"/>
      <c r="K2047" s="193"/>
      <c r="L2047" s="194"/>
      <c r="M2047" s="195"/>
      <c r="N2047" s="195"/>
      <c r="O2047" s="195"/>
      <c r="P2047" s="66"/>
      <c r="Q2047" s="213"/>
      <c r="R2047" s="193"/>
      <c r="S2047" s="193"/>
      <c r="T2047" s="193"/>
      <c r="U2047" s="193"/>
      <c r="V2047" s="193"/>
      <c r="W2047" s="193"/>
      <c r="X2047" s="193"/>
      <c r="Y2047" s="193"/>
      <c r="Z2047" s="193"/>
      <c r="AA2047" s="193"/>
      <c r="AB2047" s="193"/>
      <c r="AC2047" s="193"/>
      <c r="AD2047" s="197"/>
      <c r="AE2047" s="198"/>
    </row>
    <row r="2048" spans="1:31" ht="14.25" hidden="1">
      <c r="A2048" s="66"/>
      <c r="B2048" s="66"/>
      <c r="C2048" s="172"/>
      <c r="D2048" s="66"/>
      <c r="E2048" s="66"/>
      <c r="F2048" s="193"/>
      <c r="G2048" s="193"/>
      <c r="H2048" s="193"/>
      <c r="I2048" s="193"/>
      <c r="J2048" s="193"/>
      <c r="K2048" s="193"/>
      <c r="L2048" s="194"/>
      <c r="M2048" s="195"/>
      <c r="N2048" s="195"/>
      <c r="O2048" s="195"/>
      <c r="P2048" s="66"/>
      <c r="Q2048" s="213"/>
      <c r="R2048" s="193"/>
      <c r="S2048" s="193"/>
      <c r="T2048" s="193"/>
      <c r="U2048" s="193"/>
      <c r="V2048" s="193"/>
      <c r="W2048" s="193"/>
      <c r="X2048" s="193"/>
      <c r="Y2048" s="193"/>
      <c r="Z2048" s="193"/>
      <c r="AA2048" s="193"/>
      <c r="AB2048" s="193"/>
      <c r="AC2048" s="193"/>
      <c r="AD2048" s="197"/>
      <c r="AE2048" s="198"/>
    </row>
    <row r="2049" spans="1:31" ht="14.25" hidden="1">
      <c r="A2049" s="66"/>
      <c r="B2049" s="66"/>
      <c r="C2049" s="172"/>
      <c r="D2049" s="66"/>
      <c r="E2049" s="66"/>
      <c r="F2049" s="193"/>
      <c r="G2049" s="193"/>
      <c r="H2049" s="193"/>
      <c r="I2049" s="193"/>
      <c r="J2049" s="193"/>
      <c r="K2049" s="193"/>
      <c r="L2049" s="194"/>
      <c r="M2049" s="195"/>
      <c r="N2049" s="195"/>
      <c r="O2049" s="195"/>
      <c r="P2049" s="66"/>
      <c r="Q2049" s="213"/>
      <c r="R2049" s="193"/>
      <c r="S2049" s="193"/>
      <c r="T2049" s="193"/>
      <c r="U2049" s="193"/>
      <c r="V2049" s="193"/>
      <c r="W2049" s="193"/>
      <c r="X2049" s="193"/>
      <c r="Y2049" s="193"/>
      <c r="Z2049" s="193"/>
      <c r="AA2049" s="193"/>
      <c r="AB2049" s="193"/>
      <c r="AC2049" s="193"/>
      <c r="AD2049" s="197"/>
      <c r="AE2049" s="198"/>
    </row>
    <row r="2050" spans="1:31" ht="14.25" hidden="1">
      <c r="A2050" s="66"/>
      <c r="B2050" s="66"/>
      <c r="C2050" s="172"/>
      <c r="D2050" s="66"/>
      <c r="E2050" s="66"/>
      <c r="F2050" s="193"/>
      <c r="G2050" s="193"/>
      <c r="H2050" s="193"/>
      <c r="I2050" s="193"/>
      <c r="J2050" s="193"/>
      <c r="K2050" s="193"/>
      <c r="L2050" s="194"/>
      <c r="M2050" s="195"/>
      <c r="N2050" s="195"/>
      <c r="O2050" s="195"/>
      <c r="P2050" s="66"/>
      <c r="Q2050" s="213"/>
      <c r="R2050" s="193"/>
      <c r="S2050" s="193"/>
      <c r="T2050" s="193"/>
      <c r="U2050" s="193"/>
      <c r="V2050" s="193"/>
      <c r="W2050" s="193"/>
      <c r="X2050" s="193"/>
      <c r="Y2050" s="193"/>
      <c r="Z2050" s="193"/>
      <c r="AA2050" s="193"/>
      <c r="AB2050" s="193"/>
      <c r="AC2050" s="193"/>
      <c r="AD2050" s="197"/>
      <c r="AE2050" s="198"/>
    </row>
    <row r="2051" spans="1:31" ht="14.25" hidden="1">
      <c r="A2051" s="66"/>
      <c r="B2051" s="66"/>
      <c r="C2051" s="172"/>
      <c r="D2051" s="66"/>
      <c r="E2051" s="66"/>
      <c r="F2051" s="193"/>
      <c r="G2051" s="193"/>
      <c r="H2051" s="193"/>
      <c r="I2051" s="193"/>
      <c r="J2051" s="193"/>
      <c r="K2051" s="193"/>
      <c r="L2051" s="194"/>
      <c r="M2051" s="195"/>
      <c r="N2051" s="195"/>
      <c r="O2051" s="195"/>
      <c r="P2051" s="66"/>
      <c r="Q2051" s="213"/>
      <c r="R2051" s="193"/>
      <c r="S2051" s="193"/>
      <c r="T2051" s="193"/>
      <c r="U2051" s="193"/>
      <c r="V2051" s="193"/>
      <c r="W2051" s="193"/>
      <c r="X2051" s="193"/>
      <c r="Y2051" s="193"/>
      <c r="Z2051" s="193"/>
      <c r="AA2051" s="193"/>
      <c r="AB2051" s="193"/>
      <c r="AC2051" s="193"/>
      <c r="AD2051" s="197"/>
      <c r="AE2051" s="198"/>
    </row>
    <row r="2052" spans="1:31" ht="14.25" hidden="1">
      <c r="A2052" s="66"/>
      <c r="B2052" s="66"/>
      <c r="C2052" s="172"/>
      <c r="D2052" s="66"/>
      <c r="E2052" s="66"/>
      <c r="F2052" s="193"/>
      <c r="G2052" s="193"/>
      <c r="H2052" s="193"/>
      <c r="I2052" s="193"/>
      <c r="J2052" s="193"/>
      <c r="K2052" s="193"/>
      <c r="L2052" s="194"/>
      <c r="M2052" s="195"/>
      <c r="N2052" s="195"/>
      <c r="O2052" s="195"/>
      <c r="P2052" s="66"/>
      <c r="Q2052" s="213"/>
      <c r="R2052" s="193"/>
      <c r="S2052" s="193"/>
      <c r="T2052" s="193"/>
      <c r="U2052" s="193"/>
      <c r="V2052" s="193"/>
      <c r="W2052" s="193"/>
      <c r="X2052" s="193"/>
      <c r="Y2052" s="193"/>
      <c r="Z2052" s="193"/>
      <c r="AA2052" s="193"/>
      <c r="AB2052" s="193"/>
      <c r="AC2052" s="193"/>
      <c r="AD2052" s="197"/>
      <c r="AE2052" s="198"/>
    </row>
    <row r="2053" spans="1:31" ht="14.25" hidden="1">
      <c r="A2053" s="66"/>
      <c r="B2053" s="66"/>
      <c r="C2053" s="172"/>
      <c r="D2053" s="66"/>
      <c r="E2053" s="66"/>
      <c r="F2053" s="193"/>
      <c r="G2053" s="193"/>
      <c r="H2053" s="193"/>
      <c r="I2053" s="193"/>
      <c r="J2053" s="193"/>
      <c r="K2053" s="193"/>
      <c r="L2053" s="194"/>
      <c r="M2053" s="195"/>
      <c r="N2053" s="195"/>
      <c r="O2053" s="195"/>
      <c r="P2053" s="66"/>
      <c r="Q2053" s="213"/>
      <c r="R2053" s="193"/>
      <c r="S2053" s="193"/>
      <c r="T2053" s="193"/>
      <c r="U2053" s="193"/>
      <c r="V2053" s="193"/>
      <c r="W2053" s="193"/>
      <c r="X2053" s="193"/>
      <c r="Y2053" s="193"/>
      <c r="Z2053" s="193"/>
      <c r="AA2053" s="193"/>
      <c r="AB2053" s="193"/>
      <c r="AC2053" s="193"/>
      <c r="AD2053" s="197"/>
      <c r="AE2053" s="198"/>
    </row>
    <row r="2054" spans="1:31" ht="14.25" hidden="1">
      <c r="A2054" s="66"/>
      <c r="B2054" s="66"/>
      <c r="C2054" s="172"/>
      <c r="D2054" s="66"/>
      <c r="E2054" s="66"/>
      <c r="F2054" s="193"/>
      <c r="G2054" s="193"/>
      <c r="H2054" s="193"/>
      <c r="I2054" s="193"/>
      <c r="J2054" s="193"/>
      <c r="K2054" s="193"/>
      <c r="L2054" s="194"/>
      <c r="M2054" s="195"/>
      <c r="N2054" s="195"/>
      <c r="O2054" s="195"/>
      <c r="P2054" s="66"/>
      <c r="Q2054" s="213"/>
      <c r="R2054" s="193"/>
      <c r="S2054" s="193"/>
      <c r="T2054" s="193"/>
      <c r="U2054" s="193"/>
      <c r="V2054" s="193"/>
      <c r="W2054" s="193"/>
      <c r="X2054" s="193"/>
      <c r="Y2054" s="193"/>
      <c r="Z2054" s="193"/>
      <c r="AA2054" s="193"/>
      <c r="AB2054" s="193"/>
      <c r="AC2054" s="193"/>
      <c r="AD2054" s="197"/>
      <c r="AE2054" s="198"/>
    </row>
    <row r="2055" spans="1:31" ht="14.25" hidden="1">
      <c r="A2055" s="66"/>
      <c r="B2055" s="66"/>
      <c r="C2055" s="172"/>
      <c r="D2055" s="66"/>
      <c r="E2055" s="66"/>
      <c r="F2055" s="193"/>
      <c r="G2055" s="193"/>
      <c r="H2055" s="193"/>
      <c r="I2055" s="193"/>
      <c r="J2055" s="193"/>
      <c r="K2055" s="193"/>
      <c r="L2055" s="194"/>
      <c r="M2055" s="195"/>
      <c r="N2055" s="195"/>
      <c r="O2055" s="195"/>
      <c r="P2055" s="66"/>
      <c r="Q2055" s="213"/>
      <c r="R2055" s="193"/>
      <c r="S2055" s="193"/>
      <c r="T2055" s="193"/>
      <c r="U2055" s="193"/>
      <c r="V2055" s="193"/>
      <c r="W2055" s="193"/>
      <c r="X2055" s="193"/>
      <c r="Y2055" s="193"/>
      <c r="Z2055" s="193"/>
      <c r="AA2055" s="193"/>
      <c r="AB2055" s="193"/>
      <c r="AC2055" s="193"/>
      <c r="AD2055" s="197"/>
      <c r="AE2055" s="198"/>
    </row>
    <row r="2056" spans="1:31" ht="14.25" hidden="1">
      <c r="A2056" s="66"/>
      <c r="B2056" s="66"/>
      <c r="C2056" s="172"/>
      <c r="D2056" s="66"/>
      <c r="E2056" s="66"/>
      <c r="F2056" s="193"/>
      <c r="G2056" s="193"/>
      <c r="H2056" s="193"/>
      <c r="I2056" s="193"/>
      <c r="J2056" s="193"/>
      <c r="K2056" s="193"/>
      <c r="L2056" s="194"/>
      <c r="M2056" s="195"/>
      <c r="N2056" s="195"/>
      <c r="O2056" s="195"/>
      <c r="P2056" s="66"/>
      <c r="Q2056" s="213"/>
      <c r="R2056" s="193"/>
      <c r="S2056" s="193"/>
      <c r="T2056" s="193"/>
      <c r="U2056" s="193"/>
      <c r="V2056" s="193"/>
      <c r="W2056" s="193"/>
      <c r="X2056" s="193"/>
      <c r="Y2056" s="193"/>
      <c r="Z2056" s="193"/>
      <c r="AA2056" s="193"/>
      <c r="AB2056" s="193"/>
      <c r="AC2056" s="193"/>
      <c r="AD2056" s="197"/>
      <c r="AE2056" s="198"/>
    </row>
    <row r="2057" spans="1:31" ht="14.25" hidden="1">
      <c r="A2057" s="66"/>
      <c r="B2057" s="66"/>
      <c r="C2057" s="172"/>
      <c r="D2057" s="66"/>
      <c r="E2057" s="66"/>
      <c r="F2057" s="193"/>
      <c r="G2057" s="193"/>
      <c r="H2057" s="193"/>
      <c r="I2057" s="193"/>
      <c r="J2057" s="193"/>
      <c r="K2057" s="193"/>
      <c r="L2057" s="194"/>
      <c r="M2057" s="195"/>
      <c r="N2057" s="195"/>
      <c r="O2057" s="195"/>
      <c r="P2057" s="66"/>
      <c r="Q2057" s="213"/>
      <c r="R2057" s="193"/>
      <c r="S2057" s="193"/>
      <c r="T2057" s="193"/>
      <c r="U2057" s="193"/>
      <c r="V2057" s="193"/>
      <c r="W2057" s="193"/>
      <c r="X2057" s="193"/>
      <c r="Y2057" s="193"/>
      <c r="Z2057" s="193"/>
      <c r="AA2057" s="193"/>
      <c r="AB2057" s="193"/>
      <c r="AC2057" s="193"/>
      <c r="AD2057" s="197"/>
      <c r="AE2057" s="198"/>
    </row>
    <row r="2058" spans="1:31" ht="14.25" hidden="1">
      <c r="A2058" s="66"/>
      <c r="B2058" s="66"/>
      <c r="C2058" s="172"/>
      <c r="D2058" s="66"/>
      <c r="E2058" s="66"/>
      <c r="F2058" s="193"/>
      <c r="G2058" s="193"/>
      <c r="H2058" s="193"/>
      <c r="I2058" s="193"/>
      <c r="J2058" s="193"/>
      <c r="K2058" s="193"/>
      <c r="L2058" s="194"/>
      <c r="M2058" s="195"/>
      <c r="N2058" s="195"/>
      <c r="O2058" s="195"/>
      <c r="P2058" s="66"/>
      <c r="Q2058" s="213"/>
      <c r="R2058" s="193"/>
      <c r="S2058" s="193"/>
      <c r="T2058" s="193"/>
      <c r="U2058" s="193"/>
      <c r="V2058" s="193"/>
      <c r="W2058" s="193"/>
      <c r="X2058" s="193"/>
      <c r="Y2058" s="193"/>
      <c r="Z2058" s="193"/>
      <c r="AA2058" s="193"/>
      <c r="AB2058" s="193"/>
      <c r="AC2058" s="193"/>
      <c r="AD2058" s="197"/>
      <c r="AE2058" s="198"/>
    </row>
    <row r="2059" spans="1:31" ht="14.25" hidden="1">
      <c r="A2059" s="66"/>
      <c r="B2059" s="66"/>
      <c r="C2059" s="172"/>
      <c r="D2059" s="66"/>
      <c r="E2059" s="66"/>
      <c r="F2059" s="193"/>
      <c r="G2059" s="193"/>
      <c r="H2059" s="193"/>
      <c r="I2059" s="193"/>
      <c r="J2059" s="193"/>
      <c r="K2059" s="193"/>
      <c r="L2059" s="194"/>
      <c r="M2059" s="195"/>
      <c r="N2059" s="195"/>
      <c r="O2059" s="195"/>
      <c r="P2059" s="66"/>
      <c r="Q2059" s="213"/>
      <c r="R2059" s="193"/>
      <c r="S2059" s="193"/>
      <c r="T2059" s="193"/>
      <c r="U2059" s="193"/>
      <c r="V2059" s="193"/>
      <c r="W2059" s="193"/>
      <c r="X2059" s="193"/>
      <c r="Y2059" s="193"/>
      <c r="Z2059" s="193"/>
      <c r="AA2059" s="193"/>
      <c r="AB2059" s="193"/>
      <c r="AC2059" s="193"/>
      <c r="AD2059" s="197"/>
      <c r="AE2059" s="198"/>
    </row>
    <row r="2060" spans="1:31" ht="14.25" hidden="1">
      <c r="A2060" s="66"/>
      <c r="B2060" s="66"/>
      <c r="C2060" s="172"/>
      <c r="D2060" s="66"/>
      <c r="E2060" s="66"/>
      <c r="F2060" s="193"/>
      <c r="G2060" s="193"/>
      <c r="H2060" s="193"/>
      <c r="I2060" s="193"/>
      <c r="J2060" s="193"/>
      <c r="K2060" s="193"/>
      <c r="L2060" s="194"/>
      <c r="M2060" s="195"/>
      <c r="N2060" s="195"/>
      <c r="O2060" s="195"/>
      <c r="P2060" s="66"/>
      <c r="Q2060" s="213"/>
      <c r="R2060" s="193"/>
      <c r="S2060" s="193"/>
      <c r="T2060" s="193"/>
      <c r="U2060" s="193"/>
      <c r="V2060" s="193"/>
      <c r="W2060" s="193"/>
      <c r="X2060" s="193"/>
      <c r="Y2060" s="193"/>
      <c r="Z2060" s="193"/>
      <c r="AA2060" s="193"/>
      <c r="AB2060" s="193"/>
      <c r="AC2060" s="193"/>
      <c r="AD2060" s="197"/>
      <c r="AE2060" s="198"/>
    </row>
    <row r="2061" spans="1:31" s="80" customFormat="1" ht="23.45" customHeight="1">
      <c r="A2061" s="68"/>
      <c r="B2061" s="69" t="s">
        <v>45</v>
      </c>
      <c r="C2061" s="173"/>
      <c r="D2061" s="71"/>
      <c r="E2061" s="70">
        <f>SUBTOTAL(109,E1895:E2060)</f>
        <v>24.83</v>
      </c>
      <c r="F2061" s="72">
        <f t="shared" ref="F2061:U2061" si="24">SUBTOTAL(109,F1895:F2060)</f>
        <v>261830.77</v>
      </c>
      <c r="G2061" s="72">
        <f t="shared" si="24"/>
        <v>0</v>
      </c>
      <c r="H2061" s="72">
        <f t="shared" si="24"/>
        <v>261830.77</v>
      </c>
      <c r="I2061" s="72">
        <f t="shared" si="24"/>
        <v>0</v>
      </c>
      <c r="J2061" s="72">
        <f t="shared" si="24"/>
        <v>241359.64000000004</v>
      </c>
      <c r="K2061" s="72">
        <f t="shared" si="24"/>
        <v>0</v>
      </c>
      <c r="L2061" s="74"/>
      <c r="M2061" s="74"/>
      <c r="N2061" s="74"/>
      <c r="O2061" s="110"/>
      <c r="P2061" s="70">
        <f t="shared" si="24"/>
        <v>0</v>
      </c>
      <c r="Q2061" s="76"/>
      <c r="R2061" s="72">
        <f t="shared" si="24"/>
        <v>12520392.870129999</v>
      </c>
      <c r="S2061" s="72">
        <f t="shared" si="24"/>
        <v>0</v>
      </c>
      <c r="T2061" s="72">
        <f t="shared" si="24"/>
        <v>0</v>
      </c>
      <c r="U2061" s="72">
        <f t="shared" si="24"/>
        <v>10014000.800009999</v>
      </c>
      <c r="V2061" s="162"/>
      <c r="W2061" s="164"/>
      <c r="X2061" s="162"/>
      <c r="Y2061" s="72"/>
      <c r="Z2061" s="72">
        <f t="shared" ref="Z2061" si="25">SUBTOTAL(109,Z1895:Z2060)</f>
        <v>1038791.2364873653</v>
      </c>
      <c r="AA2061" s="162"/>
      <c r="AB2061" s="72">
        <f>SUBTOTAL(109,AB1895:AB2060)</f>
        <v>18030000</v>
      </c>
      <c r="AC2061" s="72"/>
      <c r="AD2061" s="163"/>
      <c r="AE2061" s="153" t="e">
        <f>AVERAGE(AE1895:AE1933)</f>
        <v>#DIV/0!</v>
      </c>
    </row>
    <row r="2062" spans="1:31" s="80" customFormat="1" ht="23.45" customHeight="1">
      <c r="A2062" s="68"/>
      <c r="B2062" s="69" t="s">
        <v>46</v>
      </c>
      <c r="C2062" s="173"/>
      <c r="D2062" s="71"/>
      <c r="E2062" s="70">
        <f>E2061+E1893+E1794+E1719+E1656+E1592+E1519+E1423+E1390+E1377+E1371+E1337+E1258</f>
        <v>186.22779999999997</v>
      </c>
      <c r="F2062" s="72">
        <f t="shared" ref="F2062:U2062" si="26">F2061+F1893+F1794+F1719+F1656+F1592+F1519+F1423+F1390+F1377+F1371+F1337+F1258</f>
        <v>2284740.3703000001</v>
      </c>
      <c r="G2062" s="72">
        <f t="shared" si="26"/>
        <v>5948</v>
      </c>
      <c r="H2062" s="72">
        <f t="shared" si="26"/>
        <v>2127837.9153</v>
      </c>
      <c r="I2062" s="72">
        <f t="shared" si="26"/>
        <v>5880</v>
      </c>
      <c r="J2062" s="72">
        <f t="shared" si="26"/>
        <v>1564984.8056999999</v>
      </c>
      <c r="K2062" s="72">
        <f t="shared" si="26"/>
        <v>5831</v>
      </c>
      <c r="L2062" s="74"/>
      <c r="M2062" s="74"/>
      <c r="N2062" s="74"/>
      <c r="O2062" s="110"/>
      <c r="P2062" s="70">
        <f t="shared" si="26"/>
        <v>0</v>
      </c>
      <c r="Q2062" s="76"/>
      <c r="R2062" s="72">
        <f t="shared" si="26"/>
        <v>98582745.119420007</v>
      </c>
      <c r="S2062" s="72">
        <f t="shared" si="26"/>
        <v>0</v>
      </c>
      <c r="T2062" s="72">
        <f t="shared" si="26"/>
        <v>0</v>
      </c>
      <c r="U2062" s="72">
        <f t="shared" si="26"/>
        <v>68110290.487540007</v>
      </c>
      <c r="V2062" s="72"/>
      <c r="W2062" s="88"/>
      <c r="X2062" s="72"/>
      <c r="Y2062" s="72"/>
      <c r="Z2062" s="72">
        <f t="shared" ref="Z2062" si="27">Z2061+Z1893+Z1794+Z1719+Z1656+Z1592+Z1519+Z1423+Z1390+Z1377+Z1371+Z1337+Z1258</f>
        <v>12858248.869557666</v>
      </c>
      <c r="AA2062" s="72"/>
      <c r="AB2062" s="72">
        <f>AB2061+AB1893+AB1794+AB1719+AB1656+AB1592+AB1519+AB1423+AB1390+AB1377+AB1371+AB1337+AB1258</f>
        <v>223219000</v>
      </c>
      <c r="AC2062" s="72"/>
      <c r="AD2062" s="89"/>
      <c r="AE2062" s="153" t="e">
        <f>AVERAGE(AE2061,AE1794,AE1719,AE1656,AE1592,AE1519,AE1423,AE1371,AE1337,AE1258)</f>
        <v>#DIV/0!</v>
      </c>
    </row>
    <row r="2063" spans="1:31" s="99" customFormat="1" ht="36" customHeight="1">
      <c r="A2063" s="231"/>
      <c r="B2063" s="232" t="s">
        <v>4</v>
      </c>
      <c r="C2063" s="234"/>
      <c r="D2063" s="235"/>
      <c r="E2063" s="236">
        <f t="shared" ref="E2063:K2063" si="28">E2061+E1893+E1794+E1719+E1656+E1592+E1519+E1423+E1390+E1377+E1371+E1337+E1258+E1186+E591+E271</f>
        <v>4692.1934499999998</v>
      </c>
      <c r="F2063" s="233">
        <f t="shared" si="28"/>
        <v>20287647.928459998</v>
      </c>
      <c r="G2063" s="233">
        <f t="shared" si="28"/>
        <v>96994</v>
      </c>
      <c r="H2063" s="233">
        <f t="shared" si="28"/>
        <v>16846446.536059998</v>
      </c>
      <c r="I2063" s="233">
        <f t="shared" si="28"/>
        <v>94347</v>
      </c>
      <c r="J2063" s="233">
        <f t="shared" si="28"/>
        <v>11496865.51692</v>
      </c>
      <c r="K2063" s="233">
        <f t="shared" si="28"/>
        <v>83575</v>
      </c>
      <c r="L2063" s="235"/>
      <c r="M2063" s="235"/>
      <c r="N2063" s="235">
        <f>N2061+N1893+N1794+N1719+N1656+N1592+N1519+N1423+N1390+N1377+N1371+N1337+N1258+N1186+N591+N271</f>
        <v>129849</v>
      </c>
      <c r="O2063" s="237"/>
      <c r="P2063" s="235">
        <f>P2061+P1893+P1794+P1719+P1656+P1592+P1519+P1423+P1390+P1377+P1371+P1337+P1258+P1186+P591+P271</f>
        <v>0</v>
      </c>
      <c r="Q2063" s="238"/>
      <c r="R2063" s="233">
        <f>R2061+R1893+R1794+R1719+R1656+R1592+R1519+R1423+R1390+R1377+R1371+R1337+R1258+R1186+R591+R271</f>
        <v>1164813324.4119587</v>
      </c>
      <c r="S2063" s="233">
        <f>S2061+S1893+S1794+S1719+S1656+S1592+S1519+S1423+S1390+S1377+S1371+S1337+S1258+S1186+S591+S271</f>
        <v>0</v>
      </c>
      <c r="T2063" s="233">
        <f>T2061+T1893+T1794+T1719+T1656+T1592+T1519+T1423+T1390+T1377+T1371+T1337+T1258+T1186+T591+T271</f>
        <v>0</v>
      </c>
      <c r="U2063" s="233">
        <f>U2061+U1893+U1794+U1719+U1656+U1592+U1519+U1423+U1390+U1377+U1371+U1337+U1258+U1186+U591+U271</f>
        <v>818367328.08769882</v>
      </c>
      <c r="V2063" s="233"/>
      <c r="W2063" s="233"/>
      <c r="X2063" s="233"/>
      <c r="Y2063" s="233"/>
      <c r="Z2063" s="233">
        <f>Z2061+Z1893+Z1794+Z1719+Z1656+Z1592+Z1519+Z1423+Z1390+Z1377+Z1371+Z1337+Z1258+Z1186+Z591+Z271</f>
        <v>225020788.29138976</v>
      </c>
      <c r="AA2063" s="233"/>
      <c r="AB2063" s="233">
        <f>AB2061+AB1893+AB1794+AB1719+AB1656+AB1592+AB1519+AB1423+AB1390+AB1377+AB1371+AB1337+AB1258+AB1186+AB591+AB271</f>
        <v>3897964242.8919363</v>
      </c>
      <c r="AC2063" s="233"/>
      <c r="AD2063" s="239"/>
      <c r="AE2063" s="154"/>
    </row>
    <row r="2064" spans="1:31" ht="14.25">
      <c r="A2064" s="100"/>
      <c r="B2064" s="101"/>
      <c r="C2064" s="175"/>
      <c r="D2064" s="67"/>
      <c r="E2064" s="102"/>
      <c r="F2064" s="102"/>
      <c r="G2064" s="102"/>
      <c r="H2064" s="102"/>
      <c r="I2064" s="102"/>
      <c r="J2064" s="102">
        <f>H2063-J2063</f>
        <v>5349581.0191399977</v>
      </c>
      <c r="K2064" s="102"/>
      <c r="L2064" s="102"/>
      <c r="M2064" s="102"/>
      <c r="N2064" s="102"/>
      <c r="O2064" s="102"/>
      <c r="P2064" s="102"/>
      <c r="Q2064" s="102"/>
      <c r="R2064" s="102"/>
      <c r="S2064" s="102"/>
      <c r="T2064" s="102"/>
      <c r="U2064" s="102"/>
      <c r="V2064" s="102"/>
      <c r="W2064" s="102"/>
      <c r="X2064" s="102"/>
      <c r="Y2064" s="102"/>
      <c r="Z2064" s="102"/>
      <c r="AA2064" s="102"/>
      <c r="AB2064" s="102"/>
      <c r="AC2064" s="102"/>
      <c r="AD2064" s="102"/>
      <c r="AE2064" s="147"/>
    </row>
    <row r="2065" spans="1:31">
      <c r="A2065" s="100"/>
      <c r="B2065" s="101"/>
      <c r="C2065" s="175"/>
      <c r="D2065" s="67"/>
      <c r="E2065" s="67"/>
      <c r="F2065" s="102"/>
      <c r="G2065" s="102"/>
      <c r="H2065" s="102"/>
      <c r="I2065" s="102"/>
      <c r="J2065" s="102"/>
      <c r="K2065" s="102"/>
      <c r="L2065" s="67"/>
      <c r="M2065" s="67"/>
      <c r="N2065" s="67"/>
      <c r="O2065" s="111"/>
      <c r="P2065" s="67"/>
      <c r="Q2065" s="198"/>
      <c r="R2065" s="102"/>
      <c r="S2065" s="102"/>
      <c r="T2065" s="102"/>
      <c r="U2065" s="102"/>
      <c r="V2065" s="102"/>
      <c r="W2065" s="103"/>
      <c r="X2065" s="102"/>
      <c r="Y2065" s="102"/>
      <c r="Z2065" s="102"/>
      <c r="AA2065" s="102"/>
      <c r="AB2065" s="102"/>
      <c r="AC2065" s="102"/>
      <c r="AD2065" s="102"/>
      <c r="AE2065" s="147"/>
    </row>
    <row r="2066" spans="1:31">
      <c r="A2066" s="100"/>
      <c r="B2066" s="101"/>
      <c r="C2066" s="175"/>
      <c r="D2066" s="67"/>
      <c r="E2066" s="67"/>
      <c r="F2066" s="102"/>
      <c r="G2066" s="102"/>
      <c r="H2066" s="102"/>
      <c r="I2066" s="102"/>
      <c r="J2066" s="102"/>
      <c r="K2066" s="102"/>
      <c r="L2066" s="67"/>
      <c r="M2066" s="67"/>
      <c r="N2066" s="67"/>
      <c r="O2066" s="111"/>
      <c r="P2066" s="67"/>
      <c r="Q2066" s="198"/>
      <c r="R2066" s="102"/>
      <c r="S2066" s="102"/>
      <c r="T2066" s="102"/>
      <c r="U2066" s="102"/>
      <c r="V2066" s="102"/>
      <c r="W2066" s="103"/>
      <c r="X2066" s="102"/>
      <c r="Y2066" s="102"/>
      <c r="Z2066" s="102"/>
      <c r="AA2066" s="102"/>
      <c r="AB2066" s="102"/>
      <c r="AC2066" s="102"/>
      <c r="AD2066" s="102"/>
      <c r="AE2066" s="147"/>
    </row>
    <row r="2067" spans="1:31">
      <c r="A2067" s="100"/>
      <c r="B2067" s="101"/>
      <c r="C2067" s="175"/>
      <c r="D2067" s="67"/>
      <c r="E2067" s="67"/>
      <c r="F2067" s="102"/>
      <c r="G2067" s="102"/>
      <c r="H2067" s="102"/>
      <c r="I2067" s="102"/>
      <c r="J2067" s="102"/>
      <c r="K2067" s="102"/>
      <c r="L2067" s="67"/>
      <c r="M2067" s="67"/>
      <c r="N2067" s="67"/>
      <c r="O2067" s="111"/>
      <c r="P2067" s="67"/>
      <c r="Q2067" s="198"/>
      <c r="R2067" s="102"/>
      <c r="S2067" s="102"/>
      <c r="T2067" s="102"/>
      <c r="U2067" s="102"/>
      <c r="V2067" s="102"/>
      <c r="W2067" s="103"/>
      <c r="X2067" s="102"/>
      <c r="Y2067" s="102"/>
      <c r="Z2067" s="102"/>
      <c r="AA2067" s="102"/>
      <c r="AB2067" s="102"/>
      <c r="AC2067" s="102"/>
      <c r="AD2067" s="102"/>
      <c r="AE2067" s="147"/>
    </row>
    <row r="2068" spans="1:31">
      <c r="A2068" s="100"/>
      <c r="B2068" s="101"/>
      <c r="C2068" s="175"/>
      <c r="D2068" s="67"/>
      <c r="E2068" s="67"/>
      <c r="F2068" s="102"/>
      <c r="G2068" s="102"/>
      <c r="H2068" s="102"/>
      <c r="I2068" s="102"/>
      <c r="J2068" s="102"/>
      <c r="K2068" s="102"/>
      <c r="L2068" s="67"/>
      <c r="M2068" s="67"/>
      <c r="N2068" s="67"/>
      <c r="O2068" s="111"/>
      <c r="P2068" s="67"/>
      <c r="Q2068" s="198"/>
      <c r="R2068" s="102"/>
      <c r="S2068" s="102"/>
      <c r="T2068" s="102"/>
      <c r="U2068" s="102"/>
      <c r="V2068" s="102"/>
      <c r="W2068" s="103"/>
      <c r="X2068" s="102"/>
      <c r="Y2068" s="102"/>
      <c r="Z2068" s="102"/>
      <c r="AA2068" s="102"/>
      <c r="AB2068" s="102"/>
      <c r="AC2068" s="102"/>
      <c r="AD2068" s="102"/>
      <c r="AE2068" s="147"/>
    </row>
    <row r="2069" spans="1:31">
      <c r="A2069" s="100"/>
      <c r="B2069" s="101"/>
      <c r="C2069" s="175"/>
      <c r="D2069" s="67"/>
      <c r="E2069" s="67"/>
      <c r="F2069" s="102"/>
      <c r="G2069" s="102"/>
      <c r="H2069" s="102"/>
      <c r="I2069" s="102"/>
      <c r="J2069" s="102"/>
      <c r="K2069" s="102"/>
      <c r="L2069" s="67"/>
      <c r="M2069" s="67"/>
      <c r="N2069" s="67"/>
      <c r="O2069" s="111"/>
      <c r="P2069" s="67"/>
      <c r="Q2069" s="198"/>
      <c r="R2069" s="102"/>
      <c r="S2069" s="102"/>
      <c r="T2069" s="102"/>
      <c r="U2069" s="102"/>
      <c r="V2069" s="102"/>
      <c r="W2069" s="103"/>
      <c r="X2069" s="102"/>
      <c r="Y2069" s="102"/>
      <c r="Z2069" s="102"/>
      <c r="AA2069" s="102"/>
      <c r="AB2069" s="102"/>
      <c r="AC2069" s="102"/>
      <c r="AD2069" s="102"/>
      <c r="AE2069" s="147"/>
    </row>
    <row r="2070" spans="1:31">
      <c r="A2070" s="100"/>
      <c r="B2070" s="101"/>
      <c r="C2070" s="175"/>
      <c r="D2070" s="67"/>
      <c r="E2070" s="67"/>
      <c r="F2070" s="102"/>
      <c r="G2070" s="102"/>
      <c r="H2070" s="102"/>
      <c r="I2070" s="102"/>
      <c r="J2070" s="102"/>
      <c r="K2070" s="102"/>
      <c r="L2070" s="67"/>
      <c r="M2070" s="67"/>
      <c r="N2070" s="67"/>
      <c r="O2070" s="111"/>
      <c r="P2070" s="67"/>
      <c r="Q2070" s="198"/>
      <c r="R2070" s="102"/>
      <c r="S2070" s="102"/>
      <c r="T2070" s="102"/>
      <c r="U2070" s="102"/>
      <c r="V2070" s="102"/>
      <c r="W2070" s="103"/>
      <c r="X2070" s="102"/>
      <c r="Y2070" s="102"/>
      <c r="Z2070" s="102"/>
      <c r="AA2070" s="102"/>
      <c r="AB2070" s="102"/>
      <c r="AC2070" s="102"/>
      <c r="AD2070" s="102"/>
      <c r="AE2070" s="147"/>
    </row>
    <row r="2071" spans="1:31">
      <c r="A2071" s="100"/>
      <c r="B2071" s="101"/>
      <c r="C2071" s="175"/>
      <c r="D2071" s="67"/>
      <c r="E2071" s="67"/>
      <c r="F2071" s="102"/>
      <c r="G2071" s="102"/>
      <c r="H2071" s="102"/>
      <c r="I2071" s="102"/>
      <c r="J2071" s="102"/>
      <c r="K2071" s="102"/>
      <c r="L2071" s="67"/>
      <c r="M2071" s="67"/>
      <c r="N2071" s="67"/>
      <c r="O2071" s="111"/>
      <c r="P2071" s="67"/>
      <c r="Q2071" s="198"/>
      <c r="R2071" s="102"/>
      <c r="S2071" s="102"/>
      <c r="T2071" s="102"/>
      <c r="U2071" s="102"/>
      <c r="V2071" s="102"/>
      <c r="W2071" s="103"/>
      <c r="X2071" s="102"/>
      <c r="Y2071" s="102"/>
      <c r="Z2071" s="102"/>
      <c r="AA2071" s="102"/>
      <c r="AB2071" s="102"/>
      <c r="AC2071" s="102"/>
      <c r="AD2071" s="102"/>
      <c r="AE2071" s="147"/>
    </row>
    <row r="2072" spans="1:31">
      <c r="A2072" s="100"/>
      <c r="B2072" s="101"/>
      <c r="C2072" s="175"/>
      <c r="D2072" s="67"/>
      <c r="E2072" s="67"/>
      <c r="F2072" s="102"/>
      <c r="G2072" s="102"/>
      <c r="H2072" s="102"/>
      <c r="I2072" s="102"/>
      <c r="J2072" s="102"/>
      <c r="K2072" s="102"/>
      <c r="L2072" s="67"/>
      <c r="M2072" s="67"/>
      <c r="N2072" s="67"/>
      <c r="O2072" s="111"/>
      <c r="P2072" s="67"/>
      <c r="Q2072" s="198"/>
      <c r="R2072" s="102"/>
      <c r="S2072" s="102"/>
      <c r="T2072" s="102"/>
      <c r="U2072" s="102"/>
      <c r="V2072" s="102"/>
      <c r="W2072" s="103"/>
      <c r="X2072" s="102"/>
      <c r="Y2072" s="102"/>
      <c r="Z2072" s="102"/>
      <c r="AA2072" s="102"/>
      <c r="AB2072" s="102"/>
      <c r="AC2072" s="102"/>
      <c r="AD2072" s="102"/>
      <c r="AE2072" s="147"/>
    </row>
    <row r="2073" spans="1:31">
      <c r="A2073" s="100"/>
      <c r="B2073" s="101"/>
      <c r="C2073" s="175"/>
      <c r="D2073" s="67"/>
      <c r="E2073" s="67"/>
      <c r="F2073" s="102"/>
      <c r="G2073" s="102"/>
      <c r="H2073" s="102"/>
      <c r="I2073" s="102"/>
      <c r="J2073" s="102"/>
      <c r="K2073" s="102"/>
      <c r="L2073" s="67"/>
      <c r="M2073" s="67"/>
      <c r="N2073" s="67"/>
      <c r="O2073" s="111"/>
      <c r="P2073" s="67"/>
      <c r="Q2073" s="198"/>
      <c r="R2073" s="102"/>
      <c r="S2073" s="102"/>
      <c r="T2073" s="102"/>
      <c r="U2073" s="102"/>
      <c r="V2073" s="102"/>
      <c r="W2073" s="103"/>
      <c r="X2073" s="102"/>
      <c r="Y2073" s="102"/>
      <c r="Z2073" s="102"/>
      <c r="AA2073" s="102"/>
      <c r="AB2073" s="102"/>
      <c r="AC2073" s="102"/>
      <c r="AD2073" s="102"/>
      <c r="AE2073" s="147"/>
    </row>
    <row r="2074" spans="1:31">
      <c r="A2074" s="100"/>
      <c r="B2074" s="101"/>
      <c r="C2074" s="175"/>
      <c r="D2074" s="67"/>
      <c r="E2074" s="67"/>
      <c r="F2074" s="102"/>
      <c r="G2074" s="102"/>
      <c r="H2074" s="102"/>
      <c r="I2074" s="102"/>
      <c r="J2074" s="102"/>
      <c r="K2074" s="102"/>
      <c r="L2074" s="67"/>
      <c r="M2074" s="67"/>
      <c r="N2074" s="67"/>
      <c r="O2074" s="111"/>
      <c r="P2074" s="67"/>
      <c r="Q2074" s="198"/>
      <c r="R2074" s="102"/>
      <c r="S2074" s="102"/>
      <c r="T2074" s="102"/>
      <c r="U2074" s="102"/>
      <c r="V2074" s="102"/>
      <c r="W2074" s="103"/>
      <c r="X2074" s="102"/>
      <c r="Y2074" s="102"/>
      <c r="Z2074" s="102"/>
      <c r="AA2074" s="102"/>
      <c r="AB2074" s="102"/>
      <c r="AC2074" s="102"/>
      <c r="AD2074" s="102"/>
      <c r="AE2074" s="147"/>
    </row>
    <row r="2075" spans="1:31">
      <c r="A2075" s="100"/>
      <c r="B2075" s="101"/>
      <c r="C2075" s="175"/>
      <c r="D2075" s="67"/>
      <c r="E2075" s="67"/>
      <c r="F2075" s="102"/>
      <c r="G2075" s="102"/>
      <c r="H2075" s="102"/>
      <c r="I2075" s="102"/>
      <c r="J2075" s="102"/>
      <c r="K2075" s="102"/>
      <c r="L2075" s="67"/>
      <c r="M2075" s="67"/>
      <c r="N2075" s="67"/>
      <c r="O2075" s="111"/>
      <c r="P2075" s="67"/>
      <c r="Q2075" s="198"/>
      <c r="R2075" s="102"/>
      <c r="S2075" s="102"/>
      <c r="T2075" s="102"/>
      <c r="U2075" s="102"/>
      <c r="V2075" s="102"/>
      <c r="W2075" s="103"/>
      <c r="X2075" s="102"/>
      <c r="Y2075" s="102"/>
      <c r="Z2075" s="102"/>
      <c r="AA2075" s="102"/>
      <c r="AB2075" s="102"/>
      <c r="AC2075" s="102"/>
      <c r="AD2075" s="102"/>
      <c r="AE2075" s="147"/>
    </row>
    <row r="2076" spans="1:31">
      <c r="A2076" s="100"/>
      <c r="B2076" s="101"/>
      <c r="C2076" s="175"/>
      <c r="D2076" s="67"/>
      <c r="E2076" s="67"/>
      <c r="F2076" s="102"/>
      <c r="G2076" s="102"/>
      <c r="H2076" s="102"/>
      <c r="I2076" s="102"/>
      <c r="J2076" s="102"/>
      <c r="K2076" s="102"/>
      <c r="L2076" s="67"/>
      <c r="M2076" s="67"/>
      <c r="N2076" s="67"/>
      <c r="O2076" s="111"/>
      <c r="P2076" s="67"/>
      <c r="Q2076" s="198"/>
      <c r="R2076" s="102"/>
      <c r="S2076" s="102"/>
      <c r="T2076" s="102"/>
      <c r="U2076" s="102"/>
      <c r="V2076" s="102"/>
      <c r="W2076" s="103"/>
      <c r="X2076" s="102"/>
      <c r="Y2076" s="102"/>
      <c r="Z2076" s="102"/>
      <c r="AA2076" s="102"/>
      <c r="AB2076" s="102"/>
      <c r="AC2076" s="102"/>
      <c r="AD2076" s="102"/>
      <c r="AE2076" s="147"/>
    </row>
    <row r="2077" spans="1:31">
      <c r="A2077" s="100"/>
      <c r="B2077" s="101"/>
      <c r="C2077" s="175"/>
      <c r="D2077" s="67"/>
      <c r="E2077" s="67"/>
      <c r="F2077" s="102"/>
      <c r="G2077" s="102"/>
      <c r="H2077" s="102"/>
      <c r="I2077" s="102"/>
      <c r="J2077" s="102"/>
      <c r="K2077" s="102"/>
      <c r="L2077" s="67"/>
      <c r="M2077" s="67"/>
      <c r="N2077" s="67"/>
      <c r="O2077" s="111"/>
      <c r="P2077" s="67"/>
      <c r="Q2077" s="198"/>
      <c r="R2077" s="102"/>
      <c r="S2077" s="102"/>
      <c r="T2077" s="102"/>
      <c r="U2077" s="102"/>
      <c r="V2077" s="102"/>
      <c r="W2077" s="103"/>
      <c r="X2077" s="102"/>
      <c r="Y2077" s="102"/>
      <c r="Z2077" s="102"/>
      <c r="AA2077" s="102"/>
      <c r="AB2077" s="102"/>
      <c r="AC2077" s="102"/>
      <c r="AD2077" s="102"/>
      <c r="AE2077" s="147"/>
    </row>
    <row r="2078" spans="1:31">
      <c r="A2078" s="100"/>
      <c r="B2078" s="101"/>
      <c r="C2078" s="175"/>
      <c r="D2078" s="67"/>
      <c r="E2078" s="67"/>
      <c r="F2078" s="102"/>
      <c r="G2078" s="102"/>
      <c r="H2078" s="102"/>
      <c r="I2078" s="102"/>
      <c r="J2078" s="102"/>
      <c r="K2078" s="102"/>
      <c r="L2078" s="67"/>
      <c r="M2078" s="67"/>
      <c r="N2078" s="67"/>
      <c r="O2078" s="111"/>
      <c r="P2078" s="67"/>
      <c r="Q2078" s="198"/>
      <c r="R2078" s="102"/>
      <c r="S2078" s="102"/>
      <c r="T2078" s="102"/>
      <c r="U2078" s="102"/>
      <c r="V2078" s="102"/>
      <c r="W2078" s="103"/>
      <c r="X2078" s="102"/>
      <c r="Y2078" s="102"/>
      <c r="Z2078" s="102"/>
      <c r="AA2078" s="102"/>
      <c r="AB2078" s="102"/>
      <c r="AC2078" s="102"/>
      <c r="AD2078" s="102"/>
      <c r="AE2078" s="147"/>
    </row>
    <row r="2079" spans="1:31">
      <c r="A2079" s="100"/>
      <c r="B2079" s="101"/>
      <c r="C2079" s="175"/>
      <c r="D2079" s="67"/>
      <c r="E2079" s="67"/>
      <c r="F2079" s="102"/>
      <c r="G2079" s="102"/>
      <c r="H2079" s="102"/>
      <c r="I2079" s="102"/>
      <c r="J2079" s="102"/>
      <c r="K2079" s="102"/>
      <c r="L2079" s="67"/>
      <c r="M2079" s="67"/>
      <c r="N2079" s="67"/>
      <c r="O2079" s="111"/>
      <c r="P2079" s="67"/>
      <c r="Q2079" s="198"/>
      <c r="R2079" s="102"/>
      <c r="S2079" s="102"/>
      <c r="T2079" s="102"/>
      <c r="U2079" s="102"/>
      <c r="V2079" s="102"/>
      <c r="W2079" s="103"/>
      <c r="X2079" s="102"/>
      <c r="Y2079" s="102"/>
      <c r="Z2079" s="102"/>
      <c r="AA2079" s="102"/>
      <c r="AB2079" s="102"/>
      <c r="AC2079" s="102"/>
      <c r="AD2079" s="102"/>
      <c r="AE2079" s="147"/>
    </row>
    <row r="2080" spans="1:31">
      <c r="A2080" s="100"/>
      <c r="B2080" s="101"/>
      <c r="C2080" s="175"/>
      <c r="D2080" s="67"/>
      <c r="E2080" s="67"/>
      <c r="F2080" s="102"/>
      <c r="G2080" s="102"/>
      <c r="H2080" s="102"/>
      <c r="I2080" s="102"/>
      <c r="J2080" s="102"/>
      <c r="K2080" s="102"/>
      <c r="L2080" s="67"/>
      <c r="M2080" s="67"/>
      <c r="N2080" s="67"/>
      <c r="O2080" s="111"/>
      <c r="P2080" s="67"/>
      <c r="Q2080" s="198"/>
      <c r="R2080" s="102"/>
      <c r="S2080" s="102"/>
      <c r="T2080" s="102"/>
      <c r="U2080" s="102"/>
      <c r="V2080" s="102"/>
      <c r="W2080" s="103"/>
      <c r="X2080" s="102"/>
      <c r="Y2080" s="102"/>
      <c r="Z2080" s="102"/>
      <c r="AA2080" s="102"/>
      <c r="AB2080" s="102"/>
      <c r="AC2080" s="102"/>
      <c r="AD2080" s="102"/>
      <c r="AE2080" s="147"/>
    </row>
    <row r="2081" spans="1:31">
      <c r="A2081" s="100"/>
      <c r="B2081" s="101"/>
      <c r="C2081" s="175"/>
      <c r="D2081" s="67"/>
      <c r="E2081" s="67"/>
      <c r="F2081" s="102"/>
      <c r="G2081" s="102"/>
      <c r="H2081" s="102"/>
      <c r="I2081" s="102"/>
      <c r="J2081" s="102"/>
      <c r="K2081" s="102"/>
      <c r="L2081" s="67"/>
      <c r="M2081" s="67"/>
      <c r="N2081" s="67"/>
      <c r="O2081" s="111"/>
      <c r="P2081" s="67"/>
      <c r="Q2081" s="198"/>
      <c r="R2081" s="102"/>
      <c r="S2081" s="102"/>
      <c r="T2081" s="102"/>
      <c r="U2081" s="102"/>
      <c r="V2081" s="102"/>
      <c r="W2081" s="103"/>
      <c r="X2081" s="102"/>
      <c r="Y2081" s="102"/>
      <c r="Z2081" s="102"/>
      <c r="AA2081" s="102"/>
      <c r="AB2081" s="102"/>
      <c r="AC2081" s="102"/>
      <c r="AD2081" s="102"/>
      <c r="AE2081" s="147"/>
    </row>
    <row r="2082" spans="1:31">
      <c r="A2082" s="100"/>
      <c r="B2082" s="101"/>
      <c r="C2082" s="175"/>
      <c r="D2082" s="67"/>
      <c r="E2082" s="67"/>
      <c r="F2082" s="102"/>
      <c r="G2082" s="102"/>
      <c r="H2082" s="102"/>
      <c r="I2082" s="102"/>
      <c r="J2082" s="102"/>
      <c r="K2082" s="102"/>
      <c r="L2082" s="67"/>
      <c r="M2082" s="67"/>
      <c r="N2082" s="67"/>
      <c r="O2082" s="111"/>
      <c r="P2082" s="67"/>
      <c r="Q2082" s="198"/>
      <c r="R2082" s="102"/>
      <c r="S2082" s="102"/>
      <c r="T2082" s="102"/>
      <c r="U2082" s="102"/>
      <c r="V2082" s="102"/>
      <c r="W2082" s="103"/>
      <c r="X2082" s="102"/>
      <c r="Y2082" s="102"/>
      <c r="Z2082" s="102"/>
      <c r="AA2082" s="102"/>
      <c r="AB2082" s="102"/>
      <c r="AC2082" s="102"/>
      <c r="AD2082" s="102"/>
      <c r="AE2082" s="147"/>
    </row>
    <row r="2083" spans="1:31">
      <c r="A2083" s="100"/>
      <c r="B2083" s="101"/>
      <c r="C2083" s="175"/>
      <c r="D2083" s="67"/>
      <c r="E2083" s="67"/>
      <c r="F2083" s="102"/>
      <c r="G2083" s="102"/>
      <c r="H2083" s="102"/>
      <c r="I2083" s="102"/>
      <c r="J2083" s="102"/>
      <c r="K2083" s="102"/>
      <c r="L2083" s="67"/>
      <c r="M2083" s="67"/>
      <c r="N2083" s="67"/>
      <c r="O2083" s="111"/>
      <c r="P2083" s="67"/>
      <c r="Q2083" s="198"/>
      <c r="R2083" s="102"/>
      <c r="S2083" s="102"/>
      <c r="T2083" s="102"/>
      <c r="U2083" s="102"/>
      <c r="V2083" s="102"/>
      <c r="W2083" s="103"/>
      <c r="X2083" s="102"/>
      <c r="Y2083" s="102"/>
      <c r="Z2083" s="102"/>
      <c r="AA2083" s="102"/>
      <c r="AB2083" s="102"/>
      <c r="AC2083" s="102"/>
      <c r="AD2083" s="102"/>
      <c r="AE2083" s="147"/>
    </row>
    <row r="2084" spans="1:31">
      <c r="A2084" s="100"/>
      <c r="B2084" s="101"/>
      <c r="C2084" s="175"/>
      <c r="D2084" s="67"/>
      <c r="E2084" s="67"/>
      <c r="F2084" s="102"/>
      <c r="G2084" s="102"/>
      <c r="H2084" s="102"/>
      <c r="I2084" s="102"/>
      <c r="J2084" s="102"/>
      <c r="K2084" s="102"/>
      <c r="L2084" s="67"/>
      <c r="M2084" s="67"/>
      <c r="N2084" s="67"/>
      <c r="O2084" s="111"/>
      <c r="P2084" s="67"/>
      <c r="Q2084" s="198"/>
      <c r="R2084" s="102"/>
      <c r="S2084" s="102"/>
      <c r="T2084" s="102"/>
      <c r="U2084" s="102"/>
      <c r="V2084" s="102"/>
      <c r="W2084" s="103"/>
      <c r="X2084" s="102"/>
      <c r="Y2084" s="102"/>
      <c r="Z2084" s="102"/>
      <c r="AA2084" s="102"/>
      <c r="AB2084" s="102"/>
      <c r="AC2084" s="102"/>
      <c r="AD2084" s="102"/>
      <c r="AE2084" s="147"/>
    </row>
    <row r="2085" spans="1:31">
      <c r="A2085" s="100"/>
      <c r="B2085" s="101"/>
      <c r="C2085" s="175"/>
      <c r="D2085" s="67"/>
      <c r="E2085" s="67"/>
      <c r="F2085" s="102"/>
      <c r="G2085" s="102"/>
      <c r="H2085" s="102"/>
      <c r="I2085" s="102"/>
      <c r="J2085" s="102"/>
      <c r="K2085" s="102"/>
      <c r="L2085" s="67"/>
      <c r="M2085" s="67"/>
      <c r="N2085" s="67"/>
      <c r="O2085" s="111"/>
      <c r="P2085" s="67"/>
      <c r="Q2085" s="198"/>
      <c r="R2085" s="102"/>
      <c r="S2085" s="102"/>
      <c r="T2085" s="102"/>
      <c r="U2085" s="102"/>
      <c r="V2085" s="102"/>
      <c r="W2085" s="103"/>
      <c r="X2085" s="102"/>
      <c r="Y2085" s="102"/>
      <c r="Z2085" s="102"/>
      <c r="AA2085" s="102"/>
      <c r="AB2085" s="102"/>
      <c r="AC2085" s="102"/>
      <c r="AD2085" s="102"/>
      <c r="AE2085" s="147"/>
    </row>
    <row r="2086" spans="1:31">
      <c r="A2086" s="100"/>
      <c r="B2086" s="101"/>
      <c r="C2086" s="175"/>
      <c r="D2086" s="67"/>
      <c r="E2086" s="67"/>
      <c r="F2086" s="102"/>
      <c r="G2086" s="102"/>
      <c r="H2086" s="102"/>
      <c r="I2086" s="102"/>
      <c r="J2086" s="102"/>
      <c r="K2086" s="102"/>
      <c r="L2086" s="67"/>
      <c r="M2086" s="67"/>
      <c r="N2086" s="67"/>
      <c r="O2086" s="111"/>
      <c r="P2086" s="67"/>
      <c r="Q2086" s="198"/>
      <c r="R2086" s="102"/>
      <c r="S2086" s="102"/>
      <c r="T2086" s="102"/>
      <c r="U2086" s="102"/>
      <c r="V2086" s="102"/>
      <c r="W2086" s="103"/>
      <c r="X2086" s="102"/>
      <c r="Y2086" s="102"/>
      <c r="Z2086" s="102"/>
      <c r="AA2086" s="102"/>
      <c r="AB2086" s="102"/>
      <c r="AC2086" s="102"/>
      <c r="AD2086" s="102"/>
      <c r="AE2086" s="147"/>
    </row>
    <row r="2087" spans="1:31">
      <c r="A2087" s="100"/>
      <c r="B2087" s="101"/>
      <c r="C2087" s="175"/>
      <c r="D2087" s="67"/>
      <c r="E2087" s="67"/>
      <c r="F2087" s="102"/>
      <c r="G2087" s="102"/>
      <c r="H2087" s="102"/>
      <c r="I2087" s="102"/>
      <c r="J2087" s="102"/>
      <c r="K2087" s="102"/>
      <c r="L2087" s="67"/>
      <c r="M2087" s="67"/>
      <c r="N2087" s="67"/>
      <c r="O2087" s="111"/>
      <c r="P2087" s="67"/>
      <c r="Q2087" s="198"/>
      <c r="R2087" s="102"/>
      <c r="S2087" s="102"/>
      <c r="T2087" s="102"/>
      <c r="U2087" s="102"/>
      <c r="V2087" s="102"/>
      <c r="W2087" s="103"/>
      <c r="X2087" s="102"/>
      <c r="Y2087" s="102"/>
      <c r="Z2087" s="102"/>
      <c r="AA2087" s="102"/>
      <c r="AB2087" s="102"/>
      <c r="AC2087" s="102"/>
      <c r="AD2087" s="102"/>
      <c r="AE2087" s="147"/>
    </row>
    <row r="2088" spans="1:31">
      <c r="A2088" s="100"/>
      <c r="B2088" s="101"/>
      <c r="C2088" s="175"/>
      <c r="D2088" s="67"/>
      <c r="E2088" s="67"/>
      <c r="F2088" s="102"/>
      <c r="G2088" s="102"/>
      <c r="H2088" s="102"/>
      <c r="I2088" s="102"/>
      <c r="J2088" s="102"/>
      <c r="K2088" s="102"/>
      <c r="L2088" s="67"/>
      <c r="M2088" s="67"/>
      <c r="N2088" s="67"/>
      <c r="O2088" s="111"/>
      <c r="P2088" s="67"/>
      <c r="Q2088" s="198"/>
      <c r="R2088" s="102"/>
      <c r="S2088" s="102"/>
      <c r="T2088" s="102"/>
      <c r="U2088" s="102"/>
      <c r="V2088" s="102"/>
      <c r="W2088" s="103"/>
      <c r="X2088" s="102"/>
      <c r="Y2088" s="102"/>
      <c r="Z2088" s="102"/>
      <c r="AA2088" s="102"/>
      <c r="AB2088" s="102"/>
      <c r="AC2088" s="102"/>
      <c r="AD2088" s="102"/>
      <c r="AE2088" s="147"/>
    </row>
    <row r="2089" spans="1:31">
      <c r="A2089" s="100"/>
      <c r="B2089" s="101"/>
      <c r="C2089" s="175"/>
      <c r="D2089" s="67"/>
      <c r="E2089" s="67"/>
      <c r="F2089" s="102"/>
      <c r="G2089" s="102"/>
      <c r="H2089" s="102"/>
      <c r="I2089" s="102"/>
      <c r="J2089" s="102"/>
      <c r="K2089" s="102"/>
      <c r="L2089" s="67"/>
      <c r="M2089" s="67"/>
      <c r="N2089" s="67"/>
      <c r="O2089" s="111"/>
      <c r="P2089" s="67"/>
      <c r="Q2089" s="198"/>
      <c r="R2089" s="102"/>
      <c r="S2089" s="102"/>
      <c r="T2089" s="102"/>
      <c r="U2089" s="102"/>
      <c r="V2089" s="102"/>
      <c r="W2089" s="103"/>
      <c r="X2089" s="102"/>
      <c r="Y2089" s="102"/>
      <c r="Z2089" s="102"/>
      <c r="AA2089" s="102"/>
      <c r="AB2089" s="102"/>
      <c r="AC2089" s="102"/>
      <c r="AD2089" s="102"/>
      <c r="AE2089" s="147"/>
    </row>
    <row r="2090" spans="1:31">
      <c r="A2090" s="100"/>
      <c r="B2090" s="101"/>
      <c r="C2090" s="175"/>
      <c r="D2090" s="67"/>
      <c r="E2090" s="67"/>
      <c r="F2090" s="102"/>
      <c r="G2090" s="102"/>
      <c r="H2090" s="102"/>
      <c r="I2090" s="102"/>
      <c r="J2090" s="102"/>
      <c r="K2090" s="102"/>
      <c r="L2090" s="67"/>
      <c r="M2090" s="67"/>
      <c r="N2090" s="67"/>
      <c r="O2090" s="111"/>
      <c r="P2090" s="67"/>
      <c r="Q2090" s="198"/>
      <c r="R2090" s="102"/>
      <c r="S2090" s="102"/>
      <c r="T2090" s="102"/>
      <c r="U2090" s="102"/>
      <c r="V2090" s="102"/>
      <c r="W2090" s="103"/>
      <c r="X2090" s="102"/>
      <c r="Y2090" s="102"/>
      <c r="Z2090" s="102"/>
      <c r="AA2090" s="102"/>
      <c r="AB2090" s="102"/>
      <c r="AC2090" s="102"/>
      <c r="AD2090" s="102"/>
      <c r="AE2090" s="147"/>
    </row>
    <row r="2091" spans="1:31">
      <c r="A2091" s="100"/>
      <c r="B2091" s="101"/>
      <c r="C2091" s="175"/>
      <c r="D2091" s="67"/>
      <c r="E2091" s="67"/>
      <c r="F2091" s="102"/>
      <c r="G2091" s="102"/>
      <c r="H2091" s="102"/>
      <c r="I2091" s="102"/>
      <c r="J2091" s="102"/>
      <c r="K2091" s="102"/>
      <c r="L2091" s="67"/>
      <c r="M2091" s="67"/>
      <c r="N2091" s="67"/>
      <c r="O2091" s="111"/>
      <c r="P2091" s="67"/>
      <c r="Q2091" s="198"/>
      <c r="R2091" s="102"/>
      <c r="S2091" s="102"/>
      <c r="T2091" s="102"/>
      <c r="U2091" s="102"/>
      <c r="V2091" s="102"/>
      <c r="W2091" s="103"/>
      <c r="X2091" s="102"/>
      <c r="Y2091" s="102"/>
      <c r="Z2091" s="102"/>
      <c r="AA2091" s="102"/>
      <c r="AB2091" s="102"/>
      <c r="AC2091" s="102"/>
      <c r="AD2091" s="102"/>
      <c r="AE2091" s="147"/>
    </row>
    <row r="2092" spans="1:31">
      <c r="A2092" s="100"/>
      <c r="B2092" s="101"/>
      <c r="C2092" s="175"/>
      <c r="D2092" s="67"/>
      <c r="E2092" s="67"/>
      <c r="F2092" s="102"/>
      <c r="G2092" s="102"/>
      <c r="H2092" s="102"/>
      <c r="I2092" s="102"/>
      <c r="J2092" s="102"/>
      <c r="K2092" s="102"/>
      <c r="L2092" s="67"/>
      <c r="M2092" s="67"/>
      <c r="N2092" s="67"/>
      <c r="O2092" s="111"/>
      <c r="P2092" s="67"/>
      <c r="Q2092" s="198"/>
      <c r="R2092" s="102"/>
      <c r="S2092" s="102"/>
      <c r="T2092" s="102"/>
      <c r="U2092" s="102"/>
      <c r="V2092" s="102"/>
      <c r="W2092" s="103"/>
      <c r="X2092" s="102"/>
      <c r="Y2092" s="102"/>
      <c r="Z2092" s="102"/>
      <c r="AA2092" s="102"/>
      <c r="AB2092" s="102"/>
      <c r="AC2092" s="102"/>
      <c r="AD2092" s="102"/>
      <c r="AE2092" s="147"/>
    </row>
    <row r="2093" spans="1:31">
      <c r="A2093" s="100"/>
      <c r="B2093" s="101"/>
      <c r="C2093" s="175"/>
      <c r="D2093" s="67"/>
      <c r="E2093" s="67"/>
      <c r="F2093" s="102"/>
      <c r="G2093" s="102"/>
      <c r="H2093" s="102"/>
      <c r="I2093" s="102"/>
      <c r="J2093" s="102"/>
      <c r="K2093" s="102"/>
      <c r="L2093" s="67"/>
      <c r="M2093" s="67"/>
      <c r="N2093" s="67"/>
      <c r="O2093" s="111"/>
      <c r="P2093" s="67"/>
      <c r="Q2093" s="198"/>
      <c r="R2093" s="102"/>
      <c r="S2093" s="102"/>
      <c r="T2093" s="102"/>
      <c r="U2093" s="102"/>
      <c r="V2093" s="102"/>
      <c r="W2093" s="103"/>
      <c r="X2093" s="102"/>
      <c r="Y2093" s="102"/>
      <c r="Z2093" s="102"/>
      <c r="AA2093" s="102"/>
      <c r="AB2093" s="102"/>
      <c r="AC2093" s="102"/>
      <c r="AD2093" s="102"/>
      <c r="AE2093" s="147"/>
    </row>
    <row r="2094" spans="1:31">
      <c r="A2094" s="100"/>
      <c r="B2094" s="101"/>
      <c r="C2094" s="175"/>
      <c r="D2094" s="67"/>
      <c r="E2094" s="67"/>
      <c r="F2094" s="102"/>
      <c r="G2094" s="102"/>
      <c r="H2094" s="102"/>
      <c r="I2094" s="102"/>
      <c r="J2094" s="102"/>
      <c r="K2094" s="102"/>
      <c r="L2094" s="67"/>
      <c r="M2094" s="67"/>
      <c r="N2094" s="67"/>
      <c r="O2094" s="111"/>
      <c r="P2094" s="67"/>
      <c r="Q2094" s="198"/>
      <c r="R2094" s="102"/>
      <c r="S2094" s="102"/>
      <c r="T2094" s="102"/>
      <c r="U2094" s="102"/>
      <c r="V2094" s="102"/>
      <c r="W2094" s="103"/>
      <c r="X2094" s="102"/>
      <c r="Y2094" s="102"/>
      <c r="Z2094" s="102"/>
      <c r="AA2094" s="102"/>
      <c r="AB2094" s="102"/>
      <c r="AC2094" s="102"/>
      <c r="AD2094" s="102"/>
      <c r="AE2094" s="147"/>
    </row>
    <row r="2095" spans="1:31">
      <c r="A2095" s="100"/>
      <c r="B2095" s="101"/>
      <c r="C2095" s="175"/>
      <c r="D2095" s="67"/>
      <c r="E2095" s="67"/>
      <c r="F2095" s="102"/>
      <c r="G2095" s="102"/>
      <c r="H2095" s="102"/>
      <c r="I2095" s="102"/>
      <c r="J2095" s="102"/>
      <c r="K2095" s="102"/>
      <c r="L2095" s="67"/>
      <c r="M2095" s="67"/>
      <c r="N2095" s="67"/>
      <c r="O2095" s="111"/>
      <c r="P2095" s="67"/>
      <c r="Q2095" s="198"/>
      <c r="R2095" s="102"/>
      <c r="S2095" s="102"/>
      <c r="T2095" s="102"/>
      <c r="U2095" s="102"/>
      <c r="V2095" s="102"/>
      <c r="W2095" s="103"/>
      <c r="X2095" s="102"/>
      <c r="Y2095" s="102"/>
      <c r="Z2095" s="102"/>
      <c r="AA2095" s="102"/>
      <c r="AB2095" s="102"/>
      <c r="AC2095" s="102"/>
      <c r="AD2095" s="102"/>
      <c r="AE2095" s="147"/>
    </row>
    <row r="2096" spans="1:31">
      <c r="A2096" s="100"/>
      <c r="B2096" s="101"/>
      <c r="C2096" s="175"/>
      <c r="D2096" s="67"/>
      <c r="E2096" s="67"/>
      <c r="F2096" s="102"/>
      <c r="G2096" s="102"/>
      <c r="H2096" s="102"/>
      <c r="I2096" s="102"/>
      <c r="J2096" s="102"/>
      <c r="K2096" s="102"/>
      <c r="L2096" s="67"/>
      <c r="M2096" s="67"/>
      <c r="N2096" s="67"/>
      <c r="O2096" s="111"/>
      <c r="P2096" s="67"/>
      <c r="Q2096" s="198"/>
      <c r="R2096" s="102"/>
      <c r="S2096" s="102"/>
      <c r="T2096" s="102"/>
      <c r="U2096" s="102"/>
      <c r="V2096" s="102"/>
      <c r="W2096" s="103"/>
      <c r="X2096" s="102"/>
      <c r="Y2096" s="102"/>
      <c r="Z2096" s="102"/>
      <c r="AA2096" s="102"/>
      <c r="AB2096" s="102"/>
      <c r="AC2096" s="102"/>
      <c r="AD2096" s="102"/>
      <c r="AE2096" s="147"/>
    </row>
    <row r="2097" spans="1:31">
      <c r="A2097" s="100"/>
      <c r="B2097" s="101"/>
      <c r="C2097" s="175"/>
      <c r="D2097" s="67"/>
      <c r="E2097" s="67"/>
      <c r="F2097" s="102"/>
      <c r="G2097" s="102"/>
      <c r="H2097" s="102"/>
      <c r="I2097" s="102"/>
      <c r="J2097" s="102"/>
      <c r="K2097" s="102"/>
      <c r="L2097" s="67"/>
      <c r="M2097" s="67"/>
      <c r="N2097" s="67"/>
      <c r="O2097" s="111"/>
      <c r="P2097" s="67"/>
      <c r="Q2097" s="198"/>
      <c r="R2097" s="102"/>
      <c r="S2097" s="102"/>
      <c r="T2097" s="102"/>
      <c r="U2097" s="102"/>
      <c r="V2097" s="102"/>
      <c r="W2097" s="103"/>
      <c r="X2097" s="102"/>
      <c r="Y2097" s="102"/>
      <c r="Z2097" s="102"/>
      <c r="AA2097" s="102"/>
      <c r="AB2097" s="102"/>
      <c r="AC2097" s="102"/>
      <c r="AD2097" s="102"/>
      <c r="AE2097" s="147"/>
    </row>
    <row r="2098" spans="1:31">
      <c r="A2098" s="100"/>
      <c r="B2098" s="101"/>
      <c r="C2098" s="175"/>
      <c r="D2098" s="67"/>
      <c r="E2098" s="67"/>
      <c r="F2098" s="102"/>
      <c r="G2098" s="102"/>
      <c r="H2098" s="102"/>
      <c r="I2098" s="102"/>
      <c r="J2098" s="102"/>
      <c r="K2098" s="102"/>
      <c r="L2098" s="67"/>
      <c r="M2098" s="67"/>
      <c r="N2098" s="67"/>
      <c r="O2098" s="111"/>
      <c r="P2098" s="67"/>
      <c r="Q2098" s="198"/>
      <c r="R2098" s="102"/>
      <c r="S2098" s="102"/>
      <c r="T2098" s="102"/>
      <c r="U2098" s="102"/>
      <c r="V2098" s="102"/>
      <c r="W2098" s="103"/>
      <c r="X2098" s="102"/>
      <c r="Y2098" s="102"/>
      <c r="Z2098" s="102"/>
      <c r="AA2098" s="102"/>
      <c r="AB2098" s="102"/>
      <c r="AC2098" s="102"/>
      <c r="AD2098" s="102"/>
      <c r="AE2098" s="147"/>
    </row>
    <row r="2099" spans="1:31">
      <c r="A2099" s="100"/>
      <c r="B2099" s="101"/>
      <c r="C2099" s="175"/>
      <c r="D2099" s="67"/>
      <c r="E2099" s="67"/>
      <c r="F2099" s="102"/>
      <c r="G2099" s="102"/>
      <c r="H2099" s="102"/>
      <c r="I2099" s="102"/>
      <c r="J2099" s="102"/>
      <c r="K2099" s="102"/>
      <c r="L2099" s="67"/>
      <c r="M2099" s="67"/>
      <c r="N2099" s="67"/>
      <c r="O2099" s="111"/>
      <c r="P2099" s="67"/>
      <c r="Q2099" s="198"/>
      <c r="R2099" s="102"/>
      <c r="S2099" s="102"/>
      <c r="T2099" s="102"/>
      <c r="U2099" s="102"/>
      <c r="V2099" s="102"/>
      <c r="W2099" s="103"/>
      <c r="X2099" s="102"/>
      <c r="Y2099" s="102"/>
      <c r="Z2099" s="102"/>
      <c r="AA2099" s="102"/>
      <c r="AB2099" s="102"/>
      <c r="AC2099" s="102"/>
      <c r="AD2099" s="102"/>
      <c r="AE2099" s="147"/>
    </row>
    <row r="2100" spans="1:31">
      <c r="A2100" s="100"/>
      <c r="B2100" s="101"/>
      <c r="C2100" s="175"/>
      <c r="D2100" s="67"/>
      <c r="E2100" s="67"/>
      <c r="F2100" s="102"/>
      <c r="G2100" s="102"/>
      <c r="H2100" s="102"/>
      <c r="I2100" s="102"/>
      <c r="J2100" s="102"/>
      <c r="K2100" s="102"/>
      <c r="L2100" s="67"/>
      <c r="M2100" s="67"/>
      <c r="N2100" s="67"/>
      <c r="O2100" s="111"/>
      <c r="P2100" s="67"/>
      <c r="Q2100" s="198"/>
      <c r="R2100" s="102"/>
      <c r="S2100" s="102"/>
      <c r="T2100" s="102"/>
      <c r="U2100" s="102"/>
      <c r="V2100" s="102"/>
      <c r="W2100" s="103"/>
      <c r="X2100" s="102"/>
      <c r="Y2100" s="102"/>
      <c r="Z2100" s="102"/>
      <c r="AA2100" s="102"/>
      <c r="AB2100" s="102"/>
      <c r="AC2100" s="102"/>
      <c r="AD2100" s="102"/>
      <c r="AE2100" s="147"/>
    </row>
    <row r="2101" spans="1:31">
      <c r="A2101" s="100"/>
      <c r="B2101" s="101"/>
      <c r="C2101" s="175"/>
      <c r="D2101" s="67"/>
      <c r="E2101" s="67"/>
      <c r="F2101" s="102"/>
      <c r="G2101" s="102"/>
      <c r="H2101" s="102"/>
      <c r="I2101" s="102"/>
      <c r="J2101" s="102"/>
      <c r="K2101" s="102"/>
      <c r="L2101" s="67"/>
      <c r="M2101" s="67"/>
      <c r="N2101" s="67"/>
      <c r="O2101" s="111"/>
      <c r="P2101" s="67"/>
      <c r="Q2101" s="198"/>
      <c r="R2101" s="102"/>
      <c r="S2101" s="102"/>
      <c r="T2101" s="102"/>
      <c r="U2101" s="102"/>
      <c r="V2101" s="102"/>
      <c r="W2101" s="103"/>
      <c r="X2101" s="102"/>
      <c r="Y2101" s="102"/>
      <c r="Z2101" s="102"/>
      <c r="AA2101" s="102"/>
      <c r="AB2101" s="102"/>
      <c r="AC2101" s="102"/>
      <c r="AD2101" s="102"/>
      <c r="AE2101" s="147"/>
    </row>
    <row r="2102" spans="1:31">
      <c r="A2102" s="100"/>
      <c r="B2102" s="101"/>
      <c r="C2102" s="175"/>
      <c r="D2102" s="67"/>
      <c r="E2102" s="67"/>
      <c r="F2102" s="102"/>
      <c r="G2102" s="102"/>
      <c r="H2102" s="102"/>
      <c r="I2102" s="102"/>
      <c r="J2102" s="102"/>
      <c r="K2102" s="102"/>
      <c r="L2102" s="67"/>
      <c r="M2102" s="67"/>
      <c r="N2102" s="67"/>
      <c r="O2102" s="111"/>
      <c r="P2102" s="67"/>
      <c r="Q2102" s="198"/>
      <c r="R2102" s="102"/>
      <c r="S2102" s="102"/>
      <c r="T2102" s="102"/>
      <c r="U2102" s="102"/>
      <c r="V2102" s="102"/>
      <c r="W2102" s="103"/>
      <c r="X2102" s="102"/>
      <c r="Y2102" s="102"/>
      <c r="Z2102" s="102"/>
      <c r="AA2102" s="102"/>
      <c r="AB2102" s="102"/>
      <c r="AC2102" s="102"/>
      <c r="AD2102" s="102"/>
      <c r="AE2102" s="147"/>
    </row>
    <row r="2103" spans="1:31">
      <c r="A2103" s="100"/>
      <c r="B2103" s="101"/>
      <c r="C2103" s="175"/>
      <c r="D2103" s="67"/>
      <c r="E2103" s="67"/>
      <c r="F2103" s="102"/>
      <c r="G2103" s="102"/>
      <c r="H2103" s="102"/>
      <c r="I2103" s="102"/>
      <c r="J2103" s="102"/>
      <c r="K2103" s="102"/>
      <c r="L2103" s="67"/>
      <c r="M2103" s="67"/>
      <c r="N2103" s="67"/>
      <c r="O2103" s="111"/>
      <c r="P2103" s="67"/>
      <c r="Q2103" s="198"/>
      <c r="R2103" s="102"/>
      <c r="S2103" s="102"/>
      <c r="T2103" s="102"/>
      <c r="U2103" s="102"/>
      <c r="V2103" s="102"/>
      <c r="W2103" s="103"/>
      <c r="X2103" s="102"/>
      <c r="Y2103" s="102"/>
      <c r="Z2103" s="102"/>
      <c r="AA2103" s="102"/>
      <c r="AB2103" s="102"/>
      <c r="AC2103" s="102"/>
      <c r="AD2103" s="102"/>
      <c r="AE2103" s="147"/>
    </row>
    <row r="2104" spans="1:31">
      <c r="A2104" s="100"/>
      <c r="B2104" s="101"/>
      <c r="C2104" s="175"/>
      <c r="D2104" s="67"/>
      <c r="E2104" s="67"/>
      <c r="F2104" s="102"/>
      <c r="G2104" s="102"/>
      <c r="H2104" s="102"/>
      <c r="I2104" s="102"/>
      <c r="J2104" s="102"/>
      <c r="K2104" s="102"/>
      <c r="L2104" s="67"/>
      <c r="M2104" s="67"/>
      <c r="N2104" s="67"/>
      <c r="O2104" s="111"/>
      <c r="P2104" s="67"/>
      <c r="Q2104" s="198"/>
      <c r="R2104" s="102"/>
      <c r="S2104" s="102"/>
      <c r="T2104" s="102"/>
      <c r="U2104" s="102"/>
      <c r="V2104" s="102"/>
      <c r="W2104" s="103"/>
      <c r="X2104" s="102"/>
      <c r="Y2104" s="102"/>
      <c r="Z2104" s="102"/>
      <c r="AA2104" s="102"/>
      <c r="AB2104" s="102"/>
      <c r="AC2104" s="102"/>
      <c r="AD2104" s="102"/>
      <c r="AE2104" s="147"/>
    </row>
    <row r="2105" spans="1:31">
      <c r="A2105" s="100"/>
      <c r="B2105" s="101"/>
      <c r="C2105" s="175"/>
      <c r="D2105" s="67"/>
      <c r="E2105" s="67"/>
      <c r="F2105" s="102"/>
      <c r="G2105" s="102"/>
      <c r="H2105" s="102"/>
      <c r="I2105" s="102"/>
      <c r="J2105" s="102"/>
      <c r="K2105" s="102"/>
      <c r="L2105" s="67"/>
      <c r="M2105" s="67"/>
      <c r="N2105" s="67"/>
      <c r="O2105" s="111"/>
      <c r="P2105" s="67"/>
      <c r="Q2105" s="198"/>
      <c r="R2105" s="102"/>
      <c r="S2105" s="102"/>
      <c r="T2105" s="102"/>
      <c r="U2105" s="102"/>
      <c r="V2105" s="102"/>
      <c r="W2105" s="103"/>
      <c r="X2105" s="102"/>
      <c r="Y2105" s="102"/>
      <c r="Z2105" s="102"/>
      <c r="AA2105" s="102"/>
      <c r="AB2105" s="102"/>
      <c r="AC2105" s="102"/>
      <c r="AD2105" s="102"/>
      <c r="AE2105" s="147"/>
    </row>
    <row r="2106" spans="1:31">
      <c r="A2106" s="100"/>
      <c r="B2106" s="101"/>
      <c r="C2106" s="175"/>
      <c r="D2106" s="67"/>
      <c r="E2106" s="67"/>
      <c r="F2106" s="102"/>
      <c r="G2106" s="102"/>
      <c r="H2106" s="102"/>
      <c r="I2106" s="102"/>
      <c r="J2106" s="102"/>
      <c r="K2106" s="102"/>
      <c r="L2106" s="67"/>
      <c r="M2106" s="67"/>
      <c r="N2106" s="67"/>
      <c r="O2106" s="111"/>
      <c r="P2106" s="67"/>
      <c r="Q2106" s="198"/>
      <c r="R2106" s="102"/>
      <c r="S2106" s="102"/>
      <c r="T2106" s="102"/>
      <c r="U2106" s="102"/>
      <c r="V2106" s="102"/>
      <c r="W2106" s="103"/>
      <c r="X2106" s="102"/>
      <c r="Y2106" s="102"/>
      <c r="Z2106" s="102"/>
      <c r="AA2106" s="102"/>
      <c r="AB2106" s="102"/>
      <c r="AC2106" s="102"/>
      <c r="AD2106" s="102"/>
      <c r="AE2106" s="147"/>
    </row>
    <row r="2107" spans="1:31">
      <c r="A2107" s="100"/>
      <c r="B2107" s="101"/>
      <c r="C2107" s="175"/>
      <c r="D2107" s="67"/>
      <c r="E2107" s="67"/>
      <c r="F2107" s="102"/>
      <c r="G2107" s="102"/>
      <c r="H2107" s="102"/>
      <c r="I2107" s="102"/>
      <c r="J2107" s="102"/>
      <c r="K2107" s="102"/>
      <c r="L2107" s="67"/>
      <c r="M2107" s="67"/>
      <c r="N2107" s="67"/>
      <c r="O2107" s="111"/>
      <c r="P2107" s="67"/>
      <c r="Q2107" s="198"/>
      <c r="R2107" s="102"/>
      <c r="S2107" s="102"/>
      <c r="T2107" s="102"/>
      <c r="U2107" s="102"/>
      <c r="V2107" s="102"/>
      <c r="W2107" s="103"/>
      <c r="X2107" s="102"/>
      <c r="Y2107" s="102"/>
      <c r="Z2107" s="102"/>
      <c r="AA2107" s="102"/>
      <c r="AB2107" s="102"/>
      <c r="AC2107" s="102"/>
      <c r="AD2107" s="102"/>
      <c r="AE2107" s="147"/>
    </row>
    <row r="2108" spans="1:31">
      <c r="A2108" s="100"/>
      <c r="B2108" s="101"/>
      <c r="C2108" s="175"/>
      <c r="D2108" s="67"/>
      <c r="E2108" s="67"/>
      <c r="F2108" s="102"/>
      <c r="G2108" s="102"/>
      <c r="H2108" s="102"/>
      <c r="I2108" s="102"/>
      <c r="J2108" s="102"/>
      <c r="K2108" s="102"/>
      <c r="L2108" s="67"/>
      <c r="M2108" s="67"/>
      <c r="N2108" s="67"/>
      <c r="O2108" s="111"/>
      <c r="P2108" s="67"/>
      <c r="Q2108" s="198"/>
      <c r="R2108" s="102"/>
      <c r="S2108" s="102"/>
      <c r="T2108" s="102"/>
      <c r="U2108" s="102"/>
      <c r="V2108" s="102"/>
      <c r="W2108" s="103"/>
      <c r="X2108" s="102"/>
      <c r="Y2108" s="102"/>
      <c r="Z2108" s="102"/>
      <c r="AA2108" s="102"/>
      <c r="AB2108" s="102"/>
      <c r="AC2108" s="102"/>
      <c r="AD2108" s="102"/>
      <c r="AE2108" s="147"/>
    </row>
    <row r="2109" spans="1:31">
      <c r="A2109" s="100"/>
      <c r="B2109" s="101"/>
      <c r="C2109" s="175"/>
      <c r="D2109" s="67"/>
      <c r="E2109" s="67"/>
      <c r="F2109" s="102"/>
      <c r="G2109" s="102"/>
      <c r="H2109" s="102"/>
      <c r="I2109" s="102"/>
      <c r="J2109" s="102"/>
      <c r="K2109" s="102"/>
      <c r="L2109" s="67"/>
      <c r="M2109" s="67"/>
      <c r="N2109" s="67"/>
      <c r="O2109" s="111"/>
      <c r="P2109" s="67"/>
      <c r="Q2109" s="198"/>
      <c r="R2109" s="102"/>
      <c r="S2109" s="102"/>
      <c r="T2109" s="102"/>
      <c r="U2109" s="102"/>
      <c r="V2109" s="102"/>
      <c r="W2109" s="103"/>
      <c r="X2109" s="102"/>
      <c r="Y2109" s="102"/>
      <c r="Z2109" s="102"/>
      <c r="AA2109" s="102"/>
      <c r="AB2109" s="102"/>
      <c r="AC2109" s="102"/>
      <c r="AD2109" s="102"/>
      <c r="AE2109" s="147"/>
    </row>
    <row r="2110" spans="1:31">
      <c r="A2110" s="100"/>
      <c r="B2110" s="101"/>
      <c r="C2110" s="175"/>
      <c r="D2110" s="67"/>
      <c r="E2110" s="67"/>
      <c r="F2110" s="102"/>
      <c r="G2110" s="102"/>
      <c r="H2110" s="102"/>
      <c r="I2110" s="102"/>
      <c r="J2110" s="102"/>
      <c r="K2110" s="102"/>
      <c r="L2110" s="67"/>
      <c r="M2110" s="67"/>
      <c r="N2110" s="67"/>
      <c r="O2110" s="111"/>
      <c r="P2110" s="67"/>
      <c r="Q2110" s="198"/>
      <c r="R2110" s="102"/>
      <c r="S2110" s="102"/>
      <c r="T2110" s="102"/>
      <c r="U2110" s="102"/>
      <c r="V2110" s="102"/>
      <c r="W2110" s="103"/>
      <c r="X2110" s="102"/>
      <c r="Y2110" s="102"/>
      <c r="Z2110" s="102"/>
      <c r="AA2110" s="102"/>
      <c r="AB2110" s="102"/>
      <c r="AC2110" s="102"/>
      <c r="AD2110" s="102"/>
      <c r="AE2110" s="147"/>
    </row>
    <row r="2111" spans="1:31">
      <c r="A2111" s="100"/>
      <c r="B2111" s="101"/>
      <c r="C2111" s="175"/>
      <c r="D2111" s="67"/>
      <c r="E2111" s="67"/>
      <c r="F2111" s="102"/>
      <c r="G2111" s="102"/>
      <c r="H2111" s="102"/>
      <c r="I2111" s="102"/>
      <c r="J2111" s="102"/>
      <c r="K2111" s="102"/>
      <c r="L2111" s="67"/>
      <c r="M2111" s="67"/>
      <c r="N2111" s="67"/>
      <c r="O2111" s="111"/>
      <c r="P2111" s="67"/>
      <c r="Q2111" s="198"/>
      <c r="R2111" s="102"/>
      <c r="S2111" s="102"/>
      <c r="T2111" s="102"/>
      <c r="U2111" s="102"/>
      <c r="V2111" s="102"/>
      <c r="W2111" s="103"/>
      <c r="X2111" s="102"/>
      <c r="Y2111" s="102"/>
      <c r="Z2111" s="102"/>
      <c r="AA2111" s="102"/>
      <c r="AB2111" s="102"/>
      <c r="AC2111" s="102"/>
      <c r="AD2111" s="102"/>
      <c r="AE2111" s="147"/>
    </row>
    <row r="2112" spans="1:31">
      <c r="A2112" s="100"/>
      <c r="B2112" s="101"/>
      <c r="C2112" s="175"/>
      <c r="D2112" s="67"/>
      <c r="E2112" s="67"/>
      <c r="F2112" s="102"/>
      <c r="G2112" s="102"/>
      <c r="H2112" s="102"/>
      <c r="I2112" s="102"/>
      <c r="J2112" s="102"/>
      <c r="K2112" s="102"/>
      <c r="L2112" s="67"/>
      <c r="M2112" s="67"/>
      <c r="N2112" s="67"/>
      <c r="O2112" s="111"/>
      <c r="P2112" s="67"/>
      <c r="Q2112" s="198"/>
      <c r="R2112" s="102"/>
      <c r="S2112" s="102"/>
      <c r="T2112" s="102"/>
      <c r="U2112" s="102"/>
      <c r="V2112" s="102"/>
      <c r="W2112" s="103"/>
      <c r="X2112" s="102"/>
      <c r="Y2112" s="102"/>
      <c r="Z2112" s="102"/>
      <c r="AA2112" s="102"/>
      <c r="AB2112" s="102"/>
      <c r="AC2112" s="102"/>
      <c r="AD2112" s="102"/>
      <c r="AE2112" s="147"/>
    </row>
    <row r="2113" spans="1:31">
      <c r="A2113" s="100"/>
      <c r="B2113" s="101"/>
      <c r="C2113" s="175"/>
      <c r="D2113" s="67"/>
      <c r="E2113" s="67"/>
      <c r="F2113" s="102"/>
      <c r="G2113" s="102"/>
      <c r="H2113" s="102"/>
      <c r="I2113" s="102"/>
      <c r="J2113" s="102"/>
      <c r="K2113" s="102"/>
      <c r="L2113" s="67"/>
      <c r="M2113" s="67"/>
      <c r="N2113" s="67"/>
      <c r="O2113" s="111"/>
      <c r="P2113" s="67"/>
      <c r="Q2113" s="198"/>
      <c r="R2113" s="102"/>
      <c r="S2113" s="102"/>
      <c r="T2113" s="102"/>
      <c r="U2113" s="102"/>
      <c r="V2113" s="102"/>
      <c r="W2113" s="103"/>
      <c r="X2113" s="102"/>
      <c r="Y2113" s="102"/>
      <c r="Z2113" s="102"/>
      <c r="AA2113" s="102"/>
      <c r="AB2113" s="102"/>
      <c r="AC2113" s="102"/>
      <c r="AD2113" s="102"/>
      <c r="AE2113" s="147"/>
    </row>
    <row r="2114" spans="1:31">
      <c r="A2114" s="100"/>
      <c r="B2114" s="101"/>
      <c r="C2114" s="175"/>
      <c r="D2114" s="67"/>
      <c r="E2114" s="67"/>
      <c r="F2114" s="102"/>
      <c r="G2114" s="102"/>
      <c r="H2114" s="102"/>
      <c r="I2114" s="102"/>
      <c r="J2114" s="102"/>
      <c r="K2114" s="102"/>
      <c r="L2114" s="67"/>
      <c r="M2114" s="67"/>
      <c r="N2114" s="67"/>
      <c r="O2114" s="111"/>
      <c r="P2114" s="67"/>
      <c r="Q2114" s="198"/>
      <c r="R2114" s="102"/>
      <c r="S2114" s="102"/>
      <c r="T2114" s="102"/>
      <c r="U2114" s="102"/>
      <c r="V2114" s="102"/>
      <c r="W2114" s="103"/>
      <c r="X2114" s="102"/>
      <c r="Y2114" s="102"/>
      <c r="Z2114" s="102"/>
      <c r="AA2114" s="102"/>
      <c r="AB2114" s="102"/>
      <c r="AC2114" s="102"/>
      <c r="AD2114" s="102"/>
      <c r="AE2114" s="147"/>
    </row>
    <row r="2115" spans="1:31">
      <c r="A2115" s="100"/>
      <c r="B2115" s="101"/>
      <c r="C2115" s="175"/>
      <c r="D2115" s="67"/>
      <c r="E2115" s="67"/>
      <c r="F2115" s="102"/>
      <c r="G2115" s="102"/>
      <c r="H2115" s="102"/>
      <c r="I2115" s="102"/>
      <c r="J2115" s="102"/>
      <c r="K2115" s="102"/>
      <c r="L2115" s="67"/>
      <c r="M2115" s="67"/>
      <c r="N2115" s="67"/>
      <c r="O2115" s="111"/>
      <c r="P2115" s="67"/>
      <c r="Q2115" s="198"/>
      <c r="R2115" s="102"/>
      <c r="S2115" s="102"/>
      <c r="T2115" s="102"/>
      <c r="U2115" s="102"/>
      <c r="V2115" s="102"/>
      <c r="W2115" s="103"/>
      <c r="X2115" s="102"/>
      <c r="Y2115" s="102"/>
      <c r="Z2115" s="102"/>
      <c r="AA2115" s="102"/>
      <c r="AB2115" s="102"/>
      <c r="AC2115" s="102"/>
      <c r="AD2115" s="102"/>
      <c r="AE2115" s="147"/>
    </row>
    <row r="2116" spans="1:31">
      <c r="A2116" s="100"/>
      <c r="B2116" s="101"/>
      <c r="C2116" s="175"/>
      <c r="D2116" s="67"/>
      <c r="E2116" s="67"/>
      <c r="F2116" s="102"/>
      <c r="G2116" s="102"/>
      <c r="H2116" s="102"/>
      <c r="I2116" s="102"/>
      <c r="J2116" s="102"/>
      <c r="K2116" s="102"/>
      <c r="L2116" s="67"/>
      <c r="M2116" s="67"/>
      <c r="N2116" s="67"/>
      <c r="O2116" s="111"/>
      <c r="P2116" s="67"/>
      <c r="Q2116" s="198"/>
      <c r="R2116" s="102"/>
      <c r="S2116" s="102"/>
      <c r="T2116" s="102"/>
      <c r="U2116" s="102"/>
      <c r="V2116" s="102"/>
      <c r="W2116" s="103"/>
      <c r="X2116" s="102"/>
      <c r="Y2116" s="102"/>
      <c r="Z2116" s="102"/>
      <c r="AA2116" s="102"/>
      <c r="AB2116" s="102"/>
      <c r="AC2116" s="102"/>
      <c r="AD2116" s="102"/>
      <c r="AE2116" s="147"/>
    </row>
    <row r="2117" spans="1:31">
      <c r="A2117" s="100"/>
      <c r="B2117" s="101"/>
      <c r="C2117" s="175"/>
      <c r="D2117" s="67"/>
      <c r="E2117" s="67"/>
      <c r="F2117" s="102"/>
      <c r="G2117" s="102"/>
      <c r="H2117" s="102"/>
      <c r="I2117" s="102"/>
      <c r="J2117" s="102"/>
      <c r="K2117" s="102"/>
      <c r="L2117" s="67"/>
      <c r="M2117" s="67"/>
      <c r="N2117" s="67"/>
      <c r="O2117" s="111"/>
      <c r="P2117" s="67"/>
      <c r="Q2117" s="198"/>
      <c r="R2117" s="102"/>
      <c r="S2117" s="102"/>
      <c r="T2117" s="102"/>
      <c r="U2117" s="102"/>
      <c r="V2117" s="102"/>
      <c r="W2117" s="103"/>
      <c r="X2117" s="102"/>
      <c r="Y2117" s="102"/>
      <c r="Z2117" s="102"/>
      <c r="AA2117" s="102"/>
      <c r="AB2117" s="102"/>
      <c r="AC2117" s="102"/>
      <c r="AD2117" s="102"/>
      <c r="AE2117" s="147"/>
    </row>
    <row r="2118" spans="1:31">
      <c r="A2118" s="100"/>
      <c r="B2118" s="101"/>
      <c r="C2118" s="175"/>
      <c r="D2118" s="67"/>
      <c r="E2118" s="67"/>
      <c r="F2118" s="102"/>
      <c r="G2118" s="102"/>
      <c r="H2118" s="102"/>
      <c r="I2118" s="102"/>
      <c r="J2118" s="102"/>
      <c r="K2118" s="102"/>
      <c r="L2118" s="67"/>
      <c r="M2118" s="67"/>
      <c r="N2118" s="67"/>
      <c r="O2118" s="111"/>
      <c r="P2118" s="67"/>
      <c r="Q2118" s="198"/>
      <c r="R2118" s="102"/>
      <c r="S2118" s="102"/>
      <c r="T2118" s="102"/>
      <c r="U2118" s="102"/>
      <c r="V2118" s="102"/>
      <c r="W2118" s="103"/>
      <c r="X2118" s="102"/>
      <c r="Y2118" s="102"/>
      <c r="Z2118" s="102"/>
      <c r="AA2118" s="102"/>
      <c r="AB2118" s="102"/>
      <c r="AC2118" s="102"/>
      <c r="AD2118" s="102"/>
      <c r="AE2118" s="147"/>
    </row>
    <row r="2119" spans="1:31">
      <c r="A2119" s="100"/>
      <c r="B2119" s="101"/>
      <c r="C2119" s="175"/>
      <c r="D2119" s="67"/>
      <c r="E2119" s="67"/>
      <c r="F2119" s="102"/>
      <c r="G2119" s="102"/>
      <c r="H2119" s="102"/>
      <c r="I2119" s="102"/>
      <c r="J2119" s="102"/>
      <c r="K2119" s="102"/>
      <c r="L2119" s="67"/>
      <c r="M2119" s="67"/>
      <c r="N2119" s="67"/>
      <c r="O2119" s="111"/>
      <c r="P2119" s="67"/>
      <c r="Q2119" s="198"/>
      <c r="R2119" s="102"/>
      <c r="S2119" s="102"/>
      <c r="T2119" s="102"/>
      <c r="U2119" s="102"/>
      <c r="V2119" s="102"/>
      <c r="W2119" s="103"/>
      <c r="X2119" s="102"/>
      <c r="Y2119" s="102"/>
      <c r="Z2119" s="102"/>
      <c r="AA2119" s="102"/>
      <c r="AB2119" s="102"/>
      <c r="AC2119" s="102"/>
      <c r="AD2119" s="102"/>
      <c r="AE2119" s="147"/>
    </row>
    <row r="2120" spans="1:31">
      <c r="A2120" s="100"/>
      <c r="B2120" s="101"/>
      <c r="C2120" s="175"/>
      <c r="D2120" s="67"/>
      <c r="E2120" s="67"/>
      <c r="F2120" s="102"/>
      <c r="G2120" s="102"/>
      <c r="H2120" s="102"/>
      <c r="I2120" s="102"/>
      <c r="J2120" s="102"/>
      <c r="K2120" s="102"/>
      <c r="L2120" s="67"/>
      <c r="M2120" s="67"/>
      <c r="N2120" s="67"/>
      <c r="O2120" s="111"/>
      <c r="P2120" s="67"/>
      <c r="Q2120" s="198"/>
      <c r="R2120" s="102"/>
      <c r="S2120" s="102"/>
      <c r="T2120" s="102"/>
      <c r="U2120" s="102"/>
      <c r="V2120" s="102"/>
      <c r="W2120" s="103"/>
      <c r="X2120" s="102"/>
      <c r="Y2120" s="102"/>
      <c r="Z2120" s="102"/>
      <c r="AA2120" s="102"/>
      <c r="AB2120" s="102"/>
      <c r="AC2120" s="102"/>
      <c r="AD2120" s="102"/>
      <c r="AE2120" s="147"/>
    </row>
    <row r="2121" spans="1:31">
      <c r="A2121" s="100"/>
      <c r="B2121" s="101"/>
      <c r="C2121" s="175"/>
      <c r="D2121" s="67"/>
      <c r="E2121" s="67"/>
      <c r="F2121" s="102"/>
      <c r="G2121" s="102"/>
      <c r="H2121" s="102"/>
      <c r="I2121" s="102"/>
      <c r="J2121" s="102"/>
      <c r="K2121" s="102"/>
      <c r="L2121" s="67"/>
      <c r="M2121" s="67"/>
      <c r="N2121" s="67"/>
      <c r="O2121" s="111"/>
      <c r="P2121" s="67"/>
      <c r="Q2121" s="198"/>
      <c r="R2121" s="102"/>
      <c r="S2121" s="102"/>
      <c r="T2121" s="102"/>
      <c r="U2121" s="102"/>
      <c r="V2121" s="102"/>
      <c r="W2121" s="103"/>
      <c r="X2121" s="102"/>
      <c r="Y2121" s="102"/>
      <c r="Z2121" s="102"/>
      <c r="AA2121" s="102"/>
      <c r="AB2121" s="102"/>
      <c r="AC2121" s="102"/>
      <c r="AD2121" s="102"/>
      <c r="AE2121" s="147"/>
    </row>
    <row r="2122" spans="1:31">
      <c r="A2122" s="100"/>
      <c r="B2122" s="101"/>
      <c r="C2122" s="175"/>
      <c r="D2122" s="67"/>
      <c r="E2122" s="67"/>
      <c r="F2122" s="102"/>
      <c r="G2122" s="102"/>
      <c r="H2122" s="102"/>
      <c r="I2122" s="102"/>
      <c r="J2122" s="102"/>
      <c r="K2122" s="102"/>
      <c r="L2122" s="67"/>
      <c r="M2122" s="67"/>
      <c r="N2122" s="67"/>
      <c r="O2122" s="111"/>
      <c r="P2122" s="67"/>
      <c r="Q2122" s="198"/>
      <c r="R2122" s="102"/>
      <c r="S2122" s="102"/>
      <c r="T2122" s="102"/>
      <c r="U2122" s="102"/>
      <c r="V2122" s="102"/>
      <c r="W2122" s="103"/>
      <c r="X2122" s="102"/>
      <c r="Y2122" s="102"/>
      <c r="Z2122" s="102"/>
      <c r="AA2122" s="102"/>
      <c r="AB2122" s="102"/>
      <c r="AC2122" s="102"/>
      <c r="AD2122" s="102"/>
      <c r="AE2122" s="147"/>
    </row>
    <row r="2123" spans="1:31">
      <c r="A2123" s="100"/>
      <c r="B2123" s="101"/>
      <c r="C2123" s="175"/>
      <c r="D2123" s="67"/>
      <c r="E2123" s="67"/>
      <c r="F2123" s="102"/>
      <c r="G2123" s="102"/>
      <c r="H2123" s="102"/>
      <c r="I2123" s="102"/>
      <c r="J2123" s="102"/>
      <c r="K2123" s="102"/>
      <c r="L2123" s="67"/>
      <c r="M2123" s="67"/>
      <c r="N2123" s="67"/>
      <c r="O2123" s="111"/>
      <c r="P2123" s="67"/>
      <c r="Q2123" s="198"/>
      <c r="R2123" s="102"/>
      <c r="S2123" s="102"/>
      <c r="T2123" s="102"/>
      <c r="U2123" s="102"/>
      <c r="V2123" s="102"/>
      <c r="W2123" s="103"/>
      <c r="X2123" s="102"/>
      <c r="Y2123" s="102"/>
      <c r="Z2123" s="102"/>
      <c r="AA2123" s="102"/>
      <c r="AB2123" s="102"/>
      <c r="AC2123" s="102"/>
      <c r="AD2123" s="102"/>
      <c r="AE2123" s="147"/>
    </row>
    <row r="2124" spans="1:31">
      <c r="A2124" s="100"/>
      <c r="B2124" s="101"/>
      <c r="C2124" s="175"/>
      <c r="D2124" s="67"/>
      <c r="E2124" s="67"/>
      <c r="F2124" s="102"/>
      <c r="G2124" s="102"/>
      <c r="H2124" s="102"/>
      <c r="I2124" s="102"/>
      <c r="J2124" s="102"/>
      <c r="K2124" s="102"/>
      <c r="L2124" s="67"/>
      <c r="M2124" s="67"/>
      <c r="N2124" s="67"/>
      <c r="O2124" s="111"/>
      <c r="P2124" s="67"/>
      <c r="Q2124" s="198"/>
      <c r="R2124" s="102"/>
      <c r="S2124" s="102"/>
      <c r="T2124" s="102"/>
      <c r="U2124" s="102"/>
      <c r="V2124" s="102"/>
      <c r="W2124" s="103"/>
      <c r="X2124" s="102"/>
      <c r="Y2124" s="102"/>
      <c r="Z2124" s="102"/>
      <c r="AA2124" s="102"/>
      <c r="AB2124" s="102"/>
      <c r="AC2124" s="102"/>
      <c r="AD2124" s="102"/>
      <c r="AE2124" s="147"/>
    </row>
    <row r="2125" spans="1:31">
      <c r="A2125" s="100"/>
      <c r="B2125" s="101"/>
      <c r="C2125" s="175"/>
      <c r="D2125" s="67"/>
      <c r="E2125" s="67"/>
      <c r="F2125" s="102"/>
      <c r="G2125" s="102"/>
      <c r="H2125" s="102"/>
      <c r="I2125" s="102"/>
      <c r="J2125" s="102"/>
      <c r="K2125" s="102"/>
      <c r="L2125" s="67"/>
      <c r="M2125" s="67"/>
      <c r="N2125" s="67"/>
      <c r="O2125" s="111"/>
      <c r="P2125" s="67"/>
      <c r="Q2125" s="198"/>
      <c r="R2125" s="102"/>
      <c r="S2125" s="102"/>
      <c r="T2125" s="102"/>
      <c r="U2125" s="102"/>
      <c r="V2125" s="102"/>
      <c r="W2125" s="103"/>
      <c r="X2125" s="102"/>
      <c r="Y2125" s="102"/>
      <c r="Z2125" s="102"/>
      <c r="AA2125" s="102"/>
      <c r="AB2125" s="102"/>
      <c r="AC2125" s="102"/>
      <c r="AD2125" s="102"/>
      <c r="AE2125" s="147"/>
    </row>
    <row r="2126" spans="1:31">
      <c r="A2126" s="100"/>
      <c r="B2126" s="101"/>
      <c r="C2126" s="175"/>
      <c r="D2126" s="67"/>
      <c r="E2126" s="67"/>
      <c r="F2126" s="102"/>
      <c r="G2126" s="102"/>
      <c r="H2126" s="102"/>
      <c r="I2126" s="102"/>
      <c r="J2126" s="102"/>
      <c r="K2126" s="102"/>
      <c r="L2126" s="67"/>
      <c r="M2126" s="67"/>
      <c r="N2126" s="67"/>
      <c r="O2126" s="111"/>
      <c r="P2126" s="67"/>
      <c r="Q2126" s="198"/>
      <c r="R2126" s="102"/>
      <c r="S2126" s="102"/>
      <c r="T2126" s="102"/>
      <c r="U2126" s="102"/>
      <c r="V2126" s="102"/>
      <c r="W2126" s="103"/>
      <c r="X2126" s="102"/>
      <c r="Y2126" s="102"/>
      <c r="Z2126" s="102"/>
      <c r="AA2126" s="102"/>
      <c r="AB2126" s="102"/>
      <c r="AC2126" s="102"/>
      <c r="AD2126" s="102"/>
      <c r="AE2126" s="147"/>
    </row>
    <row r="2127" spans="1:31">
      <c r="A2127" s="100"/>
      <c r="B2127" s="101"/>
      <c r="C2127" s="175"/>
      <c r="D2127" s="67"/>
      <c r="E2127" s="67"/>
      <c r="F2127" s="102"/>
      <c r="G2127" s="102"/>
      <c r="H2127" s="102"/>
      <c r="I2127" s="102"/>
      <c r="J2127" s="102"/>
      <c r="K2127" s="102"/>
      <c r="L2127" s="67"/>
      <c r="M2127" s="67"/>
      <c r="N2127" s="67"/>
      <c r="O2127" s="111"/>
      <c r="P2127" s="67"/>
      <c r="Q2127" s="198"/>
      <c r="R2127" s="102"/>
      <c r="S2127" s="102"/>
      <c r="T2127" s="102"/>
      <c r="U2127" s="102"/>
      <c r="V2127" s="102"/>
      <c r="W2127" s="103"/>
      <c r="X2127" s="102"/>
      <c r="Y2127" s="102"/>
      <c r="Z2127" s="102"/>
      <c r="AA2127" s="102"/>
      <c r="AB2127" s="102"/>
      <c r="AC2127" s="102"/>
      <c r="AD2127" s="102"/>
      <c r="AE2127" s="147"/>
    </row>
    <row r="2128" spans="1:31">
      <c r="A2128" s="100"/>
      <c r="B2128" s="101"/>
      <c r="C2128" s="175"/>
      <c r="D2128" s="67"/>
      <c r="E2128" s="67"/>
      <c r="F2128" s="102"/>
      <c r="G2128" s="102"/>
      <c r="H2128" s="102"/>
      <c r="I2128" s="102"/>
      <c r="J2128" s="102"/>
      <c r="K2128" s="102"/>
      <c r="L2128" s="67"/>
      <c r="M2128" s="67"/>
      <c r="N2128" s="67"/>
      <c r="O2128" s="111"/>
      <c r="P2128" s="67"/>
      <c r="Q2128" s="198"/>
      <c r="R2128" s="102"/>
      <c r="S2128" s="102"/>
      <c r="T2128" s="102"/>
      <c r="U2128" s="102"/>
      <c r="V2128" s="102"/>
      <c r="W2128" s="103"/>
      <c r="X2128" s="102"/>
      <c r="Y2128" s="102"/>
      <c r="Z2128" s="102"/>
      <c r="AA2128" s="102"/>
      <c r="AB2128" s="102"/>
      <c r="AC2128" s="102"/>
      <c r="AD2128" s="102"/>
      <c r="AE2128" s="147"/>
    </row>
    <row r="2129" spans="1:31">
      <c r="A2129" s="100"/>
      <c r="B2129" s="101"/>
      <c r="C2129" s="175"/>
      <c r="D2129" s="67"/>
      <c r="E2129" s="67"/>
      <c r="F2129" s="102"/>
      <c r="G2129" s="102"/>
      <c r="H2129" s="102"/>
      <c r="I2129" s="102"/>
      <c r="J2129" s="102"/>
      <c r="K2129" s="102"/>
      <c r="L2129" s="67"/>
      <c r="M2129" s="67"/>
      <c r="N2129" s="67"/>
      <c r="O2129" s="111"/>
      <c r="P2129" s="67"/>
      <c r="Q2129" s="198"/>
      <c r="R2129" s="102"/>
      <c r="S2129" s="102"/>
      <c r="T2129" s="102"/>
      <c r="U2129" s="102"/>
      <c r="V2129" s="102"/>
      <c r="W2129" s="103"/>
      <c r="X2129" s="102"/>
      <c r="Y2129" s="102"/>
      <c r="Z2129" s="102"/>
      <c r="AA2129" s="102"/>
      <c r="AB2129" s="102"/>
      <c r="AC2129" s="102"/>
      <c r="AD2129" s="102"/>
      <c r="AE2129" s="147"/>
    </row>
    <row r="2130" spans="1:31">
      <c r="A2130" s="100"/>
      <c r="B2130" s="101"/>
      <c r="C2130" s="175"/>
      <c r="D2130" s="67"/>
      <c r="E2130" s="67"/>
      <c r="F2130" s="102"/>
      <c r="G2130" s="102"/>
      <c r="H2130" s="102"/>
      <c r="I2130" s="102"/>
      <c r="J2130" s="102"/>
      <c r="K2130" s="102"/>
      <c r="L2130" s="67"/>
      <c r="M2130" s="67"/>
      <c r="N2130" s="67"/>
      <c r="O2130" s="111"/>
      <c r="P2130" s="67"/>
      <c r="Q2130" s="198"/>
      <c r="R2130" s="102"/>
      <c r="S2130" s="102"/>
      <c r="T2130" s="102"/>
      <c r="U2130" s="102"/>
      <c r="V2130" s="102"/>
      <c r="W2130" s="103"/>
      <c r="X2130" s="102"/>
      <c r="Y2130" s="102"/>
      <c r="Z2130" s="102"/>
      <c r="AA2130" s="102"/>
      <c r="AB2130" s="102"/>
      <c r="AC2130" s="102"/>
      <c r="AD2130" s="102"/>
      <c r="AE2130" s="147"/>
    </row>
    <row r="2131" spans="1:31">
      <c r="A2131" s="100"/>
      <c r="B2131" s="101"/>
      <c r="C2131" s="175"/>
      <c r="D2131" s="67"/>
      <c r="E2131" s="67"/>
      <c r="F2131" s="102"/>
      <c r="G2131" s="102"/>
      <c r="H2131" s="102"/>
      <c r="I2131" s="102"/>
      <c r="J2131" s="102"/>
      <c r="K2131" s="102"/>
      <c r="L2131" s="67"/>
      <c r="M2131" s="67"/>
      <c r="N2131" s="67"/>
      <c r="O2131" s="111"/>
      <c r="P2131" s="67"/>
      <c r="Q2131" s="198"/>
      <c r="R2131" s="102"/>
      <c r="S2131" s="102"/>
      <c r="T2131" s="102"/>
      <c r="U2131" s="102"/>
      <c r="V2131" s="102"/>
      <c r="W2131" s="103"/>
      <c r="X2131" s="102"/>
      <c r="Y2131" s="102"/>
      <c r="Z2131" s="102"/>
      <c r="AA2131" s="102"/>
      <c r="AB2131" s="102"/>
      <c r="AC2131" s="102"/>
      <c r="AD2131" s="102"/>
      <c r="AE2131" s="147"/>
    </row>
    <row r="2132" spans="1:31">
      <c r="A2132" s="100"/>
      <c r="B2132" s="101"/>
      <c r="C2132" s="175"/>
      <c r="D2132" s="67"/>
      <c r="E2132" s="67"/>
      <c r="F2132" s="102"/>
      <c r="G2132" s="102"/>
      <c r="H2132" s="102"/>
      <c r="I2132" s="102"/>
      <c r="J2132" s="102"/>
      <c r="K2132" s="102"/>
      <c r="L2132" s="67"/>
      <c r="M2132" s="67"/>
      <c r="N2132" s="67"/>
      <c r="O2132" s="111"/>
      <c r="P2132" s="67"/>
      <c r="Q2132" s="198"/>
      <c r="R2132" s="102"/>
      <c r="S2132" s="102"/>
      <c r="T2132" s="102"/>
      <c r="U2132" s="102"/>
      <c r="V2132" s="102"/>
      <c r="W2132" s="103"/>
      <c r="X2132" s="102"/>
      <c r="Y2132" s="102"/>
      <c r="Z2132" s="102"/>
      <c r="AA2132" s="102"/>
      <c r="AB2132" s="102"/>
      <c r="AC2132" s="102"/>
      <c r="AD2132" s="102"/>
      <c r="AE2132" s="147"/>
    </row>
    <row r="2133" spans="1:31">
      <c r="A2133" s="100"/>
      <c r="B2133" s="101"/>
      <c r="C2133" s="175"/>
      <c r="D2133" s="67"/>
      <c r="E2133" s="67"/>
      <c r="F2133" s="102"/>
      <c r="G2133" s="102"/>
      <c r="H2133" s="102"/>
      <c r="I2133" s="102"/>
      <c r="J2133" s="102"/>
      <c r="K2133" s="102"/>
      <c r="L2133" s="67"/>
      <c r="M2133" s="67"/>
      <c r="N2133" s="67"/>
      <c r="O2133" s="111"/>
      <c r="P2133" s="67"/>
      <c r="Q2133" s="198"/>
      <c r="R2133" s="102"/>
      <c r="S2133" s="102"/>
      <c r="T2133" s="102"/>
      <c r="U2133" s="102"/>
      <c r="V2133" s="102"/>
      <c r="W2133" s="103"/>
      <c r="X2133" s="102"/>
      <c r="Y2133" s="102"/>
      <c r="Z2133" s="102"/>
      <c r="AA2133" s="102"/>
      <c r="AB2133" s="102"/>
      <c r="AC2133" s="102"/>
      <c r="AD2133" s="102"/>
      <c r="AE2133" s="147"/>
    </row>
    <row r="2134" spans="1:31">
      <c r="A2134" s="100"/>
      <c r="B2134" s="101"/>
      <c r="C2134" s="175"/>
      <c r="D2134" s="67"/>
      <c r="E2134" s="67"/>
      <c r="F2134" s="102"/>
      <c r="G2134" s="102"/>
      <c r="H2134" s="102"/>
      <c r="I2134" s="102"/>
      <c r="J2134" s="102"/>
      <c r="K2134" s="102"/>
      <c r="L2134" s="67"/>
      <c r="M2134" s="67"/>
      <c r="N2134" s="67"/>
      <c r="O2134" s="111"/>
      <c r="P2134" s="67"/>
      <c r="Q2134" s="198"/>
      <c r="R2134" s="102"/>
      <c r="S2134" s="102"/>
      <c r="T2134" s="102"/>
      <c r="U2134" s="102"/>
      <c r="V2134" s="102"/>
      <c r="W2134" s="103"/>
      <c r="X2134" s="102"/>
      <c r="Y2134" s="102"/>
      <c r="Z2134" s="102"/>
      <c r="AA2134" s="102"/>
      <c r="AB2134" s="102"/>
      <c r="AC2134" s="102"/>
      <c r="AD2134" s="102"/>
      <c r="AE2134" s="147"/>
    </row>
    <row r="2135" spans="1:31">
      <c r="A2135" s="100"/>
      <c r="B2135" s="101"/>
      <c r="C2135" s="175"/>
      <c r="D2135" s="67"/>
      <c r="E2135" s="67"/>
      <c r="F2135" s="102"/>
      <c r="G2135" s="102"/>
      <c r="H2135" s="102"/>
      <c r="I2135" s="102"/>
      <c r="J2135" s="102"/>
      <c r="K2135" s="102"/>
      <c r="L2135" s="67"/>
      <c r="M2135" s="67"/>
      <c r="N2135" s="67"/>
      <c r="O2135" s="111"/>
      <c r="P2135" s="67"/>
      <c r="Q2135" s="198"/>
      <c r="R2135" s="102"/>
      <c r="S2135" s="102"/>
      <c r="T2135" s="102"/>
      <c r="U2135" s="102"/>
      <c r="V2135" s="102"/>
      <c r="W2135" s="103"/>
      <c r="X2135" s="102"/>
      <c r="Y2135" s="102"/>
      <c r="Z2135" s="102"/>
      <c r="AA2135" s="102"/>
      <c r="AB2135" s="102"/>
      <c r="AC2135" s="102"/>
      <c r="AD2135" s="102"/>
      <c r="AE2135" s="147"/>
    </row>
    <row r="2136" spans="1:31">
      <c r="A2136" s="100"/>
      <c r="B2136" s="101"/>
      <c r="C2136" s="175"/>
      <c r="D2136" s="67"/>
      <c r="E2136" s="67"/>
      <c r="F2136" s="102"/>
      <c r="G2136" s="102"/>
      <c r="H2136" s="102"/>
      <c r="I2136" s="102"/>
      <c r="J2136" s="102"/>
      <c r="K2136" s="102"/>
      <c r="L2136" s="67"/>
      <c r="M2136" s="67"/>
      <c r="N2136" s="67"/>
      <c r="O2136" s="111"/>
      <c r="P2136" s="67"/>
      <c r="Q2136" s="198"/>
      <c r="R2136" s="102"/>
      <c r="S2136" s="102"/>
      <c r="T2136" s="102"/>
      <c r="U2136" s="102"/>
      <c r="V2136" s="102"/>
      <c r="W2136" s="103"/>
      <c r="X2136" s="102"/>
      <c r="Y2136" s="102"/>
      <c r="Z2136" s="102"/>
      <c r="AA2136" s="102"/>
      <c r="AB2136" s="102"/>
      <c r="AC2136" s="102"/>
      <c r="AD2136" s="102"/>
      <c r="AE2136" s="147"/>
    </row>
    <row r="2137" spans="1:31">
      <c r="A2137" s="100"/>
      <c r="B2137" s="101"/>
      <c r="C2137" s="175"/>
      <c r="D2137" s="67"/>
      <c r="E2137" s="67"/>
      <c r="F2137" s="102"/>
      <c r="G2137" s="102"/>
      <c r="H2137" s="102"/>
      <c r="I2137" s="102"/>
      <c r="J2137" s="102"/>
      <c r="K2137" s="102"/>
      <c r="L2137" s="67"/>
      <c r="M2137" s="67"/>
      <c r="N2137" s="67"/>
      <c r="O2137" s="111"/>
      <c r="P2137" s="67"/>
      <c r="Q2137" s="198"/>
      <c r="R2137" s="102"/>
      <c r="S2137" s="102"/>
      <c r="T2137" s="102"/>
      <c r="U2137" s="102"/>
      <c r="V2137" s="102"/>
      <c r="W2137" s="103"/>
      <c r="X2137" s="102"/>
      <c r="Y2137" s="102"/>
      <c r="Z2137" s="102"/>
      <c r="AA2137" s="102"/>
      <c r="AB2137" s="102"/>
      <c r="AC2137" s="102"/>
      <c r="AD2137" s="102"/>
      <c r="AE2137" s="147"/>
    </row>
    <row r="2138" spans="1:31">
      <c r="A2138" s="100"/>
      <c r="B2138" s="101"/>
      <c r="C2138" s="175"/>
      <c r="D2138" s="67"/>
      <c r="E2138" s="67"/>
      <c r="F2138" s="102"/>
      <c r="G2138" s="102"/>
      <c r="H2138" s="102"/>
      <c r="I2138" s="102"/>
      <c r="J2138" s="102"/>
      <c r="K2138" s="102"/>
      <c r="L2138" s="67"/>
      <c r="M2138" s="67"/>
      <c r="N2138" s="67"/>
      <c r="O2138" s="111"/>
      <c r="P2138" s="67"/>
      <c r="Q2138" s="198"/>
      <c r="R2138" s="102"/>
      <c r="S2138" s="102"/>
      <c r="T2138" s="102"/>
      <c r="U2138" s="102"/>
      <c r="V2138" s="102"/>
      <c r="W2138" s="103"/>
      <c r="X2138" s="102"/>
      <c r="Y2138" s="102"/>
      <c r="Z2138" s="102"/>
      <c r="AA2138" s="102"/>
      <c r="AB2138" s="102"/>
      <c r="AC2138" s="102"/>
      <c r="AD2138" s="102"/>
      <c r="AE2138" s="147"/>
    </row>
    <row r="2139" spans="1:31">
      <c r="A2139" s="100"/>
      <c r="B2139" s="101"/>
      <c r="C2139" s="175"/>
      <c r="D2139" s="67"/>
      <c r="E2139" s="67"/>
      <c r="F2139" s="102"/>
      <c r="G2139" s="102"/>
      <c r="H2139" s="102"/>
      <c r="I2139" s="102"/>
      <c r="J2139" s="102"/>
      <c r="K2139" s="102"/>
      <c r="L2139" s="67"/>
      <c r="M2139" s="67"/>
      <c r="N2139" s="67"/>
      <c r="O2139" s="111"/>
      <c r="P2139" s="67"/>
      <c r="Q2139" s="198"/>
      <c r="R2139" s="102"/>
      <c r="S2139" s="102"/>
      <c r="T2139" s="102"/>
      <c r="U2139" s="102"/>
      <c r="V2139" s="102"/>
      <c r="W2139" s="103"/>
      <c r="X2139" s="102"/>
      <c r="Y2139" s="102"/>
      <c r="Z2139" s="102"/>
      <c r="AA2139" s="102"/>
      <c r="AB2139" s="102"/>
      <c r="AC2139" s="102"/>
      <c r="AD2139" s="102"/>
      <c r="AE2139" s="147"/>
    </row>
    <row r="2140" spans="1:31">
      <c r="A2140" s="100"/>
      <c r="B2140" s="101"/>
      <c r="C2140" s="175"/>
      <c r="D2140" s="67"/>
      <c r="E2140" s="67"/>
      <c r="F2140" s="102"/>
      <c r="G2140" s="102"/>
      <c r="H2140" s="102"/>
      <c r="I2140" s="102"/>
      <c r="J2140" s="102"/>
      <c r="K2140" s="102"/>
      <c r="L2140" s="67"/>
      <c r="M2140" s="67"/>
      <c r="N2140" s="67"/>
      <c r="O2140" s="111"/>
      <c r="P2140" s="67"/>
      <c r="Q2140" s="198"/>
      <c r="R2140" s="102"/>
      <c r="S2140" s="102"/>
      <c r="T2140" s="102"/>
      <c r="U2140" s="102"/>
      <c r="V2140" s="102"/>
      <c r="W2140" s="103"/>
      <c r="X2140" s="102"/>
      <c r="Y2140" s="102"/>
      <c r="Z2140" s="102"/>
      <c r="AA2140" s="102"/>
      <c r="AB2140" s="102"/>
      <c r="AC2140" s="102"/>
      <c r="AD2140" s="102"/>
      <c r="AE2140" s="147"/>
    </row>
    <row r="2141" spans="1:31">
      <c r="A2141" s="100"/>
      <c r="B2141" s="101"/>
      <c r="C2141" s="175"/>
      <c r="D2141" s="67"/>
      <c r="E2141" s="67"/>
      <c r="F2141" s="102"/>
      <c r="G2141" s="102"/>
      <c r="H2141" s="102"/>
      <c r="I2141" s="102"/>
      <c r="J2141" s="102"/>
      <c r="K2141" s="102"/>
      <c r="L2141" s="67"/>
      <c r="M2141" s="67"/>
      <c r="N2141" s="67"/>
      <c r="O2141" s="111"/>
      <c r="P2141" s="67"/>
      <c r="Q2141" s="198"/>
      <c r="R2141" s="102"/>
      <c r="S2141" s="102"/>
      <c r="T2141" s="102"/>
      <c r="U2141" s="102"/>
      <c r="V2141" s="102"/>
      <c r="W2141" s="103"/>
      <c r="X2141" s="102"/>
      <c r="Y2141" s="102"/>
      <c r="Z2141" s="102"/>
      <c r="AA2141" s="102"/>
      <c r="AB2141" s="102"/>
      <c r="AC2141" s="102"/>
      <c r="AD2141" s="102"/>
      <c r="AE2141" s="147"/>
    </row>
    <row r="2142" spans="1:31">
      <c r="A2142" s="100"/>
      <c r="B2142" s="101"/>
      <c r="C2142" s="175"/>
      <c r="D2142" s="67"/>
      <c r="E2142" s="67"/>
      <c r="F2142" s="102"/>
      <c r="G2142" s="102"/>
      <c r="H2142" s="102"/>
      <c r="I2142" s="102"/>
      <c r="J2142" s="102"/>
      <c r="K2142" s="102"/>
      <c r="L2142" s="67"/>
      <c r="M2142" s="67"/>
      <c r="N2142" s="67"/>
      <c r="O2142" s="111"/>
      <c r="P2142" s="67"/>
      <c r="Q2142" s="198"/>
      <c r="R2142" s="102"/>
      <c r="S2142" s="102"/>
      <c r="T2142" s="102"/>
      <c r="U2142" s="102"/>
      <c r="V2142" s="102"/>
      <c r="W2142" s="103"/>
      <c r="X2142" s="102"/>
      <c r="Y2142" s="102"/>
      <c r="Z2142" s="102"/>
      <c r="AA2142" s="102"/>
      <c r="AB2142" s="102"/>
      <c r="AC2142" s="102"/>
      <c r="AD2142" s="102"/>
      <c r="AE2142" s="147"/>
    </row>
    <row r="2143" spans="1:31">
      <c r="A2143" s="100"/>
      <c r="B2143" s="101"/>
      <c r="C2143" s="175"/>
      <c r="D2143" s="67"/>
      <c r="E2143" s="67"/>
      <c r="F2143" s="102"/>
      <c r="G2143" s="102"/>
      <c r="H2143" s="102"/>
      <c r="I2143" s="102"/>
      <c r="J2143" s="102"/>
      <c r="K2143" s="102"/>
      <c r="L2143" s="67"/>
      <c r="M2143" s="67"/>
      <c r="N2143" s="67"/>
      <c r="O2143" s="111"/>
      <c r="P2143" s="67"/>
      <c r="Q2143" s="198"/>
      <c r="R2143" s="102"/>
      <c r="S2143" s="102"/>
      <c r="T2143" s="102"/>
      <c r="U2143" s="102"/>
      <c r="V2143" s="102"/>
      <c r="W2143" s="103"/>
      <c r="X2143" s="102"/>
      <c r="Y2143" s="102"/>
      <c r="Z2143" s="102"/>
      <c r="AA2143" s="102"/>
      <c r="AB2143" s="102"/>
      <c r="AC2143" s="102"/>
      <c r="AD2143" s="102"/>
      <c r="AE2143" s="147"/>
    </row>
    <row r="2144" spans="1:31">
      <c r="A2144" s="100"/>
      <c r="B2144" s="101"/>
      <c r="C2144" s="175"/>
      <c r="D2144" s="67"/>
      <c r="E2144" s="67"/>
      <c r="F2144" s="102"/>
      <c r="G2144" s="102"/>
      <c r="H2144" s="102"/>
      <c r="I2144" s="102"/>
      <c r="J2144" s="102"/>
      <c r="K2144" s="102"/>
      <c r="L2144" s="67"/>
      <c r="M2144" s="67"/>
      <c r="N2144" s="67"/>
      <c r="O2144" s="111"/>
      <c r="P2144" s="67"/>
      <c r="Q2144" s="198"/>
      <c r="R2144" s="102"/>
      <c r="S2144" s="102"/>
      <c r="T2144" s="102"/>
      <c r="U2144" s="102"/>
      <c r="V2144" s="102"/>
      <c r="W2144" s="103"/>
      <c r="X2144" s="102"/>
      <c r="Y2144" s="102"/>
      <c r="Z2144" s="102"/>
      <c r="AA2144" s="102"/>
      <c r="AB2144" s="102"/>
      <c r="AC2144" s="102"/>
      <c r="AD2144" s="102"/>
      <c r="AE2144" s="147"/>
    </row>
    <row r="2145" spans="1:31">
      <c r="A2145" s="100"/>
      <c r="B2145" s="101"/>
      <c r="C2145" s="175"/>
      <c r="D2145" s="67"/>
      <c r="E2145" s="67"/>
      <c r="F2145" s="102"/>
      <c r="G2145" s="102"/>
      <c r="H2145" s="102"/>
      <c r="I2145" s="102"/>
      <c r="J2145" s="102"/>
      <c r="K2145" s="102"/>
      <c r="L2145" s="67"/>
      <c r="M2145" s="67"/>
      <c r="N2145" s="67"/>
      <c r="O2145" s="111"/>
      <c r="P2145" s="67"/>
      <c r="Q2145" s="198"/>
      <c r="R2145" s="102"/>
      <c r="S2145" s="102"/>
      <c r="T2145" s="102"/>
      <c r="U2145" s="102"/>
      <c r="V2145" s="102"/>
      <c r="W2145" s="103"/>
      <c r="X2145" s="102"/>
      <c r="Y2145" s="102"/>
      <c r="Z2145" s="102"/>
      <c r="AA2145" s="102"/>
      <c r="AB2145" s="102"/>
      <c r="AC2145" s="102"/>
      <c r="AD2145" s="102"/>
      <c r="AE2145" s="147"/>
    </row>
    <row r="2146" spans="1:31">
      <c r="A2146" s="100"/>
      <c r="B2146" s="101"/>
      <c r="C2146" s="175"/>
      <c r="D2146" s="67"/>
      <c r="E2146" s="67"/>
      <c r="F2146" s="102"/>
      <c r="G2146" s="102"/>
      <c r="H2146" s="102"/>
      <c r="I2146" s="102"/>
      <c r="J2146" s="102"/>
      <c r="K2146" s="102"/>
      <c r="L2146" s="67"/>
      <c r="M2146" s="67"/>
      <c r="N2146" s="67"/>
      <c r="O2146" s="111"/>
      <c r="P2146" s="67"/>
      <c r="Q2146" s="198"/>
      <c r="R2146" s="102"/>
      <c r="S2146" s="102"/>
      <c r="T2146" s="102"/>
      <c r="U2146" s="102"/>
      <c r="V2146" s="102"/>
      <c r="W2146" s="103"/>
      <c r="X2146" s="102"/>
      <c r="Y2146" s="102"/>
      <c r="Z2146" s="102"/>
      <c r="AA2146" s="102"/>
      <c r="AB2146" s="102"/>
      <c r="AC2146" s="102"/>
      <c r="AD2146" s="102"/>
      <c r="AE2146" s="147"/>
    </row>
    <row r="2147" spans="1:31">
      <c r="A2147" s="100"/>
      <c r="B2147" s="101"/>
      <c r="C2147" s="175"/>
      <c r="D2147" s="67"/>
      <c r="E2147" s="67"/>
      <c r="F2147" s="102"/>
      <c r="G2147" s="102"/>
      <c r="H2147" s="102"/>
      <c r="I2147" s="102"/>
      <c r="J2147" s="102"/>
      <c r="K2147" s="102"/>
      <c r="L2147" s="67"/>
      <c r="M2147" s="67"/>
      <c r="N2147" s="67"/>
      <c r="O2147" s="111"/>
      <c r="P2147" s="67"/>
      <c r="Q2147" s="198"/>
      <c r="R2147" s="102"/>
      <c r="S2147" s="102"/>
      <c r="T2147" s="102"/>
      <c r="U2147" s="102"/>
      <c r="V2147" s="102"/>
      <c r="W2147" s="103"/>
      <c r="X2147" s="102"/>
      <c r="Y2147" s="102"/>
      <c r="Z2147" s="102"/>
      <c r="AA2147" s="102"/>
      <c r="AB2147" s="102"/>
      <c r="AC2147" s="102"/>
      <c r="AD2147" s="102"/>
      <c r="AE2147" s="147"/>
    </row>
    <row r="2148" spans="1:31">
      <c r="A2148" s="100"/>
      <c r="B2148" s="101"/>
      <c r="C2148" s="175"/>
      <c r="D2148" s="67"/>
      <c r="E2148" s="67"/>
      <c r="F2148" s="102"/>
      <c r="G2148" s="102"/>
      <c r="H2148" s="102"/>
      <c r="I2148" s="102"/>
      <c r="J2148" s="102"/>
      <c r="K2148" s="102"/>
      <c r="L2148" s="67"/>
      <c r="M2148" s="67"/>
      <c r="N2148" s="67"/>
      <c r="O2148" s="111"/>
      <c r="P2148" s="67"/>
      <c r="Q2148" s="198"/>
      <c r="R2148" s="102"/>
      <c r="S2148" s="102"/>
      <c r="T2148" s="102"/>
      <c r="U2148" s="102"/>
      <c r="V2148" s="102"/>
      <c r="W2148" s="103"/>
      <c r="X2148" s="102"/>
      <c r="Y2148" s="102"/>
      <c r="Z2148" s="102"/>
      <c r="AA2148" s="102"/>
      <c r="AB2148" s="102"/>
      <c r="AC2148" s="102"/>
      <c r="AD2148" s="102"/>
      <c r="AE2148" s="147"/>
    </row>
    <row r="2149" spans="1:31">
      <c r="A2149" s="100"/>
      <c r="B2149" s="101"/>
      <c r="C2149" s="175"/>
      <c r="D2149" s="67"/>
      <c r="E2149" s="67"/>
      <c r="F2149" s="102"/>
      <c r="G2149" s="102"/>
      <c r="H2149" s="102"/>
      <c r="I2149" s="102"/>
      <c r="J2149" s="102"/>
      <c r="K2149" s="102"/>
      <c r="L2149" s="67"/>
      <c r="M2149" s="67"/>
      <c r="N2149" s="67"/>
      <c r="O2149" s="111"/>
      <c r="P2149" s="67"/>
      <c r="Q2149" s="198"/>
      <c r="R2149" s="102"/>
      <c r="S2149" s="102"/>
      <c r="T2149" s="102"/>
      <c r="U2149" s="102"/>
      <c r="V2149" s="102"/>
      <c r="W2149" s="103"/>
      <c r="X2149" s="102"/>
      <c r="Y2149" s="102"/>
      <c r="Z2149" s="102"/>
      <c r="AA2149" s="102"/>
      <c r="AB2149" s="102"/>
      <c r="AC2149" s="102"/>
      <c r="AD2149" s="102"/>
      <c r="AE2149" s="147"/>
    </row>
    <row r="2150" spans="1:31">
      <c r="A2150" s="100"/>
      <c r="B2150" s="101"/>
      <c r="C2150" s="175"/>
      <c r="D2150" s="67"/>
      <c r="E2150" s="67"/>
      <c r="F2150" s="102"/>
      <c r="G2150" s="102"/>
      <c r="H2150" s="102"/>
      <c r="I2150" s="102"/>
      <c r="J2150" s="102"/>
      <c r="K2150" s="102"/>
      <c r="L2150" s="67"/>
      <c r="M2150" s="67"/>
      <c r="N2150" s="67"/>
      <c r="O2150" s="111"/>
      <c r="P2150" s="67"/>
      <c r="Q2150" s="198"/>
      <c r="R2150" s="102"/>
      <c r="S2150" s="102"/>
      <c r="T2150" s="102"/>
      <c r="U2150" s="102"/>
      <c r="V2150" s="102"/>
      <c r="W2150" s="103"/>
      <c r="X2150" s="102"/>
      <c r="Y2150" s="102"/>
      <c r="Z2150" s="102"/>
      <c r="AA2150" s="102"/>
      <c r="AB2150" s="102"/>
      <c r="AC2150" s="102"/>
      <c r="AD2150" s="102"/>
      <c r="AE2150" s="147"/>
    </row>
    <row r="2151" spans="1:31">
      <c r="A2151" s="100"/>
      <c r="B2151" s="101"/>
      <c r="C2151" s="175"/>
      <c r="D2151" s="67"/>
      <c r="E2151" s="67"/>
      <c r="F2151" s="102"/>
      <c r="G2151" s="102"/>
      <c r="H2151" s="102"/>
      <c r="I2151" s="102"/>
      <c r="J2151" s="102"/>
      <c r="K2151" s="102"/>
      <c r="L2151" s="67"/>
      <c r="M2151" s="67"/>
      <c r="N2151" s="67"/>
      <c r="O2151" s="111"/>
      <c r="P2151" s="67"/>
      <c r="Q2151" s="198"/>
      <c r="R2151" s="102"/>
      <c r="S2151" s="102"/>
      <c r="T2151" s="102"/>
      <c r="U2151" s="102"/>
      <c r="V2151" s="102"/>
      <c r="W2151" s="103"/>
      <c r="X2151" s="102"/>
      <c r="Y2151" s="102"/>
      <c r="Z2151" s="102"/>
      <c r="AA2151" s="102"/>
      <c r="AB2151" s="102"/>
      <c r="AC2151" s="102"/>
      <c r="AD2151" s="102"/>
      <c r="AE2151" s="147"/>
    </row>
    <row r="2152" spans="1:31">
      <c r="A2152" s="100"/>
      <c r="B2152" s="101"/>
      <c r="C2152" s="175"/>
      <c r="D2152" s="67"/>
      <c r="E2152" s="67"/>
      <c r="F2152" s="102"/>
      <c r="G2152" s="102"/>
      <c r="H2152" s="102"/>
      <c r="I2152" s="102"/>
      <c r="J2152" s="102"/>
      <c r="K2152" s="102"/>
      <c r="L2152" s="67"/>
      <c r="M2152" s="67"/>
      <c r="N2152" s="67"/>
      <c r="O2152" s="111"/>
      <c r="P2152" s="67"/>
      <c r="Q2152" s="198"/>
      <c r="R2152" s="102"/>
      <c r="S2152" s="102"/>
      <c r="T2152" s="102"/>
      <c r="U2152" s="102"/>
      <c r="V2152" s="102"/>
      <c r="W2152" s="103"/>
      <c r="X2152" s="102"/>
      <c r="Y2152" s="102"/>
      <c r="Z2152" s="102"/>
      <c r="AA2152" s="102"/>
      <c r="AB2152" s="102"/>
      <c r="AC2152" s="102"/>
      <c r="AD2152" s="102"/>
      <c r="AE2152" s="147"/>
    </row>
    <row r="2153" spans="1:31">
      <c r="A2153" s="100"/>
      <c r="B2153" s="101"/>
      <c r="C2153" s="175"/>
      <c r="D2153" s="67"/>
      <c r="E2153" s="67"/>
      <c r="F2153" s="102"/>
      <c r="G2153" s="102"/>
      <c r="H2153" s="102"/>
      <c r="I2153" s="102"/>
      <c r="J2153" s="102"/>
      <c r="K2153" s="102"/>
      <c r="L2153" s="67"/>
      <c r="M2153" s="67"/>
      <c r="N2153" s="67"/>
      <c r="O2153" s="111"/>
      <c r="P2153" s="67"/>
      <c r="Q2153" s="198"/>
      <c r="R2153" s="102"/>
      <c r="S2153" s="102"/>
      <c r="T2153" s="102"/>
      <c r="U2153" s="102"/>
      <c r="V2153" s="102"/>
      <c r="W2153" s="103"/>
      <c r="X2153" s="102"/>
      <c r="Y2153" s="102"/>
      <c r="Z2153" s="102"/>
      <c r="AA2153" s="102"/>
      <c r="AB2153" s="102"/>
      <c r="AC2153" s="102"/>
      <c r="AD2153" s="102"/>
      <c r="AE2153" s="147"/>
    </row>
    <row r="2154" spans="1:31">
      <c r="A2154" s="100"/>
      <c r="B2154" s="101"/>
      <c r="C2154" s="175"/>
      <c r="D2154" s="67"/>
      <c r="E2154" s="67"/>
      <c r="F2154" s="102"/>
      <c r="G2154" s="102"/>
      <c r="H2154" s="102"/>
      <c r="I2154" s="102"/>
      <c r="J2154" s="102"/>
      <c r="K2154" s="102"/>
      <c r="L2154" s="67"/>
      <c r="M2154" s="67"/>
      <c r="N2154" s="67"/>
      <c r="O2154" s="111"/>
      <c r="P2154" s="67"/>
      <c r="Q2154" s="198"/>
      <c r="R2154" s="102"/>
      <c r="S2154" s="102"/>
      <c r="T2154" s="102"/>
      <c r="U2154" s="102"/>
      <c r="V2154" s="102"/>
      <c r="W2154" s="103"/>
      <c r="X2154" s="102"/>
      <c r="Y2154" s="102"/>
      <c r="Z2154" s="102"/>
      <c r="AA2154" s="102"/>
      <c r="AB2154" s="102"/>
      <c r="AC2154" s="102"/>
      <c r="AD2154" s="102"/>
      <c r="AE2154" s="147"/>
    </row>
    <row r="2155" spans="1:31">
      <c r="A2155" s="100"/>
      <c r="B2155" s="101"/>
      <c r="C2155" s="175"/>
      <c r="D2155" s="67"/>
      <c r="E2155" s="67"/>
      <c r="F2155" s="102"/>
      <c r="G2155" s="102"/>
      <c r="H2155" s="102"/>
      <c r="I2155" s="102"/>
      <c r="J2155" s="102"/>
      <c r="K2155" s="102"/>
      <c r="L2155" s="67"/>
      <c r="M2155" s="67"/>
      <c r="N2155" s="67"/>
      <c r="O2155" s="111"/>
      <c r="P2155" s="67"/>
      <c r="Q2155" s="198"/>
      <c r="R2155" s="102"/>
      <c r="S2155" s="102"/>
      <c r="T2155" s="102"/>
      <c r="U2155" s="102"/>
      <c r="V2155" s="102"/>
      <c r="W2155" s="103"/>
      <c r="X2155" s="102"/>
      <c r="Y2155" s="102"/>
      <c r="Z2155" s="102"/>
      <c r="AA2155" s="102"/>
      <c r="AB2155" s="102"/>
      <c r="AC2155" s="102"/>
      <c r="AD2155" s="102"/>
      <c r="AE2155" s="147"/>
    </row>
    <row r="2156" spans="1:31">
      <c r="A2156" s="100"/>
      <c r="B2156" s="101"/>
      <c r="C2156" s="175"/>
      <c r="D2156" s="67"/>
      <c r="E2156" s="67"/>
      <c r="F2156" s="102"/>
      <c r="G2156" s="102"/>
      <c r="H2156" s="102"/>
      <c r="I2156" s="102"/>
      <c r="J2156" s="102"/>
      <c r="K2156" s="102"/>
      <c r="L2156" s="67"/>
      <c r="M2156" s="67"/>
      <c r="N2156" s="67"/>
      <c r="O2156" s="111"/>
      <c r="P2156" s="67"/>
      <c r="Q2156" s="198"/>
      <c r="R2156" s="102"/>
      <c r="S2156" s="102"/>
      <c r="T2156" s="102"/>
      <c r="U2156" s="102"/>
      <c r="V2156" s="102"/>
      <c r="W2156" s="103"/>
      <c r="X2156" s="102"/>
      <c r="Y2156" s="102"/>
      <c r="Z2156" s="102"/>
      <c r="AA2156" s="102"/>
      <c r="AB2156" s="102"/>
      <c r="AC2156" s="102"/>
      <c r="AD2156" s="102"/>
      <c r="AE2156" s="147"/>
    </row>
    <row r="2157" spans="1:31">
      <c r="A2157" s="100"/>
      <c r="B2157" s="101"/>
      <c r="C2157" s="175"/>
      <c r="D2157" s="67"/>
      <c r="E2157" s="67"/>
      <c r="F2157" s="102"/>
      <c r="G2157" s="102"/>
      <c r="H2157" s="102"/>
      <c r="I2157" s="102"/>
      <c r="J2157" s="102"/>
      <c r="K2157" s="102"/>
      <c r="L2157" s="67"/>
      <c r="M2157" s="67"/>
      <c r="N2157" s="67"/>
      <c r="O2157" s="111"/>
      <c r="P2157" s="67"/>
      <c r="Q2157" s="198"/>
      <c r="R2157" s="102"/>
      <c r="S2157" s="102"/>
      <c r="T2157" s="102"/>
      <c r="U2157" s="102"/>
      <c r="V2157" s="102"/>
      <c r="W2157" s="103"/>
      <c r="X2157" s="102"/>
      <c r="Y2157" s="102"/>
      <c r="Z2157" s="102"/>
      <c r="AA2157" s="102"/>
      <c r="AB2157" s="102"/>
      <c r="AC2157" s="102"/>
      <c r="AD2157" s="102"/>
      <c r="AE2157" s="147"/>
    </row>
    <row r="2158" spans="1:31">
      <c r="A2158" s="100"/>
      <c r="B2158" s="101"/>
      <c r="C2158" s="175"/>
      <c r="D2158" s="67"/>
      <c r="E2158" s="67"/>
      <c r="F2158" s="102"/>
      <c r="G2158" s="102"/>
      <c r="H2158" s="102"/>
      <c r="I2158" s="102"/>
      <c r="J2158" s="102"/>
      <c r="K2158" s="102"/>
      <c r="L2158" s="67"/>
      <c r="M2158" s="67"/>
      <c r="N2158" s="67"/>
      <c r="O2158" s="111"/>
      <c r="P2158" s="67"/>
      <c r="Q2158" s="198"/>
      <c r="R2158" s="102"/>
      <c r="S2158" s="102"/>
      <c r="T2158" s="102"/>
      <c r="U2158" s="102"/>
      <c r="V2158" s="102"/>
      <c r="W2158" s="103"/>
      <c r="X2158" s="102"/>
      <c r="Y2158" s="102"/>
      <c r="Z2158" s="102"/>
      <c r="AA2158" s="102"/>
      <c r="AB2158" s="102"/>
      <c r="AC2158" s="102"/>
      <c r="AD2158" s="102"/>
      <c r="AE2158" s="147"/>
    </row>
    <row r="2159" spans="1:31">
      <c r="A2159" s="100"/>
      <c r="B2159" s="101"/>
      <c r="C2159" s="175"/>
      <c r="D2159" s="67"/>
      <c r="E2159" s="67"/>
      <c r="F2159" s="102"/>
      <c r="G2159" s="102"/>
      <c r="H2159" s="102"/>
      <c r="I2159" s="102"/>
      <c r="J2159" s="102"/>
      <c r="K2159" s="102"/>
      <c r="L2159" s="67"/>
      <c r="M2159" s="67"/>
      <c r="N2159" s="67"/>
      <c r="O2159" s="111"/>
      <c r="P2159" s="67"/>
      <c r="Q2159" s="198"/>
      <c r="R2159" s="102"/>
      <c r="S2159" s="102"/>
      <c r="T2159" s="102"/>
      <c r="U2159" s="102"/>
      <c r="V2159" s="102"/>
      <c r="W2159" s="103"/>
      <c r="X2159" s="102"/>
      <c r="Y2159" s="102"/>
      <c r="Z2159" s="102"/>
      <c r="AA2159" s="102"/>
      <c r="AB2159" s="102"/>
      <c r="AC2159" s="102"/>
      <c r="AD2159" s="102"/>
      <c r="AE2159" s="147"/>
    </row>
    <row r="2160" spans="1:31">
      <c r="A2160" s="100"/>
      <c r="B2160" s="101"/>
      <c r="C2160" s="175"/>
      <c r="D2160" s="67"/>
      <c r="E2160" s="67"/>
      <c r="F2160" s="102"/>
      <c r="G2160" s="102"/>
      <c r="H2160" s="102"/>
      <c r="I2160" s="102"/>
      <c r="J2160" s="102"/>
      <c r="K2160" s="102"/>
      <c r="L2160" s="67"/>
      <c r="M2160" s="67"/>
      <c r="N2160" s="67"/>
      <c r="O2160" s="111"/>
      <c r="P2160" s="67"/>
      <c r="Q2160" s="198"/>
      <c r="R2160" s="102"/>
      <c r="S2160" s="102"/>
      <c r="T2160" s="102"/>
      <c r="U2160" s="102"/>
      <c r="V2160" s="102"/>
      <c r="W2160" s="103"/>
      <c r="X2160" s="102"/>
      <c r="Y2160" s="102"/>
      <c r="Z2160" s="102"/>
      <c r="AA2160" s="102"/>
      <c r="AB2160" s="102"/>
      <c r="AC2160" s="102"/>
      <c r="AD2160" s="102"/>
      <c r="AE2160" s="147"/>
    </row>
    <row r="2161" spans="1:31">
      <c r="A2161" s="100"/>
      <c r="B2161" s="101"/>
      <c r="C2161" s="175"/>
      <c r="D2161" s="67"/>
      <c r="E2161" s="67"/>
      <c r="F2161" s="102"/>
      <c r="G2161" s="102"/>
      <c r="H2161" s="102"/>
      <c r="I2161" s="102"/>
      <c r="J2161" s="102"/>
      <c r="K2161" s="102"/>
      <c r="L2161" s="67"/>
      <c r="M2161" s="67"/>
      <c r="N2161" s="67"/>
      <c r="O2161" s="111"/>
      <c r="P2161" s="67"/>
      <c r="Q2161" s="198"/>
      <c r="R2161" s="102"/>
      <c r="S2161" s="102"/>
      <c r="T2161" s="102"/>
      <c r="U2161" s="102"/>
      <c r="V2161" s="102"/>
      <c r="W2161" s="103"/>
      <c r="X2161" s="102"/>
      <c r="Y2161" s="102"/>
      <c r="Z2161" s="102"/>
      <c r="AA2161" s="102"/>
      <c r="AB2161" s="102"/>
      <c r="AC2161" s="102"/>
      <c r="AD2161" s="102"/>
      <c r="AE2161" s="147"/>
    </row>
    <row r="2162" spans="1:31">
      <c r="A2162" s="100"/>
      <c r="B2162" s="101"/>
      <c r="C2162" s="175"/>
      <c r="D2162" s="67"/>
      <c r="E2162" s="67"/>
      <c r="F2162" s="102"/>
      <c r="G2162" s="102"/>
      <c r="H2162" s="102"/>
      <c r="I2162" s="102"/>
      <c r="J2162" s="102"/>
      <c r="K2162" s="102"/>
      <c r="L2162" s="67"/>
      <c r="M2162" s="67"/>
      <c r="N2162" s="67"/>
      <c r="O2162" s="111"/>
      <c r="P2162" s="67"/>
      <c r="Q2162" s="198"/>
      <c r="R2162" s="102"/>
      <c r="S2162" s="102"/>
      <c r="T2162" s="102"/>
      <c r="U2162" s="102"/>
      <c r="V2162" s="102"/>
      <c r="W2162" s="103"/>
      <c r="X2162" s="102"/>
      <c r="Y2162" s="102"/>
      <c r="Z2162" s="102"/>
      <c r="AA2162" s="102"/>
      <c r="AB2162" s="102"/>
      <c r="AC2162" s="102"/>
      <c r="AD2162" s="102"/>
      <c r="AE2162" s="147"/>
    </row>
    <row r="2163" spans="1:31">
      <c r="A2163" s="100"/>
      <c r="B2163" s="101"/>
      <c r="C2163" s="175"/>
      <c r="D2163" s="67"/>
      <c r="E2163" s="67"/>
      <c r="F2163" s="102"/>
      <c r="G2163" s="102"/>
      <c r="H2163" s="102"/>
      <c r="I2163" s="102"/>
      <c r="J2163" s="102"/>
      <c r="K2163" s="102"/>
      <c r="L2163" s="67"/>
      <c r="M2163" s="67"/>
      <c r="N2163" s="67"/>
      <c r="O2163" s="111"/>
      <c r="P2163" s="67"/>
      <c r="Q2163" s="198"/>
      <c r="R2163" s="102"/>
      <c r="S2163" s="102"/>
      <c r="T2163" s="102"/>
      <c r="U2163" s="102"/>
      <c r="V2163" s="102"/>
      <c r="W2163" s="103"/>
      <c r="X2163" s="102"/>
      <c r="Y2163" s="102"/>
      <c r="Z2163" s="102"/>
      <c r="AA2163" s="102"/>
      <c r="AB2163" s="102"/>
      <c r="AC2163" s="102"/>
      <c r="AD2163" s="102"/>
      <c r="AE2163" s="147"/>
    </row>
    <row r="2164" spans="1:31">
      <c r="A2164" s="100"/>
      <c r="B2164" s="101"/>
      <c r="C2164" s="175"/>
      <c r="D2164" s="67"/>
      <c r="E2164" s="67"/>
      <c r="F2164" s="102"/>
      <c r="G2164" s="102"/>
      <c r="H2164" s="102"/>
      <c r="I2164" s="102"/>
      <c r="J2164" s="102"/>
      <c r="K2164" s="102"/>
      <c r="L2164" s="67"/>
      <c r="M2164" s="67"/>
      <c r="N2164" s="67"/>
      <c r="O2164" s="111"/>
      <c r="P2164" s="67"/>
      <c r="Q2164" s="198"/>
      <c r="R2164" s="102"/>
      <c r="S2164" s="102"/>
      <c r="T2164" s="102"/>
      <c r="U2164" s="102"/>
      <c r="V2164" s="102"/>
      <c r="W2164" s="103"/>
      <c r="X2164" s="102"/>
      <c r="Y2164" s="102"/>
      <c r="Z2164" s="102"/>
      <c r="AA2164" s="102"/>
      <c r="AB2164" s="102"/>
      <c r="AC2164" s="102"/>
      <c r="AD2164" s="102"/>
      <c r="AE2164" s="147"/>
    </row>
    <row r="2165" spans="1:31">
      <c r="A2165" s="100"/>
      <c r="B2165" s="101"/>
      <c r="C2165" s="175"/>
      <c r="D2165" s="67"/>
      <c r="E2165" s="67"/>
      <c r="F2165" s="102"/>
      <c r="G2165" s="102"/>
      <c r="H2165" s="102"/>
      <c r="I2165" s="102"/>
      <c r="J2165" s="102"/>
      <c r="K2165" s="102"/>
      <c r="L2165" s="67"/>
      <c r="M2165" s="67"/>
      <c r="N2165" s="67"/>
      <c r="O2165" s="111"/>
      <c r="P2165" s="67"/>
      <c r="Q2165" s="198"/>
      <c r="R2165" s="102"/>
      <c r="S2165" s="102"/>
      <c r="T2165" s="102"/>
      <c r="U2165" s="102"/>
      <c r="V2165" s="102"/>
      <c r="W2165" s="103"/>
      <c r="X2165" s="102"/>
      <c r="Y2165" s="102"/>
      <c r="Z2165" s="102"/>
      <c r="AA2165" s="102"/>
      <c r="AB2165" s="102"/>
      <c r="AC2165" s="102"/>
      <c r="AD2165" s="102"/>
      <c r="AE2165" s="147"/>
    </row>
    <row r="2166" spans="1:31">
      <c r="A2166" s="100"/>
      <c r="B2166" s="101"/>
      <c r="C2166" s="175"/>
      <c r="D2166" s="67"/>
      <c r="E2166" s="67"/>
      <c r="F2166" s="102"/>
      <c r="G2166" s="102"/>
      <c r="H2166" s="102"/>
      <c r="I2166" s="102"/>
      <c r="J2166" s="102"/>
      <c r="K2166" s="102"/>
      <c r="L2166" s="67"/>
      <c r="M2166" s="67"/>
      <c r="N2166" s="67"/>
      <c r="O2166" s="111"/>
      <c r="P2166" s="67"/>
      <c r="Q2166" s="198"/>
      <c r="R2166" s="102"/>
      <c r="S2166" s="102"/>
      <c r="T2166" s="102"/>
      <c r="U2166" s="102"/>
      <c r="V2166" s="102"/>
      <c r="W2166" s="103"/>
      <c r="X2166" s="102"/>
      <c r="Y2166" s="102"/>
      <c r="Z2166" s="102"/>
      <c r="AA2166" s="102"/>
      <c r="AB2166" s="102"/>
      <c r="AC2166" s="102"/>
      <c r="AD2166" s="102"/>
      <c r="AE2166" s="147"/>
    </row>
    <row r="2167" spans="1:31">
      <c r="A2167" s="100"/>
      <c r="B2167" s="101"/>
      <c r="C2167" s="175"/>
      <c r="D2167" s="67"/>
      <c r="E2167" s="67"/>
      <c r="F2167" s="102"/>
      <c r="G2167" s="102"/>
      <c r="H2167" s="102"/>
      <c r="I2167" s="102"/>
      <c r="J2167" s="102"/>
      <c r="K2167" s="102"/>
      <c r="L2167" s="67"/>
      <c r="M2167" s="67"/>
      <c r="N2167" s="67"/>
      <c r="O2167" s="111"/>
      <c r="P2167" s="67"/>
      <c r="Q2167" s="198"/>
      <c r="R2167" s="102"/>
      <c r="S2167" s="102"/>
      <c r="T2167" s="102"/>
      <c r="U2167" s="102"/>
      <c r="V2167" s="102"/>
      <c r="W2167" s="103"/>
      <c r="X2167" s="102"/>
      <c r="Y2167" s="102"/>
      <c r="Z2167" s="102"/>
      <c r="AA2167" s="102"/>
      <c r="AB2167" s="102"/>
      <c r="AC2167" s="102"/>
      <c r="AD2167" s="102"/>
      <c r="AE2167" s="147"/>
    </row>
    <row r="2168" spans="1:31">
      <c r="A2168" s="100"/>
      <c r="B2168" s="101"/>
      <c r="C2168" s="175"/>
      <c r="D2168" s="67"/>
      <c r="E2168" s="67"/>
      <c r="F2168" s="102"/>
      <c r="G2168" s="102"/>
      <c r="H2168" s="102"/>
      <c r="I2168" s="102"/>
      <c r="J2168" s="102"/>
      <c r="K2168" s="102"/>
      <c r="L2168" s="67"/>
      <c r="M2168" s="67"/>
      <c r="N2168" s="67"/>
      <c r="O2168" s="111"/>
      <c r="P2168" s="67"/>
      <c r="Q2168" s="198"/>
      <c r="R2168" s="102"/>
      <c r="S2168" s="102"/>
      <c r="T2168" s="102"/>
      <c r="U2168" s="102"/>
      <c r="V2168" s="102"/>
      <c r="W2168" s="103"/>
      <c r="X2168" s="102"/>
      <c r="Y2168" s="102"/>
      <c r="Z2168" s="102"/>
      <c r="AA2168" s="102"/>
      <c r="AB2168" s="102"/>
      <c r="AC2168" s="102"/>
      <c r="AD2168" s="102"/>
      <c r="AE2168" s="147"/>
    </row>
    <row r="2169" spans="1:31">
      <c r="A2169" s="100"/>
      <c r="B2169" s="101"/>
      <c r="C2169" s="175"/>
      <c r="D2169" s="67"/>
      <c r="E2169" s="67"/>
      <c r="F2169" s="102"/>
      <c r="G2169" s="102"/>
      <c r="H2169" s="102"/>
      <c r="I2169" s="102"/>
      <c r="J2169" s="102"/>
      <c r="K2169" s="102"/>
      <c r="L2169" s="67"/>
      <c r="M2169" s="67"/>
      <c r="N2169" s="67"/>
      <c r="O2169" s="111"/>
      <c r="P2169" s="67"/>
      <c r="Q2169" s="198"/>
      <c r="R2169" s="102"/>
      <c r="S2169" s="102"/>
      <c r="T2169" s="102"/>
      <c r="U2169" s="102"/>
      <c r="V2169" s="102"/>
      <c r="W2169" s="103"/>
      <c r="X2169" s="102"/>
      <c r="Y2169" s="102"/>
      <c r="Z2169" s="102"/>
      <c r="AA2169" s="102"/>
      <c r="AB2169" s="102"/>
      <c r="AC2169" s="102"/>
      <c r="AD2169" s="102"/>
      <c r="AE2169" s="147"/>
    </row>
    <row r="2170" spans="1:31">
      <c r="A2170" s="100"/>
      <c r="B2170" s="101"/>
      <c r="C2170" s="175"/>
      <c r="D2170" s="67"/>
      <c r="E2170" s="67"/>
      <c r="F2170" s="102"/>
      <c r="G2170" s="102"/>
      <c r="H2170" s="102"/>
      <c r="I2170" s="102"/>
      <c r="J2170" s="102"/>
      <c r="K2170" s="102"/>
      <c r="L2170" s="67"/>
      <c r="M2170" s="67"/>
      <c r="N2170" s="67"/>
      <c r="O2170" s="111"/>
      <c r="P2170" s="67"/>
      <c r="Q2170" s="198"/>
      <c r="R2170" s="102"/>
      <c r="S2170" s="102"/>
      <c r="T2170" s="102"/>
      <c r="U2170" s="102"/>
      <c r="V2170" s="102"/>
      <c r="W2170" s="103"/>
      <c r="X2170" s="102"/>
      <c r="Y2170" s="102"/>
      <c r="Z2170" s="102"/>
      <c r="AA2170" s="102"/>
      <c r="AB2170" s="102"/>
      <c r="AC2170" s="102"/>
      <c r="AD2170" s="102"/>
      <c r="AE2170" s="147"/>
    </row>
    <row r="2171" spans="1:31">
      <c r="A2171" s="100"/>
      <c r="B2171" s="101"/>
      <c r="C2171" s="175"/>
      <c r="D2171" s="67"/>
      <c r="E2171" s="67"/>
      <c r="F2171" s="102"/>
      <c r="G2171" s="102"/>
      <c r="H2171" s="102"/>
      <c r="I2171" s="102"/>
      <c r="J2171" s="102"/>
      <c r="K2171" s="102"/>
      <c r="L2171" s="67"/>
      <c r="M2171" s="67"/>
      <c r="N2171" s="67"/>
      <c r="O2171" s="111"/>
      <c r="P2171" s="67"/>
      <c r="Q2171" s="198"/>
      <c r="R2171" s="102"/>
      <c r="S2171" s="102"/>
      <c r="T2171" s="102"/>
      <c r="U2171" s="102"/>
      <c r="V2171" s="102"/>
      <c r="W2171" s="103"/>
      <c r="X2171" s="102"/>
      <c r="Y2171" s="102"/>
      <c r="Z2171" s="102"/>
      <c r="AA2171" s="102"/>
      <c r="AB2171" s="102"/>
      <c r="AC2171" s="102"/>
      <c r="AD2171" s="102"/>
      <c r="AE2171" s="147"/>
    </row>
    <row r="2172" spans="1:31">
      <c r="A2172" s="100"/>
      <c r="B2172" s="101"/>
      <c r="C2172" s="175"/>
      <c r="D2172" s="67"/>
      <c r="E2172" s="67"/>
      <c r="F2172" s="102"/>
      <c r="G2172" s="102"/>
      <c r="H2172" s="102"/>
      <c r="I2172" s="102"/>
      <c r="J2172" s="102"/>
      <c r="K2172" s="102"/>
      <c r="L2172" s="67"/>
      <c r="M2172" s="67"/>
      <c r="N2172" s="67"/>
      <c r="O2172" s="111"/>
      <c r="P2172" s="67"/>
      <c r="Q2172" s="198"/>
      <c r="R2172" s="102"/>
      <c r="S2172" s="102"/>
      <c r="T2172" s="102"/>
      <c r="U2172" s="102"/>
      <c r="V2172" s="102"/>
      <c r="W2172" s="103"/>
      <c r="X2172" s="102"/>
      <c r="Y2172" s="102"/>
      <c r="Z2172" s="102"/>
      <c r="AA2172" s="102"/>
      <c r="AB2172" s="102"/>
      <c r="AC2172" s="102"/>
      <c r="AD2172" s="102"/>
      <c r="AE2172" s="147"/>
    </row>
    <row r="2173" spans="1:31">
      <c r="A2173" s="100"/>
      <c r="B2173" s="101"/>
      <c r="C2173" s="175"/>
      <c r="D2173" s="67"/>
      <c r="E2173" s="67"/>
      <c r="F2173" s="102"/>
      <c r="G2173" s="102"/>
      <c r="H2173" s="102"/>
      <c r="I2173" s="102"/>
      <c r="J2173" s="102"/>
      <c r="K2173" s="102"/>
      <c r="L2173" s="67"/>
      <c r="M2173" s="67"/>
      <c r="N2173" s="67"/>
      <c r="O2173" s="111"/>
      <c r="P2173" s="67"/>
      <c r="Q2173" s="198"/>
      <c r="R2173" s="102"/>
      <c r="S2173" s="102"/>
      <c r="T2173" s="102"/>
      <c r="U2173" s="102"/>
      <c r="V2173" s="102"/>
      <c r="W2173" s="103"/>
      <c r="X2173" s="102"/>
      <c r="Y2173" s="102"/>
      <c r="Z2173" s="102"/>
      <c r="AA2173" s="102"/>
      <c r="AB2173" s="102"/>
      <c r="AC2173" s="102"/>
      <c r="AD2173" s="102"/>
      <c r="AE2173" s="147"/>
    </row>
    <row r="2174" spans="1:31">
      <c r="A2174" s="100"/>
      <c r="B2174" s="101"/>
      <c r="C2174" s="175"/>
      <c r="D2174" s="67"/>
      <c r="E2174" s="67"/>
      <c r="F2174" s="102"/>
      <c r="G2174" s="102"/>
      <c r="H2174" s="102"/>
      <c r="I2174" s="102"/>
      <c r="J2174" s="102"/>
      <c r="K2174" s="102"/>
      <c r="L2174" s="67"/>
      <c r="M2174" s="67"/>
      <c r="N2174" s="67"/>
      <c r="O2174" s="111"/>
      <c r="P2174" s="67"/>
      <c r="Q2174" s="198"/>
      <c r="R2174" s="102"/>
      <c r="S2174" s="102"/>
      <c r="T2174" s="102"/>
      <c r="U2174" s="102"/>
      <c r="V2174" s="102"/>
      <c r="W2174" s="103"/>
      <c r="X2174" s="102"/>
      <c r="Y2174" s="102"/>
      <c r="Z2174" s="102"/>
      <c r="AA2174" s="102"/>
      <c r="AB2174" s="102"/>
      <c r="AC2174" s="102"/>
      <c r="AD2174" s="102"/>
      <c r="AE2174" s="147"/>
    </row>
    <row r="2175" spans="1:31">
      <c r="A2175" s="100"/>
      <c r="B2175" s="101"/>
      <c r="C2175" s="175"/>
      <c r="D2175" s="67"/>
      <c r="E2175" s="67"/>
      <c r="F2175" s="102"/>
      <c r="G2175" s="102"/>
      <c r="H2175" s="102"/>
      <c r="I2175" s="102"/>
      <c r="J2175" s="102"/>
      <c r="K2175" s="102"/>
      <c r="L2175" s="67"/>
      <c r="M2175" s="67"/>
      <c r="N2175" s="67"/>
      <c r="O2175" s="111"/>
      <c r="P2175" s="67"/>
      <c r="Q2175" s="198"/>
      <c r="R2175" s="102"/>
      <c r="S2175" s="102"/>
      <c r="T2175" s="102"/>
      <c r="U2175" s="102"/>
      <c r="V2175" s="102"/>
      <c r="W2175" s="103"/>
      <c r="X2175" s="102"/>
      <c r="Y2175" s="102"/>
      <c r="Z2175" s="102"/>
      <c r="AA2175" s="102"/>
      <c r="AB2175" s="102"/>
      <c r="AC2175" s="102"/>
      <c r="AD2175" s="102"/>
      <c r="AE2175" s="147"/>
    </row>
    <row r="2176" spans="1:31">
      <c r="A2176" s="100"/>
      <c r="B2176" s="101"/>
      <c r="C2176" s="175"/>
      <c r="D2176" s="67"/>
      <c r="E2176" s="67"/>
      <c r="F2176" s="102"/>
      <c r="G2176" s="102"/>
      <c r="H2176" s="102"/>
      <c r="I2176" s="102"/>
      <c r="J2176" s="102"/>
      <c r="K2176" s="102"/>
      <c r="L2176" s="67"/>
      <c r="M2176" s="67"/>
      <c r="N2176" s="67"/>
      <c r="O2176" s="111"/>
      <c r="P2176" s="67"/>
      <c r="Q2176" s="198"/>
      <c r="R2176" s="102"/>
      <c r="S2176" s="102"/>
      <c r="T2176" s="102"/>
      <c r="U2176" s="102"/>
      <c r="V2176" s="102"/>
      <c r="W2176" s="103"/>
      <c r="X2176" s="102"/>
      <c r="Y2176" s="102"/>
      <c r="Z2176" s="102"/>
      <c r="AA2176" s="102"/>
      <c r="AB2176" s="102"/>
      <c r="AC2176" s="102"/>
      <c r="AD2176" s="102"/>
      <c r="AE2176" s="147"/>
    </row>
    <row r="2177" spans="1:31">
      <c r="A2177" s="100"/>
      <c r="B2177" s="101"/>
      <c r="C2177" s="175"/>
      <c r="D2177" s="67"/>
      <c r="E2177" s="67"/>
      <c r="F2177" s="102"/>
      <c r="G2177" s="102"/>
      <c r="H2177" s="102"/>
      <c r="I2177" s="102"/>
      <c r="J2177" s="102"/>
      <c r="K2177" s="102"/>
      <c r="L2177" s="67"/>
      <c r="M2177" s="67"/>
      <c r="N2177" s="67"/>
      <c r="O2177" s="111"/>
      <c r="P2177" s="67"/>
      <c r="Q2177" s="198"/>
      <c r="R2177" s="102"/>
      <c r="S2177" s="102"/>
      <c r="T2177" s="102"/>
      <c r="U2177" s="102"/>
      <c r="V2177" s="102"/>
      <c r="W2177" s="103"/>
      <c r="X2177" s="102"/>
      <c r="Y2177" s="102"/>
      <c r="Z2177" s="102"/>
      <c r="AA2177" s="102"/>
      <c r="AB2177" s="102"/>
      <c r="AC2177" s="102"/>
      <c r="AD2177" s="102"/>
      <c r="AE2177" s="147"/>
    </row>
    <row r="2178" spans="1:31">
      <c r="A2178" s="100"/>
      <c r="B2178" s="101"/>
      <c r="C2178" s="175"/>
      <c r="D2178" s="67"/>
      <c r="E2178" s="67"/>
      <c r="F2178" s="102"/>
      <c r="G2178" s="102"/>
      <c r="H2178" s="102"/>
      <c r="I2178" s="102"/>
      <c r="J2178" s="102"/>
      <c r="K2178" s="102"/>
      <c r="L2178" s="67"/>
      <c r="M2178" s="67"/>
      <c r="N2178" s="67"/>
      <c r="O2178" s="111"/>
      <c r="P2178" s="67"/>
      <c r="Q2178" s="198"/>
      <c r="R2178" s="102"/>
      <c r="S2178" s="102"/>
      <c r="T2178" s="102"/>
      <c r="U2178" s="102"/>
      <c r="V2178" s="102"/>
      <c r="W2178" s="103"/>
      <c r="X2178" s="102"/>
      <c r="Y2178" s="102"/>
      <c r="Z2178" s="102"/>
      <c r="AA2178" s="102"/>
      <c r="AB2178" s="102"/>
      <c r="AC2178" s="102"/>
      <c r="AD2178" s="102"/>
      <c r="AE2178" s="147"/>
    </row>
    <row r="2179" spans="1:31">
      <c r="A2179" s="100"/>
      <c r="B2179" s="101"/>
      <c r="C2179" s="175"/>
      <c r="D2179" s="67"/>
      <c r="E2179" s="67"/>
      <c r="F2179" s="102"/>
      <c r="G2179" s="102"/>
      <c r="H2179" s="102"/>
      <c r="I2179" s="102"/>
      <c r="J2179" s="102"/>
      <c r="K2179" s="102"/>
      <c r="L2179" s="67"/>
      <c r="M2179" s="67"/>
      <c r="N2179" s="67"/>
      <c r="O2179" s="111"/>
      <c r="P2179" s="67"/>
      <c r="Q2179" s="198"/>
      <c r="R2179" s="102"/>
      <c r="S2179" s="102"/>
      <c r="T2179" s="102"/>
      <c r="U2179" s="102"/>
      <c r="V2179" s="102"/>
      <c r="W2179" s="103"/>
      <c r="X2179" s="102"/>
      <c r="Y2179" s="102"/>
      <c r="Z2179" s="102"/>
      <c r="AA2179" s="102"/>
      <c r="AB2179" s="102"/>
      <c r="AC2179" s="102"/>
      <c r="AD2179" s="102"/>
      <c r="AE2179" s="147"/>
    </row>
    <row r="2180" spans="1:31">
      <c r="A2180" s="100"/>
      <c r="B2180" s="101"/>
      <c r="C2180" s="175"/>
      <c r="D2180" s="67"/>
      <c r="E2180" s="67"/>
      <c r="F2180" s="102"/>
      <c r="G2180" s="102"/>
      <c r="H2180" s="102"/>
      <c r="I2180" s="102"/>
      <c r="J2180" s="102"/>
      <c r="K2180" s="102"/>
      <c r="L2180" s="67"/>
      <c r="M2180" s="67"/>
      <c r="N2180" s="67"/>
      <c r="O2180" s="111"/>
      <c r="P2180" s="67"/>
      <c r="Q2180" s="198"/>
      <c r="R2180" s="102"/>
      <c r="S2180" s="102"/>
      <c r="T2180" s="102"/>
      <c r="U2180" s="102"/>
      <c r="V2180" s="102"/>
      <c r="W2180" s="103"/>
      <c r="X2180" s="102"/>
      <c r="Y2180" s="102"/>
      <c r="Z2180" s="102"/>
      <c r="AA2180" s="102"/>
      <c r="AB2180" s="102"/>
      <c r="AC2180" s="102"/>
      <c r="AD2180" s="102"/>
      <c r="AE2180" s="147"/>
    </row>
    <row r="2181" spans="1:31">
      <c r="A2181" s="100"/>
      <c r="B2181" s="101"/>
      <c r="C2181" s="175"/>
      <c r="D2181" s="67"/>
      <c r="E2181" s="67"/>
      <c r="F2181" s="102"/>
      <c r="G2181" s="102"/>
      <c r="H2181" s="102"/>
      <c r="I2181" s="102"/>
      <c r="J2181" s="102"/>
      <c r="K2181" s="102"/>
      <c r="L2181" s="67"/>
      <c r="M2181" s="67"/>
      <c r="N2181" s="67"/>
      <c r="O2181" s="111"/>
      <c r="P2181" s="67"/>
      <c r="Q2181" s="198"/>
      <c r="R2181" s="102"/>
      <c r="S2181" s="102"/>
      <c r="T2181" s="102"/>
      <c r="U2181" s="102"/>
      <c r="V2181" s="102"/>
      <c r="W2181" s="103"/>
      <c r="X2181" s="102"/>
      <c r="Y2181" s="102"/>
      <c r="Z2181" s="102"/>
      <c r="AA2181" s="102"/>
      <c r="AB2181" s="102"/>
      <c r="AC2181" s="102"/>
      <c r="AD2181" s="102"/>
      <c r="AE2181" s="147"/>
    </row>
    <row r="2182" spans="1:31">
      <c r="A2182" s="100"/>
      <c r="B2182" s="101"/>
      <c r="C2182" s="175"/>
      <c r="D2182" s="67"/>
      <c r="E2182" s="67"/>
      <c r="F2182" s="102"/>
      <c r="G2182" s="102"/>
      <c r="H2182" s="102"/>
      <c r="I2182" s="102"/>
      <c r="J2182" s="102"/>
      <c r="K2182" s="102"/>
      <c r="L2182" s="67"/>
      <c r="M2182" s="67"/>
      <c r="N2182" s="67"/>
      <c r="O2182" s="111"/>
      <c r="P2182" s="67"/>
      <c r="Q2182" s="198"/>
      <c r="R2182" s="102"/>
      <c r="S2182" s="102"/>
      <c r="T2182" s="102"/>
      <c r="U2182" s="102"/>
      <c r="V2182" s="102"/>
      <c r="W2182" s="103"/>
      <c r="X2182" s="102"/>
      <c r="Y2182" s="102"/>
      <c r="Z2182" s="102"/>
      <c r="AA2182" s="102"/>
      <c r="AB2182" s="102"/>
      <c r="AC2182" s="102"/>
      <c r="AD2182" s="102"/>
      <c r="AE2182" s="147"/>
    </row>
    <row r="2183" spans="1:31">
      <c r="A2183" s="100"/>
      <c r="B2183" s="101"/>
      <c r="C2183" s="175"/>
      <c r="D2183" s="67"/>
      <c r="E2183" s="67"/>
      <c r="F2183" s="102"/>
      <c r="G2183" s="102"/>
      <c r="H2183" s="102"/>
      <c r="I2183" s="102"/>
      <c r="J2183" s="102"/>
      <c r="K2183" s="102"/>
      <c r="L2183" s="67"/>
      <c r="M2183" s="67"/>
      <c r="N2183" s="67"/>
      <c r="O2183" s="111"/>
      <c r="P2183" s="67"/>
      <c r="Q2183" s="198"/>
      <c r="R2183" s="102"/>
      <c r="S2183" s="102"/>
      <c r="T2183" s="102"/>
      <c r="U2183" s="102"/>
      <c r="V2183" s="102"/>
      <c r="W2183" s="103"/>
      <c r="X2183" s="102"/>
      <c r="Y2183" s="102"/>
      <c r="Z2183" s="102"/>
      <c r="AA2183" s="102"/>
      <c r="AB2183" s="102"/>
      <c r="AC2183" s="102"/>
      <c r="AD2183" s="102"/>
      <c r="AE2183" s="147"/>
    </row>
    <row r="2184" spans="1:31">
      <c r="A2184" s="100"/>
      <c r="B2184" s="101"/>
      <c r="C2184" s="175"/>
      <c r="D2184" s="67"/>
      <c r="E2184" s="67"/>
      <c r="F2184" s="102"/>
      <c r="G2184" s="102"/>
      <c r="H2184" s="102"/>
      <c r="I2184" s="102"/>
      <c r="J2184" s="102"/>
      <c r="K2184" s="102"/>
      <c r="L2184" s="67"/>
      <c r="M2184" s="67"/>
      <c r="N2184" s="67"/>
      <c r="O2184" s="111"/>
      <c r="P2184" s="67"/>
      <c r="Q2184" s="198"/>
      <c r="R2184" s="102"/>
      <c r="S2184" s="102"/>
      <c r="T2184" s="102"/>
      <c r="U2184" s="102"/>
      <c r="V2184" s="102"/>
      <c r="W2184" s="103"/>
      <c r="X2184" s="102"/>
      <c r="Y2184" s="102"/>
      <c r="Z2184" s="102"/>
      <c r="AA2184" s="102"/>
      <c r="AB2184" s="102"/>
      <c r="AC2184" s="102"/>
      <c r="AD2184" s="102"/>
      <c r="AE2184" s="147"/>
    </row>
    <row r="2185" spans="1:31">
      <c r="A2185" s="100"/>
      <c r="B2185" s="101"/>
      <c r="C2185" s="175"/>
      <c r="D2185" s="67"/>
      <c r="E2185" s="67"/>
      <c r="F2185" s="102"/>
      <c r="G2185" s="102"/>
      <c r="H2185" s="102"/>
      <c r="I2185" s="102"/>
      <c r="J2185" s="102"/>
      <c r="K2185" s="102"/>
      <c r="L2185" s="67"/>
      <c r="M2185" s="67"/>
      <c r="N2185" s="67"/>
      <c r="O2185" s="111"/>
      <c r="P2185" s="67"/>
      <c r="Q2185" s="198"/>
      <c r="R2185" s="102"/>
      <c r="S2185" s="102"/>
      <c r="T2185" s="102"/>
      <c r="U2185" s="102"/>
      <c r="V2185" s="102"/>
      <c r="W2185" s="103"/>
      <c r="X2185" s="102"/>
      <c r="Y2185" s="102"/>
      <c r="Z2185" s="102"/>
      <c r="AA2185" s="102"/>
      <c r="AB2185" s="102"/>
      <c r="AC2185" s="102"/>
      <c r="AD2185" s="102"/>
      <c r="AE2185" s="147"/>
    </row>
    <row r="2186" spans="1:31">
      <c r="A2186" s="100"/>
      <c r="B2186" s="101"/>
      <c r="C2186" s="175"/>
      <c r="D2186" s="67"/>
      <c r="E2186" s="67"/>
      <c r="F2186" s="102"/>
      <c r="G2186" s="102"/>
      <c r="H2186" s="102"/>
      <c r="I2186" s="102"/>
      <c r="J2186" s="102"/>
      <c r="K2186" s="102"/>
      <c r="L2186" s="67"/>
      <c r="M2186" s="67"/>
      <c r="N2186" s="67"/>
      <c r="O2186" s="111"/>
      <c r="P2186" s="67"/>
      <c r="Q2186" s="198"/>
      <c r="R2186" s="102"/>
      <c r="S2186" s="102"/>
      <c r="T2186" s="102"/>
      <c r="U2186" s="102"/>
      <c r="V2186" s="102"/>
      <c r="W2186" s="103"/>
      <c r="X2186" s="102"/>
      <c r="Y2186" s="102"/>
      <c r="Z2186" s="102"/>
      <c r="AA2186" s="102"/>
      <c r="AB2186" s="102"/>
      <c r="AC2186" s="102"/>
      <c r="AD2186" s="102"/>
      <c r="AE2186" s="147"/>
    </row>
    <row r="2187" spans="1:31">
      <c r="A2187" s="100"/>
      <c r="B2187" s="101"/>
      <c r="C2187" s="175"/>
      <c r="D2187" s="67"/>
      <c r="E2187" s="67"/>
      <c r="F2187" s="102"/>
      <c r="G2187" s="102"/>
      <c r="H2187" s="102"/>
      <c r="I2187" s="102"/>
      <c r="J2187" s="102"/>
      <c r="K2187" s="102"/>
      <c r="L2187" s="67"/>
      <c r="M2187" s="67"/>
      <c r="N2187" s="67"/>
      <c r="O2187" s="111"/>
      <c r="P2187" s="67"/>
      <c r="Q2187" s="198"/>
      <c r="R2187" s="102"/>
      <c r="S2187" s="102"/>
      <c r="T2187" s="102"/>
      <c r="U2187" s="102"/>
      <c r="V2187" s="102"/>
      <c r="W2187" s="103"/>
      <c r="X2187" s="102"/>
      <c r="Y2187" s="102"/>
      <c r="Z2187" s="102"/>
      <c r="AA2187" s="102"/>
      <c r="AB2187" s="102"/>
      <c r="AC2187" s="102"/>
      <c r="AD2187" s="102"/>
      <c r="AE2187" s="147"/>
    </row>
    <row r="2188" spans="1:31">
      <c r="A2188" s="100"/>
      <c r="B2188" s="101"/>
      <c r="C2188" s="175"/>
      <c r="D2188" s="67"/>
      <c r="E2188" s="67"/>
      <c r="F2188" s="102"/>
      <c r="G2188" s="102"/>
      <c r="H2188" s="102"/>
      <c r="I2188" s="102"/>
      <c r="J2188" s="102"/>
      <c r="K2188" s="102"/>
      <c r="L2188" s="67"/>
      <c r="M2188" s="67"/>
      <c r="N2188" s="67"/>
      <c r="O2188" s="111"/>
      <c r="P2188" s="67"/>
      <c r="Q2188" s="198"/>
      <c r="R2188" s="102"/>
      <c r="S2188" s="102"/>
      <c r="T2188" s="102"/>
      <c r="U2188" s="102"/>
      <c r="V2188" s="102"/>
      <c r="W2188" s="103"/>
      <c r="X2188" s="102"/>
      <c r="Y2188" s="102"/>
      <c r="Z2188" s="102"/>
      <c r="AA2188" s="102"/>
      <c r="AB2188" s="102"/>
      <c r="AC2188" s="102"/>
      <c r="AD2188" s="102"/>
      <c r="AE2188" s="147"/>
    </row>
    <row r="2189" spans="1:31">
      <c r="A2189" s="100"/>
      <c r="B2189" s="101"/>
      <c r="C2189" s="175"/>
      <c r="D2189" s="67"/>
      <c r="E2189" s="67"/>
      <c r="F2189" s="102"/>
      <c r="G2189" s="102"/>
      <c r="H2189" s="102"/>
      <c r="I2189" s="102"/>
      <c r="J2189" s="102"/>
      <c r="K2189" s="102"/>
      <c r="L2189" s="67"/>
      <c r="M2189" s="67"/>
      <c r="N2189" s="67"/>
      <c r="O2189" s="111"/>
      <c r="P2189" s="67"/>
      <c r="Q2189" s="198"/>
      <c r="R2189" s="102"/>
      <c r="S2189" s="102"/>
      <c r="T2189" s="102"/>
      <c r="U2189" s="102"/>
      <c r="V2189" s="102"/>
      <c r="W2189" s="103"/>
      <c r="X2189" s="102"/>
      <c r="Y2189" s="102"/>
      <c r="Z2189" s="102"/>
      <c r="AA2189" s="102"/>
      <c r="AB2189" s="102"/>
      <c r="AC2189" s="102"/>
      <c r="AD2189" s="102"/>
      <c r="AE2189" s="147"/>
    </row>
    <row r="2190" spans="1:31">
      <c r="A2190" s="100"/>
      <c r="B2190" s="101"/>
      <c r="C2190" s="175"/>
      <c r="D2190" s="67"/>
      <c r="E2190" s="67"/>
      <c r="F2190" s="102"/>
      <c r="G2190" s="102"/>
      <c r="H2190" s="102"/>
      <c r="I2190" s="102"/>
      <c r="J2190" s="102"/>
      <c r="K2190" s="102"/>
      <c r="L2190" s="67"/>
      <c r="M2190" s="67"/>
      <c r="N2190" s="67"/>
      <c r="O2190" s="111"/>
      <c r="P2190" s="67"/>
      <c r="Q2190" s="198"/>
      <c r="R2190" s="102"/>
      <c r="S2190" s="102"/>
      <c r="T2190" s="102"/>
      <c r="U2190" s="102"/>
      <c r="V2190" s="102"/>
      <c r="W2190" s="103"/>
      <c r="X2190" s="102"/>
      <c r="Y2190" s="102"/>
      <c r="Z2190" s="102"/>
      <c r="AA2190" s="102"/>
      <c r="AB2190" s="102"/>
      <c r="AC2190" s="102"/>
      <c r="AD2190" s="102"/>
      <c r="AE2190" s="147"/>
    </row>
    <row r="2191" spans="1:31">
      <c r="A2191" s="100"/>
      <c r="B2191" s="101"/>
      <c r="C2191" s="175"/>
      <c r="D2191" s="67"/>
      <c r="E2191" s="67"/>
      <c r="F2191" s="102"/>
      <c r="G2191" s="102"/>
      <c r="H2191" s="102"/>
      <c r="I2191" s="102"/>
      <c r="J2191" s="102"/>
      <c r="K2191" s="102"/>
      <c r="L2191" s="67"/>
      <c r="M2191" s="67"/>
      <c r="N2191" s="67"/>
      <c r="O2191" s="111"/>
      <c r="P2191" s="67"/>
      <c r="Q2191" s="198"/>
      <c r="R2191" s="102"/>
      <c r="S2191" s="102"/>
      <c r="T2191" s="102"/>
      <c r="U2191" s="102"/>
      <c r="V2191" s="102"/>
      <c r="W2191" s="103"/>
      <c r="X2191" s="102"/>
      <c r="Y2191" s="102"/>
      <c r="Z2191" s="102"/>
      <c r="AA2191" s="102"/>
      <c r="AB2191" s="102"/>
      <c r="AC2191" s="102"/>
      <c r="AD2191" s="102"/>
      <c r="AE2191" s="147"/>
    </row>
    <row r="2192" spans="1:31">
      <c r="A2192" s="100"/>
      <c r="B2192" s="101"/>
      <c r="C2192" s="175"/>
      <c r="D2192" s="67"/>
      <c r="E2192" s="67"/>
      <c r="F2192" s="102"/>
      <c r="G2192" s="102"/>
      <c r="H2192" s="102"/>
      <c r="I2192" s="102"/>
      <c r="J2192" s="102"/>
      <c r="K2192" s="102"/>
      <c r="L2192" s="67"/>
      <c r="M2192" s="67"/>
      <c r="N2192" s="67"/>
      <c r="O2192" s="111"/>
      <c r="P2192" s="67"/>
      <c r="Q2192" s="198"/>
      <c r="R2192" s="102"/>
      <c r="S2192" s="102"/>
      <c r="T2192" s="102"/>
      <c r="U2192" s="102"/>
      <c r="V2192" s="102"/>
      <c r="W2192" s="103"/>
      <c r="X2192" s="102"/>
      <c r="Y2192" s="102"/>
      <c r="Z2192" s="102"/>
      <c r="AA2192" s="102"/>
      <c r="AB2192" s="102"/>
      <c r="AC2192" s="102"/>
      <c r="AD2192" s="102"/>
      <c r="AE2192" s="147"/>
    </row>
    <row r="2193" spans="1:31">
      <c r="A2193" s="100"/>
      <c r="B2193" s="101"/>
      <c r="C2193" s="175"/>
      <c r="D2193" s="67"/>
      <c r="E2193" s="67"/>
      <c r="F2193" s="102"/>
      <c r="G2193" s="102"/>
      <c r="H2193" s="102"/>
      <c r="I2193" s="102"/>
      <c r="J2193" s="102"/>
      <c r="K2193" s="102"/>
      <c r="L2193" s="67"/>
      <c r="M2193" s="67"/>
      <c r="N2193" s="67"/>
      <c r="O2193" s="111"/>
      <c r="P2193" s="67"/>
      <c r="Q2193" s="198"/>
      <c r="R2193" s="102"/>
      <c r="S2193" s="102"/>
      <c r="T2193" s="102"/>
      <c r="U2193" s="102"/>
      <c r="V2193" s="102"/>
      <c r="W2193" s="103"/>
      <c r="X2193" s="102"/>
      <c r="Y2193" s="102"/>
      <c r="Z2193" s="102"/>
      <c r="AA2193" s="102"/>
      <c r="AB2193" s="102"/>
      <c r="AC2193" s="102"/>
      <c r="AD2193" s="102"/>
      <c r="AE2193" s="147"/>
    </row>
    <row r="2194" spans="1:31">
      <c r="A2194" s="100"/>
      <c r="B2194" s="101"/>
      <c r="C2194" s="175"/>
      <c r="D2194" s="67"/>
      <c r="E2194" s="67"/>
      <c r="F2194" s="102"/>
      <c r="G2194" s="102"/>
      <c r="H2194" s="102"/>
      <c r="I2194" s="102"/>
      <c r="J2194" s="102"/>
      <c r="K2194" s="102"/>
      <c r="L2194" s="67"/>
      <c r="M2194" s="67"/>
      <c r="N2194" s="67"/>
      <c r="O2194" s="111"/>
      <c r="P2194" s="67"/>
      <c r="Q2194" s="198"/>
      <c r="R2194" s="102"/>
      <c r="S2194" s="102"/>
      <c r="T2194" s="102"/>
      <c r="U2194" s="102"/>
      <c r="V2194" s="102"/>
      <c r="W2194" s="103"/>
      <c r="X2194" s="102"/>
      <c r="Y2194" s="102"/>
      <c r="Z2194" s="102"/>
      <c r="AA2194" s="102"/>
      <c r="AB2194" s="102"/>
      <c r="AC2194" s="102"/>
      <c r="AD2194" s="102"/>
      <c r="AE2194" s="147"/>
    </row>
    <row r="2195" spans="1:31">
      <c r="A2195" s="100"/>
      <c r="B2195" s="101"/>
      <c r="C2195" s="175"/>
      <c r="D2195" s="67"/>
      <c r="E2195" s="67"/>
      <c r="F2195" s="102"/>
      <c r="G2195" s="102"/>
      <c r="H2195" s="102"/>
      <c r="I2195" s="102"/>
      <c r="J2195" s="102"/>
      <c r="K2195" s="102"/>
      <c r="L2195" s="67"/>
      <c r="M2195" s="67"/>
      <c r="N2195" s="67"/>
      <c r="O2195" s="111"/>
      <c r="P2195" s="67"/>
      <c r="Q2195" s="198"/>
      <c r="R2195" s="102"/>
      <c r="S2195" s="102"/>
      <c r="T2195" s="102"/>
      <c r="U2195" s="102"/>
      <c r="V2195" s="102"/>
      <c r="W2195" s="103"/>
      <c r="X2195" s="102"/>
      <c r="Y2195" s="102"/>
      <c r="Z2195" s="102"/>
      <c r="AA2195" s="102"/>
      <c r="AB2195" s="102"/>
      <c r="AC2195" s="102"/>
      <c r="AD2195" s="102"/>
      <c r="AE2195" s="147"/>
    </row>
    <row r="2196" spans="1:31">
      <c r="A2196" s="100"/>
      <c r="B2196" s="101"/>
      <c r="C2196" s="175"/>
      <c r="D2196" s="67"/>
      <c r="E2196" s="67"/>
      <c r="F2196" s="102"/>
      <c r="G2196" s="102"/>
      <c r="H2196" s="102"/>
      <c r="I2196" s="102"/>
      <c r="J2196" s="102"/>
      <c r="K2196" s="102"/>
      <c r="L2196" s="67"/>
      <c r="M2196" s="67"/>
      <c r="N2196" s="67"/>
      <c r="O2196" s="111"/>
      <c r="P2196" s="67"/>
      <c r="Q2196" s="198"/>
      <c r="R2196" s="102"/>
      <c r="S2196" s="102"/>
      <c r="T2196" s="102"/>
      <c r="U2196" s="102"/>
      <c r="V2196" s="102"/>
      <c r="W2196" s="103"/>
      <c r="X2196" s="102"/>
      <c r="Y2196" s="102"/>
      <c r="Z2196" s="102"/>
      <c r="AA2196" s="102"/>
      <c r="AB2196" s="102"/>
      <c r="AC2196" s="102"/>
      <c r="AD2196" s="102"/>
      <c r="AE2196" s="147"/>
    </row>
    <row r="2197" spans="1:31">
      <c r="A2197" s="100"/>
      <c r="B2197" s="101"/>
      <c r="C2197" s="175"/>
      <c r="D2197" s="67"/>
      <c r="E2197" s="67"/>
      <c r="F2197" s="102"/>
      <c r="G2197" s="102"/>
      <c r="H2197" s="102"/>
      <c r="I2197" s="102"/>
      <c r="J2197" s="102"/>
      <c r="K2197" s="102"/>
      <c r="L2197" s="67"/>
      <c r="M2197" s="67"/>
      <c r="N2197" s="67"/>
      <c r="O2197" s="111"/>
      <c r="P2197" s="67"/>
      <c r="Q2197" s="198"/>
      <c r="R2197" s="102"/>
      <c r="S2197" s="102"/>
      <c r="T2197" s="102"/>
      <c r="U2197" s="102"/>
      <c r="V2197" s="102"/>
      <c r="W2197" s="103"/>
      <c r="X2197" s="102"/>
      <c r="Y2197" s="102"/>
      <c r="Z2197" s="102"/>
      <c r="AA2197" s="102"/>
      <c r="AB2197" s="102"/>
      <c r="AC2197" s="102"/>
      <c r="AD2197" s="102"/>
      <c r="AE2197" s="147"/>
    </row>
    <row r="2198" spans="1:31">
      <c r="A2198" s="100"/>
      <c r="B2198" s="101"/>
      <c r="C2198" s="175"/>
      <c r="D2198" s="67"/>
      <c r="E2198" s="67"/>
      <c r="F2198" s="102"/>
      <c r="G2198" s="102"/>
      <c r="H2198" s="102"/>
      <c r="I2198" s="102"/>
      <c r="J2198" s="102"/>
      <c r="K2198" s="102"/>
      <c r="L2198" s="67"/>
      <c r="M2198" s="67"/>
      <c r="N2198" s="67"/>
      <c r="O2198" s="111"/>
      <c r="P2198" s="67"/>
      <c r="Q2198" s="198"/>
      <c r="R2198" s="102"/>
      <c r="S2198" s="102"/>
      <c r="T2198" s="102"/>
      <c r="U2198" s="102"/>
      <c r="V2198" s="102"/>
      <c r="W2198" s="103"/>
      <c r="X2198" s="102"/>
      <c r="Y2198" s="102"/>
      <c r="Z2198" s="102"/>
      <c r="AA2198" s="102"/>
      <c r="AB2198" s="102"/>
      <c r="AC2198" s="102"/>
      <c r="AD2198" s="102"/>
      <c r="AE2198" s="147"/>
    </row>
    <row r="2199" spans="1:31">
      <c r="A2199" s="100"/>
      <c r="B2199" s="101"/>
      <c r="C2199" s="175"/>
      <c r="D2199" s="67"/>
      <c r="E2199" s="67"/>
      <c r="F2199" s="102"/>
      <c r="G2199" s="102"/>
      <c r="H2199" s="102"/>
      <c r="I2199" s="102"/>
      <c r="J2199" s="102"/>
      <c r="K2199" s="102"/>
      <c r="L2199" s="67"/>
      <c r="M2199" s="67"/>
      <c r="N2199" s="67"/>
      <c r="O2199" s="111"/>
      <c r="P2199" s="67"/>
      <c r="Q2199" s="198"/>
      <c r="R2199" s="102"/>
      <c r="S2199" s="102"/>
      <c r="T2199" s="102"/>
      <c r="U2199" s="102"/>
      <c r="V2199" s="102"/>
      <c r="W2199" s="103"/>
      <c r="X2199" s="102"/>
      <c r="Y2199" s="102"/>
      <c r="Z2199" s="102"/>
      <c r="AA2199" s="102"/>
      <c r="AB2199" s="102"/>
      <c r="AC2199" s="102"/>
      <c r="AD2199" s="102"/>
      <c r="AE2199" s="147"/>
    </row>
    <row r="2200" spans="1:31">
      <c r="A2200" s="100"/>
      <c r="B2200" s="101"/>
      <c r="C2200" s="175"/>
      <c r="D2200" s="67"/>
      <c r="E2200" s="67"/>
      <c r="F2200" s="102"/>
      <c r="G2200" s="102"/>
      <c r="H2200" s="102"/>
      <c r="I2200" s="102"/>
      <c r="J2200" s="102"/>
      <c r="K2200" s="102"/>
      <c r="L2200" s="67"/>
      <c r="M2200" s="67"/>
      <c r="N2200" s="67"/>
      <c r="O2200" s="111"/>
      <c r="P2200" s="67"/>
      <c r="Q2200" s="198"/>
      <c r="R2200" s="102"/>
      <c r="S2200" s="102"/>
      <c r="T2200" s="102"/>
      <c r="U2200" s="102"/>
      <c r="V2200" s="102"/>
      <c r="W2200" s="103"/>
      <c r="X2200" s="102"/>
      <c r="Y2200" s="102"/>
      <c r="Z2200" s="102"/>
      <c r="AA2200" s="102"/>
      <c r="AB2200" s="102"/>
      <c r="AC2200" s="102"/>
      <c r="AD2200" s="102"/>
      <c r="AE2200" s="147"/>
    </row>
    <row r="2201" spans="1:31">
      <c r="A2201" s="100"/>
      <c r="B2201" s="101"/>
      <c r="C2201" s="175"/>
      <c r="D2201" s="67"/>
      <c r="E2201" s="67"/>
      <c r="F2201" s="102"/>
      <c r="G2201" s="102"/>
      <c r="H2201" s="102"/>
      <c r="I2201" s="102"/>
      <c r="J2201" s="102"/>
      <c r="K2201" s="102"/>
      <c r="L2201" s="67"/>
      <c r="M2201" s="67"/>
      <c r="N2201" s="67"/>
      <c r="O2201" s="111"/>
      <c r="P2201" s="67"/>
      <c r="Q2201" s="198"/>
      <c r="R2201" s="102"/>
      <c r="S2201" s="102"/>
      <c r="T2201" s="102"/>
      <c r="U2201" s="102"/>
      <c r="V2201" s="102"/>
      <c r="W2201" s="103"/>
      <c r="X2201" s="102"/>
      <c r="Y2201" s="102"/>
      <c r="Z2201" s="102"/>
      <c r="AA2201" s="102"/>
      <c r="AB2201" s="102"/>
      <c r="AC2201" s="102"/>
      <c r="AD2201" s="102"/>
      <c r="AE2201" s="147"/>
    </row>
    <row r="2202" spans="1:31">
      <c r="A2202" s="100"/>
      <c r="B2202" s="101"/>
      <c r="C2202" s="175"/>
      <c r="D2202" s="67"/>
      <c r="E2202" s="67"/>
      <c r="F2202" s="102"/>
      <c r="G2202" s="102"/>
      <c r="H2202" s="102"/>
      <c r="I2202" s="102"/>
      <c r="J2202" s="102"/>
      <c r="K2202" s="102"/>
      <c r="L2202" s="67"/>
      <c r="M2202" s="67"/>
      <c r="N2202" s="67"/>
      <c r="O2202" s="111"/>
      <c r="P2202" s="67"/>
      <c r="Q2202" s="198"/>
      <c r="R2202" s="102"/>
      <c r="S2202" s="102"/>
      <c r="T2202" s="102"/>
      <c r="U2202" s="102"/>
      <c r="V2202" s="102"/>
      <c r="W2202" s="103"/>
      <c r="X2202" s="102"/>
      <c r="Y2202" s="102"/>
      <c r="Z2202" s="102"/>
      <c r="AA2202" s="102"/>
      <c r="AB2202" s="102"/>
      <c r="AC2202" s="102"/>
      <c r="AD2202" s="102"/>
      <c r="AE2202" s="147"/>
    </row>
    <row r="2203" spans="1:31">
      <c r="A2203" s="100"/>
      <c r="B2203" s="101"/>
      <c r="C2203" s="175"/>
      <c r="D2203" s="67"/>
      <c r="E2203" s="67"/>
      <c r="F2203" s="102"/>
      <c r="G2203" s="102"/>
      <c r="H2203" s="102"/>
      <c r="I2203" s="102"/>
      <c r="J2203" s="102"/>
      <c r="K2203" s="102"/>
      <c r="L2203" s="67"/>
      <c r="M2203" s="67"/>
      <c r="N2203" s="67"/>
      <c r="O2203" s="111"/>
      <c r="P2203" s="67"/>
      <c r="Q2203" s="198"/>
      <c r="R2203" s="102"/>
      <c r="S2203" s="102"/>
      <c r="T2203" s="102"/>
      <c r="U2203" s="102"/>
      <c r="V2203" s="102"/>
      <c r="W2203" s="103"/>
      <c r="X2203" s="102"/>
      <c r="Y2203" s="102"/>
      <c r="Z2203" s="102"/>
      <c r="AA2203" s="102"/>
      <c r="AB2203" s="102"/>
      <c r="AC2203" s="102"/>
      <c r="AD2203" s="102"/>
      <c r="AE2203" s="147"/>
    </row>
    <row r="2204" spans="1:31">
      <c r="A2204" s="100"/>
      <c r="B2204" s="101"/>
      <c r="C2204" s="175"/>
      <c r="D2204" s="67"/>
      <c r="E2204" s="67"/>
      <c r="F2204" s="102"/>
      <c r="G2204" s="102"/>
      <c r="H2204" s="102"/>
      <c r="I2204" s="102"/>
      <c r="J2204" s="102"/>
      <c r="K2204" s="102"/>
      <c r="L2204" s="67"/>
      <c r="M2204" s="67"/>
      <c r="N2204" s="67"/>
      <c r="O2204" s="111"/>
      <c r="P2204" s="67"/>
      <c r="Q2204" s="198"/>
      <c r="R2204" s="102"/>
      <c r="S2204" s="102"/>
      <c r="T2204" s="102"/>
      <c r="U2204" s="102"/>
      <c r="V2204" s="102"/>
      <c r="W2204" s="103"/>
      <c r="X2204" s="102"/>
      <c r="Y2204" s="102"/>
      <c r="Z2204" s="102"/>
      <c r="AA2204" s="102"/>
      <c r="AB2204" s="102"/>
      <c r="AC2204" s="102"/>
      <c r="AD2204" s="102"/>
      <c r="AE2204" s="147"/>
    </row>
    <row r="2205" spans="1:31">
      <c r="A2205" s="100"/>
      <c r="B2205" s="101"/>
      <c r="C2205" s="175"/>
      <c r="D2205" s="67"/>
      <c r="E2205" s="67"/>
      <c r="F2205" s="102"/>
      <c r="G2205" s="102"/>
      <c r="H2205" s="102"/>
      <c r="I2205" s="102"/>
      <c r="J2205" s="102"/>
      <c r="K2205" s="102"/>
      <c r="L2205" s="67"/>
      <c r="M2205" s="67"/>
      <c r="N2205" s="67"/>
      <c r="O2205" s="111"/>
      <c r="P2205" s="67"/>
      <c r="Q2205" s="198"/>
      <c r="R2205" s="102"/>
      <c r="S2205" s="102"/>
      <c r="T2205" s="102"/>
      <c r="U2205" s="102"/>
      <c r="V2205" s="102"/>
      <c r="W2205" s="103"/>
      <c r="X2205" s="102"/>
      <c r="Y2205" s="102"/>
      <c r="Z2205" s="102"/>
      <c r="AA2205" s="102"/>
      <c r="AB2205" s="102"/>
      <c r="AC2205" s="102"/>
      <c r="AD2205" s="102"/>
      <c r="AE2205" s="147"/>
    </row>
    <row r="2206" spans="1:31">
      <c r="A2206" s="100"/>
      <c r="B2206" s="101"/>
      <c r="C2206" s="175"/>
      <c r="D2206" s="67"/>
      <c r="E2206" s="67"/>
      <c r="F2206" s="102"/>
      <c r="G2206" s="102"/>
      <c r="H2206" s="102"/>
      <c r="I2206" s="102"/>
      <c r="J2206" s="102"/>
      <c r="K2206" s="102"/>
      <c r="L2206" s="67"/>
      <c r="M2206" s="67"/>
      <c r="N2206" s="67"/>
      <c r="O2206" s="111"/>
      <c r="P2206" s="67"/>
      <c r="Q2206" s="198"/>
      <c r="R2206" s="102"/>
      <c r="S2206" s="102"/>
      <c r="T2206" s="102"/>
      <c r="U2206" s="102"/>
      <c r="V2206" s="102"/>
      <c r="W2206" s="103"/>
      <c r="X2206" s="102"/>
      <c r="Y2206" s="102"/>
      <c r="Z2206" s="102"/>
      <c r="AA2206" s="102"/>
      <c r="AB2206" s="102"/>
      <c r="AC2206" s="102"/>
      <c r="AD2206" s="102"/>
      <c r="AE2206" s="147"/>
    </row>
    <row r="2207" spans="1:31">
      <c r="A2207" s="100"/>
      <c r="B2207" s="101"/>
      <c r="C2207" s="175"/>
      <c r="D2207" s="67"/>
      <c r="E2207" s="67"/>
      <c r="F2207" s="102"/>
      <c r="G2207" s="102"/>
      <c r="H2207" s="102"/>
      <c r="I2207" s="102"/>
      <c r="J2207" s="102"/>
      <c r="K2207" s="102"/>
      <c r="L2207" s="67"/>
      <c r="M2207" s="67"/>
      <c r="N2207" s="67"/>
      <c r="O2207" s="111"/>
      <c r="P2207" s="67"/>
      <c r="Q2207" s="198"/>
      <c r="R2207" s="102"/>
      <c r="S2207" s="102"/>
      <c r="T2207" s="102"/>
      <c r="U2207" s="102"/>
      <c r="V2207" s="102"/>
      <c r="W2207" s="103"/>
      <c r="X2207" s="102"/>
      <c r="Y2207" s="102"/>
      <c r="Z2207" s="102"/>
      <c r="AA2207" s="102"/>
      <c r="AB2207" s="102"/>
      <c r="AC2207" s="102"/>
      <c r="AD2207" s="102"/>
      <c r="AE2207" s="147"/>
    </row>
    <row r="2208" spans="1:31">
      <c r="A2208" s="100"/>
      <c r="B2208" s="101"/>
      <c r="C2208" s="175"/>
      <c r="D2208" s="67"/>
      <c r="E2208" s="67"/>
      <c r="F2208" s="102"/>
      <c r="G2208" s="102"/>
      <c r="H2208" s="102"/>
      <c r="I2208" s="102"/>
      <c r="J2208" s="102"/>
      <c r="K2208" s="102"/>
      <c r="L2208" s="67"/>
      <c r="M2208" s="67"/>
      <c r="N2208" s="67"/>
      <c r="O2208" s="111"/>
      <c r="P2208" s="67"/>
      <c r="Q2208" s="198"/>
      <c r="R2208" s="102"/>
      <c r="S2208" s="102"/>
      <c r="T2208" s="102"/>
      <c r="U2208" s="102"/>
      <c r="V2208" s="102"/>
      <c r="W2208" s="103"/>
      <c r="X2208" s="102"/>
      <c r="Y2208" s="102"/>
      <c r="Z2208" s="102"/>
      <c r="AA2208" s="102"/>
      <c r="AB2208" s="102"/>
      <c r="AC2208" s="102"/>
      <c r="AD2208" s="102"/>
      <c r="AE2208" s="147"/>
    </row>
    <row r="2209" spans="1:31">
      <c r="A2209" s="100"/>
      <c r="B2209" s="101"/>
      <c r="C2209" s="175"/>
      <c r="D2209" s="67"/>
      <c r="E2209" s="67"/>
      <c r="F2209" s="102"/>
      <c r="G2209" s="102"/>
      <c r="H2209" s="102"/>
      <c r="I2209" s="102"/>
      <c r="J2209" s="102"/>
      <c r="K2209" s="102"/>
      <c r="L2209" s="67"/>
      <c r="M2209" s="67"/>
      <c r="N2209" s="67"/>
      <c r="O2209" s="111"/>
      <c r="P2209" s="67"/>
      <c r="Q2209" s="198"/>
      <c r="R2209" s="102"/>
      <c r="S2209" s="102"/>
      <c r="T2209" s="102"/>
      <c r="U2209" s="102"/>
      <c r="V2209" s="102"/>
      <c r="W2209" s="103"/>
      <c r="X2209" s="102"/>
      <c r="Y2209" s="102"/>
      <c r="Z2209" s="102"/>
      <c r="AA2209" s="102"/>
      <c r="AB2209" s="102"/>
      <c r="AC2209" s="102"/>
      <c r="AD2209" s="102"/>
      <c r="AE2209" s="147"/>
    </row>
    <row r="2210" spans="1:31">
      <c r="A2210" s="100"/>
      <c r="B2210" s="101"/>
      <c r="C2210" s="175"/>
      <c r="D2210" s="67"/>
      <c r="E2210" s="67"/>
      <c r="F2210" s="102"/>
      <c r="G2210" s="102"/>
      <c r="H2210" s="102"/>
      <c r="I2210" s="102"/>
      <c r="J2210" s="102"/>
      <c r="K2210" s="102"/>
      <c r="L2210" s="67"/>
      <c r="M2210" s="67"/>
      <c r="N2210" s="67"/>
      <c r="O2210" s="111"/>
      <c r="P2210" s="67"/>
      <c r="Q2210" s="198"/>
      <c r="R2210" s="102"/>
      <c r="S2210" s="102"/>
      <c r="T2210" s="102"/>
      <c r="U2210" s="102"/>
      <c r="V2210" s="102"/>
      <c r="W2210" s="103"/>
      <c r="X2210" s="102"/>
      <c r="Y2210" s="102"/>
      <c r="Z2210" s="102"/>
      <c r="AA2210" s="102"/>
      <c r="AB2210" s="102"/>
      <c r="AC2210" s="102"/>
      <c r="AD2210" s="102"/>
      <c r="AE2210" s="147"/>
    </row>
    <row r="2211" spans="1:31">
      <c r="A2211" s="100"/>
      <c r="B2211" s="101"/>
      <c r="C2211" s="175"/>
      <c r="D2211" s="67"/>
      <c r="E2211" s="67"/>
      <c r="F2211" s="102"/>
      <c r="G2211" s="102"/>
      <c r="H2211" s="102"/>
      <c r="I2211" s="102"/>
      <c r="J2211" s="102"/>
      <c r="K2211" s="102"/>
      <c r="L2211" s="67"/>
      <c r="M2211" s="67"/>
      <c r="N2211" s="67"/>
      <c r="O2211" s="111"/>
      <c r="P2211" s="67"/>
      <c r="Q2211" s="198"/>
      <c r="R2211" s="102"/>
      <c r="S2211" s="102"/>
      <c r="T2211" s="102"/>
      <c r="U2211" s="102"/>
      <c r="V2211" s="102"/>
      <c r="W2211" s="103"/>
      <c r="X2211" s="102"/>
      <c r="Y2211" s="102"/>
      <c r="Z2211" s="102"/>
      <c r="AA2211" s="102"/>
      <c r="AB2211" s="102"/>
      <c r="AC2211" s="102"/>
      <c r="AD2211" s="102"/>
      <c r="AE2211" s="147"/>
    </row>
    <row r="2212" spans="1:31">
      <c r="A2212" s="100"/>
      <c r="B2212" s="101"/>
      <c r="C2212" s="175"/>
      <c r="D2212" s="67"/>
      <c r="E2212" s="67"/>
      <c r="F2212" s="102"/>
      <c r="G2212" s="102"/>
      <c r="H2212" s="102"/>
      <c r="I2212" s="102"/>
      <c r="J2212" s="102"/>
      <c r="K2212" s="102"/>
      <c r="L2212" s="67"/>
      <c r="M2212" s="67"/>
      <c r="N2212" s="67"/>
      <c r="O2212" s="111"/>
      <c r="P2212" s="67"/>
      <c r="Q2212" s="198"/>
      <c r="R2212" s="102"/>
      <c r="S2212" s="102"/>
      <c r="T2212" s="102"/>
      <c r="U2212" s="102"/>
      <c r="V2212" s="102"/>
      <c r="W2212" s="103"/>
      <c r="X2212" s="102"/>
      <c r="Y2212" s="102"/>
      <c r="Z2212" s="102"/>
      <c r="AA2212" s="102"/>
      <c r="AB2212" s="102"/>
      <c r="AC2212" s="102"/>
      <c r="AD2212" s="102"/>
      <c r="AE2212" s="147"/>
    </row>
    <row r="2213" spans="1:31">
      <c r="A2213" s="100"/>
      <c r="B2213" s="101"/>
      <c r="C2213" s="175"/>
      <c r="D2213" s="67"/>
      <c r="E2213" s="67"/>
      <c r="F2213" s="102"/>
      <c r="G2213" s="102"/>
      <c r="H2213" s="102"/>
      <c r="I2213" s="102"/>
      <c r="J2213" s="102"/>
      <c r="K2213" s="102"/>
      <c r="L2213" s="67"/>
      <c r="M2213" s="67"/>
      <c r="N2213" s="67"/>
      <c r="O2213" s="111"/>
      <c r="P2213" s="67"/>
      <c r="Q2213" s="198"/>
      <c r="R2213" s="102"/>
      <c r="S2213" s="102"/>
      <c r="T2213" s="102"/>
      <c r="U2213" s="102"/>
      <c r="V2213" s="102"/>
      <c r="W2213" s="103"/>
      <c r="X2213" s="102"/>
      <c r="Y2213" s="102"/>
      <c r="Z2213" s="102"/>
      <c r="AA2213" s="102"/>
      <c r="AB2213" s="102"/>
      <c r="AC2213" s="102"/>
      <c r="AD2213" s="102"/>
      <c r="AE2213" s="147"/>
    </row>
    <row r="2214" spans="1:31">
      <c r="A2214" s="100"/>
      <c r="B2214" s="101"/>
      <c r="C2214" s="175"/>
      <c r="D2214" s="67"/>
      <c r="E2214" s="67"/>
      <c r="F2214" s="102"/>
      <c r="G2214" s="102"/>
      <c r="H2214" s="102"/>
      <c r="I2214" s="102"/>
      <c r="J2214" s="102"/>
      <c r="K2214" s="102"/>
      <c r="L2214" s="67"/>
      <c r="M2214" s="67"/>
      <c r="N2214" s="67"/>
      <c r="O2214" s="111"/>
      <c r="P2214" s="67"/>
      <c r="Q2214" s="198"/>
      <c r="R2214" s="102"/>
      <c r="S2214" s="102"/>
      <c r="T2214" s="102"/>
      <c r="U2214" s="102"/>
      <c r="V2214" s="102"/>
      <c r="W2214" s="103"/>
      <c r="X2214" s="102"/>
      <c r="Y2214" s="102"/>
      <c r="Z2214" s="102"/>
      <c r="AA2214" s="102"/>
      <c r="AB2214" s="102"/>
      <c r="AC2214" s="102"/>
      <c r="AD2214" s="102"/>
      <c r="AE2214" s="147"/>
    </row>
    <row r="2215" spans="1:31">
      <c r="A2215" s="100"/>
      <c r="B2215" s="101"/>
      <c r="C2215" s="175"/>
      <c r="D2215" s="67"/>
      <c r="E2215" s="67"/>
      <c r="F2215" s="102"/>
      <c r="G2215" s="102"/>
      <c r="H2215" s="102"/>
      <c r="I2215" s="102"/>
      <c r="J2215" s="102"/>
      <c r="K2215" s="102"/>
      <c r="L2215" s="67"/>
      <c r="M2215" s="67"/>
      <c r="N2215" s="67"/>
      <c r="O2215" s="111"/>
      <c r="P2215" s="67"/>
      <c r="Q2215" s="198"/>
      <c r="R2215" s="102"/>
      <c r="S2215" s="102"/>
      <c r="T2215" s="102"/>
      <c r="U2215" s="102"/>
      <c r="V2215" s="102"/>
      <c r="W2215" s="103"/>
      <c r="X2215" s="102"/>
      <c r="Y2215" s="102"/>
      <c r="Z2215" s="102"/>
      <c r="AA2215" s="102"/>
      <c r="AB2215" s="102"/>
      <c r="AC2215" s="102"/>
      <c r="AD2215" s="102"/>
      <c r="AE2215" s="147"/>
    </row>
    <row r="2216" spans="1:31">
      <c r="A2216" s="100"/>
      <c r="B2216" s="101"/>
      <c r="C2216" s="175"/>
      <c r="D2216" s="67"/>
      <c r="E2216" s="67"/>
      <c r="F2216" s="102"/>
      <c r="G2216" s="102"/>
      <c r="H2216" s="102"/>
      <c r="I2216" s="102"/>
      <c r="J2216" s="102"/>
      <c r="K2216" s="102"/>
      <c r="L2216" s="67"/>
      <c r="M2216" s="67"/>
      <c r="N2216" s="67"/>
      <c r="O2216" s="111"/>
      <c r="P2216" s="67"/>
      <c r="Q2216" s="198"/>
      <c r="R2216" s="102"/>
      <c r="S2216" s="102"/>
      <c r="T2216" s="102"/>
      <c r="U2216" s="102"/>
      <c r="V2216" s="102"/>
      <c r="W2216" s="103"/>
      <c r="X2216" s="102"/>
      <c r="Y2216" s="102"/>
      <c r="Z2216" s="102"/>
      <c r="AA2216" s="102"/>
      <c r="AB2216" s="102"/>
      <c r="AC2216" s="102"/>
      <c r="AD2216" s="102"/>
      <c r="AE2216" s="147"/>
    </row>
    <row r="2217" spans="1:31">
      <c r="A2217" s="100"/>
      <c r="B2217" s="101"/>
      <c r="C2217" s="175"/>
      <c r="D2217" s="67"/>
      <c r="E2217" s="67"/>
      <c r="F2217" s="102"/>
      <c r="G2217" s="102"/>
      <c r="H2217" s="102"/>
      <c r="I2217" s="102"/>
      <c r="J2217" s="102"/>
      <c r="K2217" s="102"/>
      <c r="L2217" s="67"/>
      <c r="M2217" s="67"/>
      <c r="N2217" s="67"/>
      <c r="O2217" s="111"/>
      <c r="P2217" s="67"/>
      <c r="Q2217" s="198"/>
      <c r="R2217" s="102"/>
      <c r="S2217" s="102"/>
      <c r="T2217" s="102"/>
      <c r="U2217" s="102"/>
      <c r="V2217" s="102"/>
      <c r="W2217" s="103"/>
      <c r="X2217" s="102"/>
      <c r="Y2217" s="102"/>
      <c r="Z2217" s="102"/>
      <c r="AA2217" s="102"/>
      <c r="AB2217" s="102"/>
      <c r="AC2217" s="102"/>
      <c r="AD2217" s="102"/>
      <c r="AE2217" s="147"/>
    </row>
    <row r="2218" spans="1:31">
      <c r="A2218" s="100"/>
      <c r="B2218" s="101"/>
      <c r="C2218" s="175"/>
      <c r="D2218" s="67"/>
      <c r="E2218" s="67"/>
      <c r="F2218" s="102"/>
      <c r="G2218" s="102"/>
      <c r="H2218" s="102"/>
      <c r="I2218" s="102"/>
      <c r="J2218" s="102"/>
      <c r="K2218" s="102"/>
      <c r="L2218" s="67"/>
      <c r="M2218" s="67"/>
      <c r="N2218" s="67"/>
      <c r="O2218" s="111"/>
      <c r="P2218" s="67"/>
      <c r="Q2218" s="198"/>
      <c r="R2218" s="102"/>
      <c r="S2218" s="102"/>
      <c r="T2218" s="102"/>
      <c r="U2218" s="102"/>
      <c r="V2218" s="102"/>
      <c r="W2218" s="103"/>
      <c r="X2218" s="102"/>
      <c r="Y2218" s="102"/>
      <c r="Z2218" s="102"/>
      <c r="AA2218" s="102"/>
      <c r="AB2218" s="102"/>
      <c r="AC2218" s="102"/>
      <c r="AD2218" s="102"/>
      <c r="AE2218" s="147"/>
    </row>
    <row r="2219" spans="1:31">
      <c r="A2219" s="100"/>
      <c r="B2219" s="101"/>
      <c r="C2219" s="175"/>
      <c r="D2219" s="67"/>
      <c r="E2219" s="67"/>
      <c r="F2219" s="102"/>
      <c r="G2219" s="102"/>
      <c r="H2219" s="102"/>
      <c r="I2219" s="102"/>
      <c r="J2219" s="102"/>
      <c r="K2219" s="102"/>
      <c r="L2219" s="67"/>
      <c r="M2219" s="67"/>
      <c r="N2219" s="67"/>
      <c r="O2219" s="111"/>
      <c r="P2219" s="67"/>
      <c r="Q2219" s="198"/>
      <c r="R2219" s="102"/>
      <c r="S2219" s="102"/>
      <c r="T2219" s="102"/>
      <c r="U2219" s="102"/>
      <c r="V2219" s="102"/>
      <c r="W2219" s="103"/>
      <c r="X2219" s="102"/>
      <c r="Y2219" s="102"/>
      <c r="Z2219" s="102"/>
      <c r="AA2219" s="102"/>
      <c r="AB2219" s="102"/>
      <c r="AC2219" s="102"/>
      <c r="AD2219" s="102"/>
      <c r="AE2219" s="147"/>
    </row>
    <row r="2220" spans="1:31">
      <c r="A2220" s="100"/>
      <c r="B2220" s="101"/>
      <c r="C2220" s="175"/>
      <c r="D2220" s="67"/>
      <c r="E2220" s="67"/>
      <c r="F2220" s="102"/>
      <c r="G2220" s="102"/>
      <c r="H2220" s="102"/>
      <c r="I2220" s="102"/>
      <c r="J2220" s="102"/>
      <c r="K2220" s="102"/>
      <c r="L2220" s="67"/>
      <c r="M2220" s="67"/>
      <c r="N2220" s="67"/>
      <c r="O2220" s="111"/>
      <c r="P2220" s="67"/>
      <c r="Q2220" s="198"/>
      <c r="R2220" s="102"/>
      <c r="S2220" s="102"/>
      <c r="T2220" s="102"/>
      <c r="U2220" s="102"/>
      <c r="V2220" s="102"/>
      <c r="W2220" s="103"/>
      <c r="X2220" s="102"/>
      <c r="Y2220" s="102"/>
      <c r="Z2220" s="102"/>
      <c r="AA2220" s="102"/>
      <c r="AB2220" s="102"/>
      <c r="AC2220" s="102"/>
      <c r="AD2220" s="102"/>
      <c r="AE2220" s="147"/>
    </row>
    <row r="2221" spans="1:31">
      <c r="A2221" s="100"/>
      <c r="B2221" s="101"/>
      <c r="C2221" s="175"/>
      <c r="D2221" s="67"/>
      <c r="E2221" s="67"/>
      <c r="F2221" s="102"/>
      <c r="G2221" s="102"/>
      <c r="H2221" s="102"/>
      <c r="I2221" s="102"/>
      <c r="J2221" s="102"/>
      <c r="K2221" s="102"/>
      <c r="L2221" s="67"/>
      <c r="M2221" s="67"/>
      <c r="N2221" s="67"/>
      <c r="O2221" s="111"/>
      <c r="P2221" s="67"/>
      <c r="Q2221" s="198"/>
      <c r="R2221" s="102"/>
      <c r="S2221" s="102"/>
      <c r="T2221" s="102"/>
      <c r="U2221" s="102"/>
      <c r="V2221" s="102"/>
      <c r="W2221" s="103"/>
      <c r="X2221" s="102"/>
      <c r="Y2221" s="102"/>
      <c r="Z2221" s="102"/>
      <c r="AA2221" s="102"/>
      <c r="AB2221" s="102"/>
      <c r="AC2221" s="102"/>
      <c r="AD2221" s="102"/>
      <c r="AE2221" s="147"/>
    </row>
    <row r="2222" spans="1:31">
      <c r="A2222" s="100"/>
      <c r="B2222" s="101"/>
      <c r="C2222" s="175"/>
      <c r="D2222" s="67"/>
      <c r="E2222" s="67"/>
      <c r="F2222" s="102"/>
      <c r="G2222" s="102"/>
      <c r="H2222" s="102"/>
      <c r="I2222" s="102"/>
      <c r="J2222" s="102"/>
      <c r="K2222" s="102"/>
      <c r="L2222" s="67"/>
      <c r="M2222" s="67"/>
      <c r="N2222" s="67"/>
      <c r="O2222" s="111"/>
      <c r="P2222" s="67"/>
      <c r="Q2222" s="198"/>
      <c r="R2222" s="102"/>
      <c r="S2222" s="102"/>
      <c r="T2222" s="102"/>
      <c r="U2222" s="102"/>
      <c r="V2222" s="102"/>
      <c r="W2222" s="103"/>
      <c r="X2222" s="102"/>
      <c r="Y2222" s="102"/>
      <c r="Z2222" s="102"/>
      <c r="AA2222" s="102"/>
      <c r="AB2222" s="102"/>
      <c r="AC2222" s="102"/>
      <c r="AD2222" s="102"/>
      <c r="AE2222" s="147"/>
    </row>
    <row r="2223" spans="1:31">
      <c r="A2223" s="100"/>
      <c r="B2223" s="101"/>
      <c r="C2223" s="175"/>
      <c r="D2223" s="67"/>
      <c r="E2223" s="67"/>
      <c r="F2223" s="102"/>
      <c r="G2223" s="102"/>
      <c r="H2223" s="102"/>
      <c r="I2223" s="102"/>
      <c r="J2223" s="102"/>
      <c r="K2223" s="102"/>
      <c r="L2223" s="67"/>
      <c r="M2223" s="67"/>
      <c r="N2223" s="67"/>
      <c r="O2223" s="111"/>
      <c r="P2223" s="67"/>
      <c r="Q2223" s="198"/>
      <c r="R2223" s="102"/>
      <c r="S2223" s="102"/>
      <c r="T2223" s="102"/>
      <c r="U2223" s="102"/>
      <c r="V2223" s="102"/>
      <c r="W2223" s="103"/>
      <c r="X2223" s="102"/>
      <c r="Y2223" s="102"/>
      <c r="Z2223" s="102"/>
      <c r="AA2223" s="102"/>
      <c r="AB2223" s="102"/>
      <c r="AC2223" s="102"/>
      <c r="AD2223" s="102"/>
      <c r="AE2223" s="147"/>
    </row>
    <row r="2224" spans="1:31">
      <c r="A2224" s="100"/>
      <c r="B2224" s="101"/>
      <c r="C2224" s="175"/>
      <c r="D2224" s="67"/>
      <c r="E2224" s="67"/>
      <c r="F2224" s="102"/>
      <c r="G2224" s="102"/>
      <c r="H2224" s="102"/>
      <c r="I2224" s="102"/>
      <c r="J2224" s="102"/>
      <c r="K2224" s="102"/>
      <c r="L2224" s="67"/>
      <c r="M2224" s="67"/>
      <c r="N2224" s="67"/>
      <c r="O2224" s="111"/>
      <c r="P2224" s="67"/>
      <c r="Q2224" s="198"/>
      <c r="R2224" s="102"/>
      <c r="S2224" s="102"/>
      <c r="T2224" s="102"/>
      <c r="U2224" s="102"/>
      <c r="V2224" s="102"/>
      <c r="W2224" s="103"/>
      <c r="X2224" s="102"/>
      <c r="Y2224" s="102"/>
      <c r="Z2224" s="102"/>
      <c r="AA2224" s="102"/>
      <c r="AB2224" s="102"/>
      <c r="AC2224" s="102"/>
      <c r="AD2224" s="102"/>
      <c r="AE2224" s="147"/>
    </row>
    <row r="2225" spans="1:31">
      <c r="A2225" s="100"/>
      <c r="B2225" s="101"/>
      <c r="C2225" s="175"/>
      <c r="D2225" s="67"/>
      <c r="E2225" s="67"/>
      <c r="F2225" s="102"/>
      <c r="G2225" s="102"/>
      <c r="H2225" s="102"/>
      <c r="I2225" s="102"/>
      <c r="J2225" s="102"/>
      <c r="K2225" s="102"/>
      <c r="L2225" s="67"/>
      <c r="M2225" s="67"/>
      <c r="N2225" s="67"/>
      <c r="O2225" s="111"/>
      <c r="P2225" s="67"/>
      <c r="Q2225" s="198"/>
      <c r="R2225" s="102"/>
      <c r="S2225" s="102"/>
      <c r="T2225" s="102"/>
      <c r="U2225" s="102"/>
      <c r="V2225" s="102"/>
      <c r="W2225" s="103"/>
      <c r="X2225" s="102"/>
      <c r="Y2225" s="102"/>
      <c r="Z2225" s="102"/>
      <c r="AA2225" s="102"/>
      <c r="AB2225" s="102"/>
      <c r="AC2225" s="102"/>
      <c r="AD2225" s="102"/>
      <c r="AE2225" s="147"/>
    </row>
    <row r="2226" spans="1:31">
      <c r="A2226" s="100"/>
      <c r="B2226" s="101"/>
      <c r="C2226" s="175"/>
      <c r="D2226" s="67"/>
      <c r="E2226" s="67"/>
      <c r="F2226" s="102"/>
      <c r="G2226" s="102"/>
      <c r="H2226" s="102"/>
      <c r="I2226" s="102"/>
      <c r="J2226" s="102"/>
      <c r="K2226" s="102"/>
      <c r="L2226" s="67"/>
      <c r="M2226" s="67"/>
      <c r="N2226" s="67"/>
      <c r="O2226" s="111"/>
      <c r="P2226" s="67"/>
      <c r="Q2226" s="198"/>
      <c r="R2226" s="102"/>
      <c r="S2226" s="102"/>
      <c r="T2226" s="102"/>
      <c r="U2226" s="102"/>
      <c r="V2226" s="102"/>
      <c r="W2226" s="103"/>
      <c r="X2226" s="102"/>
      <c r="Y2226" s="102"/>
      <c r="Z2226" s="102"/>
      <c r="AA2226" s="102"/>
      <c r="AB2226" s="102"/>
      <c r="AC2226" s="102"/>
      <c r="AD2226" s="102"/>
      <c r="AE2226" s="147"/>
    </row>
    <row r="2227" spans="1:31">
      <c r="A2227" s="100"/>
      <c r="B2227" s="101"/>
      <c r="C2227" s="175"/>
      <c r="D2227" s="67"/>
      <c r="E2227" s="67"/>
      <c r="F2227" s="102"/>
      <c r="G2227" s="102"/>
      <c r="H2227" s="102"/>
      <c r="I2227" s="102"/>
      <c r="J2227" s="102"/>
      <c r="K2227" s="102"/>
      <c r="L2227" s="67"/>
      <c r="M2227" s="67"/>
      <c r="N2227" s="67"/>
      <c r="O2227" s="111"/>
      <c r="P2227" s="67"/>
      <c r="Q2227" s="198"/>
      <c r="R2227" s="102"/>
      <c r="S2227" s="102"/>
      <c r="T2227" s="102"/>
      <c r="U2227" s="102"/>
      <c r="V2227" s="102"/>
      <c r="W2227" s="103"/>
      <c r="X2227" s="102"/>
      <c r="Y2227" s="102"/>
      <c r="Z2227" s="102"/>
      <c r="AA2227" s="102"/>
      <c r="AB2227" s="102"/>
      <c r="AC2227" s="102"/>
      <c r="AD2227" s="102"/>
      <c r="AE2227" s="147"/>
    </row>
    <row r="2228" spans="1:31">
      <c r="A2228" s="100"/>
      <c r="B2228" s="101"/>
      <c r="C2228" s="175"/>
      <c r="D2228" s="67"/>
      <c r="E2228" s="67"/>
      <c r="F2228" s="102"/>
      <c r="G2228" s="102"/>
      <c r="H2228" s="102"/>
      <c r="I2228" s="102"/>
      <c r="J2228" s="102"/>
      <c r="K2228" s="102"/>
      <c r="L2228" s="67"/>
      <c r="M2228" s="67"/>
      <c r="N2228" s="67"/>
      <c r="O2228" s="111"/>
      <c r="P2228" s="67"/>
      <c r="Q2228" s="198"/>
      <c r="R2228" s="102"/>
      <c r="S2228" s="102"/>
      <c r="T2228" s="102"/>
      <c r="U2228" s="102"/>
      <c r="V2228" s="102"/>
      <c r="W2228" s="103"/>
      <c r="X2228" s="102"/>
      <c r="Y2228" s="102"/>
      <c r="Z2228" s="102"/>
      <c r="AA2228" s="102"/>
      <c r="AB2228" s="102"/>
      <c r="AC2228" s="102"/>
      <c r="AD2228" s="102"/>
      <c r="AE2228" s="147"/>
    </row>
    <row r="2229" spans="1:31">
      <c r="A2229" s="100"/>
      <c r="B2229" s="101"/>
      <c r="C2229" s="175"/>
      <c r="D2229" s="67"/>
      <c r="E2229" s="67"/>
      <c r="F2229" s="102"/>
      <c r="G2229" s="102"/>
      <c r="H2229" s="102"/>
      <c r="I2229" s="102"/>
      <c r="J2229" s="102"/>
      <c r="K2229" s="102"/>
      <c r="L2229" s="67"/>
      <c r="M2229" s="67"/>
      <c r="N2229" s="67"/>
      <c r="O2229" s="111"/>
      <c r="P2229" s="67"/>
      <c r="Q2229" s="198"/>
      <c r="R2229" s="102"/>
      <c r="S2229" s="102"/>
      <c r="T2229" s="102"/>
      <c r="U2229" s="102"/>
      <c r="V2229" s="102"/>
      <c r="W2229" s="103"/>
      <c r="X2229" s="102"/>
      <c r="Y2229" s="102"/>
      <c r="Z2229" s="102"/>
      <c r="AA2229" s="102"/>
      <c r="AB2229" s="102"/>
      <c r="AC2229" s="102"/>
      <c r="AD2229" s="102"/>
      <c r="AE2229" s="147"/>
    </row>
    <row r="2230" spans="1:31">
      <c r="A2230" s="100"/>
      <c r="B2230" s="101"/>
      <c r="C2230" s="175"/>
      <c r="D2230" s="67"/>
      <c r="E2230" s="67"/>
      <c r="F2230" s="102"/>
      <c r="G2230" s="102"/>
      <c r="H2230" s="102"/>
      <c r="I2230" s="102"/>
      <c r="J2230" s="102"/>
      <c r="K2230" s="102"/>
      <c r="L2230" s="67"/>
      <c r="M2230" s="67"/>
      <c r="N2230" s="67"/>
      <c r="O2230" s="111"/>
      <c r="P2230" s="67"/>
      <c r="Q2230" s="198"/>
      <c r="R2230" s="102"/>
      <c r="S2230" s="102"/>
      <c r="T2230" s="102"/>
      <c r="U2230" s="102"/>
      <c r="V2230" s="102"/>
      <c r="W2230" s="103"/>
      <c r="X2230" s="102"/>
      <c r="Y2230" s="102"/>
      <c r="Z2230" s="102"/>
      <c r="AA2230" s="102"/>
      <c r="AB2230" s="102"/>
      <c r="AC2230" s="102"/>
      <c r="AD2230" s="102"/>
      <c r="AE2230" s="147"/>
    </row>
    <row r="2231" spans="1:31">
      <c r="A2231" s="100"/>
      <c r="B2231" s="101"/>
      <c r="C2231" s="175"/>
      <c r="D2231" s="67"/>
      <c r="E2231" s="67"/>
      <c r="F2231" s="102"/>
      <c r="G2231" s="102"/>
      <c r="H2231" s="102"/>
      <c r="I2231" s="102"/>
      <c r="J2231" s="102"/>
      <c r="K2231" s="102"/>
      <c r="L2231" s="67"/>
      <c r="M2231" s="67"/>
      <c r="N2231" s="67"/>
      <c r="O2231" s="111"/>
      <c r="P2231" s="67"/>
      <c r="Q2231" s="198"/>
      <c r="R2231" s="102"/>
      <c r="S2231" s="102"/>
      <c r="T2231" s="102"/>
      <c r="U2231" s="102"/>
      <c r="V2231" s="102"/>
      <c r="W2231" s="103"/>
      <c r="X2231" s="102"/>
      <c r="Y2231" s="102"/>
      <c r="Z2231" s="102"/>
      <c r="AA2231" s="102"/>
      <c r="AB2231" s="102"/>
      <c r="AC2231" s="102"/>
      <c r="AD2231" s="102"/>
      <c r="AE2231" s="147"/>
    </row>
    <row r="2232" spans="1:31">
      <c r="A2232" s="100"/>
      <c r="B2232" s="101"/>
      <c r="C2232" s="175"/>
      <c r="D2232" s="67"/>
      <c r="E2232" s="67"/>
      <c r="F2232" s="102"/>
      <c r="G2232" s="102"/>
      <c r="H2232" s="102"/>
      <c r="I2232" s="102"/>
      <c r="J2232" s="102"/>
      <c r="K2232" s="102"/>
      <c r="L2232" s="67"/>
      <c r="M2232" s="67"/>
      <c r="N2232" s="67"/>
      <c r="O2232" s="111"/>
      <c r="P2232" s="67"/>
      <c r="Q2232" s="198"/>
      <c r="R2232" s="102"/>
      <c r="S2232" s="102"/>
      <c r="T2232" s="102"/>
      <c r="U2232" s="102"/>
      <c r="V2232" s="102"/>
      <c r="W2232" s="103"/>
      <c r="X2232" s="102"/>
      <c r="Y2232" s="102"/>
      <c r="Z2232" s="102"/>
      <c r="AA2232" s="102"/>
      <c r="AB2232" s="102"/>
      <c r="AC2232" s="102"/>
      <c r="AD2232" s="102"/>
      <c r="AE2232" s="147"/>
    </row>
    <row r="2233" spans="1:31">
      <c r="A2233" s="100"/>
      <c r="B2233" s="101"/>
      <c r="C2233" s="175"/>
      <c r="D2233" s="67"/>
      <c r="E2233" s="67"/>
      <c r="F2233" s="102"/>
      <c r="G2233" s="102"/>
      <c r="H2233" s="102"/>
      <c r="I2233" s="102"/>
      <c r="J2233" s="102"/>
      <c r="K2233" s="102"/>
      <c r="L2233" s="67"/>
      <c r="M2233" s="67"/>
      <c r="N2233" s="67"/>
      <c r="O2233" s="111"/>
      <c r="P2233" s="67"/>
      <c r="Q2233" s="198"/>
      <c r="R2233" s="102"/>
      <c r="S2233" s="102"/>
      <c r="T2233" s="102"/>
      <c r="U2233" s="102"/>
      <c r="V2233" s="102"/>
      <c r="W2233" s="103"/>
      <c r="X2233" s="102"/>
      <c r="Y2233" s="102"/>
      <c r="Z2233" s="102"/>
      <c r="AA2233" s="102"/>
      <c r="AB2233" s="102"/>
      <c r="AC2233" s="102"/>
      <c r="AD2233" s="102"/>
      <c r="AE2233" s="147"/>
    </row>
    <row r="2234" spans="1:31">
      <c r="A2234" s="100"/>
      <c r="B2234" s="101"/>
      <c r="C2234" s="175"/>
      <c r="D2234" s="67"/>
      <c r="E2234" s="67"/>
      <c r="F2234" s="102"/>
      <c r="G2234" s="102"/>
      <c r="H2234" s="102"/>
      <c r="I2234" s="102"/>
      <c r="J2234" s="102"/>
      <c r="K2234" s="102"/>
      <c r="L2234" s="67"/>
      <c r="M2234" s="67"/>
      <c r="N2234" s="67"/>
      <c r="O2234" s="111"/>
      <c r="P2234" s="67"/>
      <c r="Q2234" s="198"/>
      <c r="R2234" s="102"/>
      <c r="S2234" s="102"/>
      <c r="T2234" s="102"/>
      <c r="U2234" s="102"/>
      <c r="V2234" s="102"/>
      <c r="W2234" s="103"/>
      <c r="X2234" s="102"/>
      <c r="Y2234" s="102"/>
      <c r="Z2234" s="102"/>
      <c r="AA2234" s="102"/>
      <c r="AB2234" s="102"/>
      <c r="AC2234" s="102"/>
      <c r="AD2234" s="102"/>
      <c r="AE2234" s="147"/>
    </row>
    <row r="2235" spans="1:31">
      <c r="A2235" s="100"/>
      <c r="B2235" s="101"/>
      <c r="C2235" s="175"/>
      <c r="D2235" s="67"/>
      <c r="E2235" s="67"/>
      <c r="F2235" s="102"/>
      <c r="G2235" s="102"/>
      <c r="H2235" s="102"/>
      <c r="I2235" s="102"/>
      <c r="J2235" s="102"/>
      <c r="K2235" s="102"/>
      <c r="L2235" s="67"/>
      <c r="M2235" s="67"/>
      <c r="N2235" s="67"/>
      <c r="O2235" s="111"/>
      <c r="P2235" s="67"/>
      <c r="Q2235" s="198"/>
      <c r="R2235" s="102"/>
      <c r="S2235" s="102"/>
      <c r="T2235" s="102"/>
      <c r="U2235" s="102"/>
      <c r="V2235" s="102"/>
      <c r="W2235" s="103"/>
      <c r="X2235" s="102"/>
      <c r="Y2235" s="102"/>
      <c r="Z2235" s="102"/>
      <c r="AA2235" s="102"/>
      <c r="AB2235" s="102"/>
      <c r="AC2235" s="102"/>
      <c r="AD2235" s="102"/>
      <c r="AE2235" s="147"/>
    </row>
    <row r="2236" spans="1:31">
      <c r="A2236" s="100"/>
      <c r="B2236" s="101"/>
      <c r="C2236" s="175"/>
      <c r="D2236" s="67"/>
      <c r="E2236" s="67"/>
      <c r="F2236" s="102"/>
      <c r="G2236" s="102"/>
      <c r="H2236" s="102"/>
      <c r="I2236" s="102"/>
      <c r="J2236" s="102"/>
      <c r="K2236" s="102"/>
      <c r="L2236" s="67"/>
      <c r="M2236" s="67"/>
      <c r="N2236" s="67"/>
      <c r="O2236" s="111"/>
      <c r="P2236" s="67"/>
      <c r="Q2236" s="198"/>
      <c r="R2236" s="102"/>
      <c r="S2236" s="102"/>
      <c r="T2236" s="102"/>
      <c r="U2236" s="102"/>
      <c r="V2236" s="102"/>
      <c r="W2236" s="103"/>
      <c r="X2236" s="102"/>
      <c r="Y2236" s="102"/>
      <c r="Z2236" s="102"/>
      <c r="AA2236" s="102"/>
      <c r="AB2236" s="102"/>
      <c r="AC2236" s="102"/>
      <c r="AD2236" s="102"/>
      <c r="AE2236" s="147"/>
    </row>
    <row r="2237" spans="1:31">
      <c r="A2237" s="100"/>
      <c r="B2237" s="101"/>
      <c r="C2237" s="175"/>
      <c r="D2237" s="67"/>
      <c r="E2237" s="67"/>
      <c r="F2237" s="102"/>
      <c r="G2237" s="102"/>
      <c r="H2237" s="102"/>
      <c r="I2237" s="102"/>
      <c r="J2237" s="102"/>
      <c r="K2237" s="102"/>
      <c r="L2237" s="67"/>
      <c r="M2237" s="67"/>
      <c r="N2237" s="67"/>
      <c r="O2237" s="111"/>
      <c r="P2237" s="67"/>
      <c r="Q2237" s="198"/>
      <c r="R2237" s="102"/>
      <c r="S2237" s="102"/>
      <c r="T2237" s="102"/>
      <c r="U2237" s="102"/>
      <c r="V2237" s="102"/>
      <c r="W2237" s="103"/>
      <c r="X2237" s="102"/>
      <c r="Y2237" s="102"/>
      <c r="Z2237" s="102"/>
      <c r="AA2237" s="102"/>
      <c r="AB2237" s="102"/>
      <c r="AC2237" s="102"/>
      <c r="AD2237" s="102"/>
      <c r="AE2237" s="147"/>
    </row>
    <row r="2238" spans="1:31">
      <c r="A2238" s="100"/>
      <c r="B2238" s="101"/>
      <c r="C2238" s="175"/>
      <c r="D2238" s="67"/>
      <c r="E2238" s="67"/>
      <c r="F2238" s="102"/>
      <c r="G2238" s="102"/>
      <c r="H2238" s="102"/>
      <c r="I2238" s="102"/>
      <c r="J2238" s="102"/>
      <c r="K2238" s="102"/>
      <c r="L2238" s="67"/>
      <c r="M2238" s="67"/>
      <c r="N2238" s="67"/>
      <c r="O2238" s="111"/>
      <c r="P2238" s="67"/>
      <c r="Q2238" s="198"/>
      <c r="R2238" s="102"/>
      <c r="S2238" s="102"/>
      <c r="T2238" s="102"/>
      <c r="U2238" s="102"/>
      <c r="V2238" s="102"/>
      <c r="W2238" s="103"/>
      <c r="X2238" s="102"/>
      <c r="Y2238" s="102"/>
      <c r="Z2238" s="102"/>
      <c r="AA2238" s="102"/>
      <c r="AB2238" s="102"/>
      <c r="AC2238" s="102"/>
      <c r="AD2238" s="102"/>
      <c r="AE2238" s="147"/>
    </row>
    <row r="2239" spans="1:31">
      <c r="A2239" s="100"/>
      <c r="B2239" s="101"/>
      <c r="C2239" s="175"/>
      <c r="D2239" s="67"/>
      <c r="E2239" s="67"/>
      <c r="F2239" s="102"/>
      <c r="G2239" s="102"/>
      <c r="H2239" s="102"/>
      <c r="I2239" s="102"/>
      <c r="J2239" s="102"/>
      <c r="K2239" s="102"/>
      <c r="L2239" s="67"/>
      <c r="M2239" s="67"/>
      <c r="N2239" s="67"/>
      <c r="O2239" s="111"/>
      <c r="P2239" s="67"/>
      <c r="Q2239" s="198"/>
      <c r="R2239" s="102"/>
      <c r="S2239" s="102"/>
      <c r="T2239" s="102"/>
      <c r="U2239" s="102"/>
      <c r="V2239" s="102"/>
      <c r="W2239" s="103"/>
      <c r="X2239" s="102"/>
      <c r="Y2239" s="102"/>
      <c r="Z2239" s="102"/>
      <c r="AA2239" s="102"/>
      <c r="AB2239" s="102"/>
      <c r="AC2239" s="102"/>
      <c r="AD2239" s="102"/>
      <c r="AE2239" s="147"/>
    </row>
    <row r="2240" spans="1:31">
      <c r="A2240" s="100"/>
      <c r="B2240" s="101"/>
      <c r="C2240" s="175"/>
      <c r="D2240" s="67"/>
      <c r="E2240" s="67"/>
      <c r="F2240" s="102"/>
      <c r="G2240" s="102"/>
      <c r="H2240" s="102"/>
      <c r="I2240" s="102"/>
      <c r="J2240" s="102"/>
      <c r="K2240" s="102"/>
      <c r="L2240" s="67"/>
      <c r="M2240" s="67"/>
      <c r="N2240" s="67"/>
      <c r="O2240" s="111"/>
      <c r="P2240" s="67"/>
      <c r="Q2240" s="198"/>
      <c r="R2240" s="102"/>
      <c r="S2240" s="102"/>
      <c r="T2240" s="102"/>
      <c r="U2240" s="102"/>
      <c r="V2240" s="102"/>
      <c r="W2240" s="103"/>
      <c r="X2240" s="102"/>
      <c r="Y2240" s="102"/>
      <c r="Z2240" s="102"/>
      <c r="AA2240" s="102"/>
      <c r="AB2240" s="102"/>
      <c r="AC2240" s="102"/>
      <c r="AD2240" s="102"/>
      <c r="AE2240" s="147"/>
    </row>
    <row r="2241" spans="1:31">
      <c r="A2241" s="100"/>
      <c r="B2241" s="101"/>
      <c r="C2241" s="175"/>
      <c r="D2241" s="67"/>
      <c r="E2241" s="67"/>
      <c r="F2241" s="102"/>
      <c r="G2241" s="102"/>
      <c r="H2241" s="102"/>
      <c r="I2241" s="102"/>
      <c r="J2241" s="102"/>
      <c r="K2241" s="102"/>
      <c r="L2241" s="67"/>
      <c r="M2241" s="67"/>
      <c r="N2241" s="67"/>
      <c r="O2241" s="111"/>
      <c r="P2241" s="67"/>
      <c r="Q2241" s="198"/>
      <c r="R2241" s="102"/>
      <c r="S2241" s="102"/>
      <c r="T2241" s="102"/>
      <c r="U2241" s="102"/>
      <c r="V2241" s="102"/>
      <c r="W2241" s="103"/>
      <c r="X2241" s="102"/>
      <c r="Y2241" s="102"/>
      <c r="Z2241" s="102"/>
      <c r="AA2241" s="102"/>
      <c r="AB2241" s="102"/>
      <c r="AC2241" s="102"/>
      <c r="AD2241" s="102"/>
      <c r="AE2241" s="147"/>
    </row>
    <row r="2242" spans="1:31">
      <c r="A2242" s="100"/>
      <c r="B2242" s="101"/>
      <c r="C2242" s="175"/>
      <c r="D2242" s="67"/>
      <c r="E2242" s="67"/>
      <c r="F2242" s="102"/>
      <c r="G2242" s="102"/>
      <c r="H2242" s="102"/>
      <c r="I2242" s="102"/>
      <c r="J2242" s="102"/>
      <c r="K2242" s="102"/>
      <c r="L2242" s="67"/>
      <c r="M2242" s="67"/>
      <c r="N2242" s="67"/>
      <c r="O2242" s="111"/>
      <c r="P2242" s="67"/>
      <c r="Q2242" s="198"/>
      <c r="R2242" s="102"/>
      <c r="S2242" s="102"/>
      <c r="T2242" s="102"/>
      <c r="U2242" s="102"/>
      <c r="V2242" s="102"/>
      <c r="W2242" s="103"/>
      <c r="X2242" s="102"/>
      <c r="Y2242" s="102"/>
      <c r="Z2242" s="102"/>
      <c r="AA2242" s="102"/>
      <c r="AB2242" s="102"/>
      <c r="AC2242" s="102"/>
      <c r="AD2242" s="102"/>
      <c r="AE2242" s="147"/>
    </row>
    <row r="2243" spans="1:31">
      <c r="A2243" s="100"/>
      <c r="B2243" s="101"/>
      <c r="C2243" s="175"/>
      <c r="D2243" s="67"/>
      <c r="E2243" s="67"/>
      <c r="F2243" s="102"/>
      <c r="G2243" s="102"/>
      <c r="H2243" s="102"/>
      <c r="I2243" s="102"/>
      <c r="J2243" s="102"/>
      <c r="K2243" s="102"/>
      <c r="L2243" s="67"/>
      <c r="M2243" s="67"/>
      <c r="N2243" s="67"/>
      <c r="O2243" s="111"/>
      <c r="P2243" s="67"/>
      <c r="Q2243" s="198"/>
      <c r="R2243" s="102"/>
      <c r="S2243" s="102"/>
      <c r="T2243" s="102"/>
      <c r="U2243" s="102"/>
      <c r="V2243" s="102"/>
      <c r="W2243" s="103"/>
      <c r="X2243" s="102"/>
      <c r="Y2243" s="102"/>
      <c r="Z2243" s="102"/>
      <c r="AA2243" s="102"/>
      <c r="AB2243" s="102"/>
      <c r="AC2243" s="102"/>
      <c r="AD2243" s="102"/>
      <c r="AE2243" s="147"/>
    </row>
    <row r="2244" spans="1:31">
      <c r="A2244" s="100"/>
      <c r="B2244" s="101"/>
      <c r="C2244" s="175"/>
      <c r="D2244" s="67"/>
      <c r="E2244" s="67"/>
      <c r="F2244" s="102"/>
      <c r="G2244" s="102"/>
      <c r="H2244" s="102"/>
      <c r="I2244" s="102"/>
      <c r="J2244" s="102"/>
      <c r="K2244" s="102"/>
      <c r="L2244" s="67"/>
      <c r="M2244" s="67"/>
      <c r="N2244" s="67"/>
      <c r="O2244" s="111"/>
      <c r="P2244" s="67"/>
      <c r="Q2244" s="198"/>
      <c r="R2244" s="102"/>
      <c r="S2244" s="102"/>
      <c r="T2244" s="102"/>
      <c r="U2244" s="102"/>
      <c r="V2244" s="102"/>
      <c r="W2244" s="103"/>
      <c r="X2244" s="102"/>
      <c r="Y2244" s="102"/>
      <c r="Z2244" s="102"/>
      <c r="AA2244" s="102"/>
      <c r="AB2244" s="102"/>
      <c r="AC2244" s="102"/>
      <c r="AD2244" s="102"/>
      <c r="AE2244" s="147"/>
    </row>
    <row r="2245" spans="1:31">
      <c r="A2245" s="100"/>
      <c r="B2245" s="101"/>
      <c r="C2245" s="175"/>
      <c r="D2245" s="67"/>
      <c r="E2245" s="67"/>
      <c r="F2245" s="102"/>
      <c r="G2245" s="102"/>
      <c r="H2245" s="102"/>
      <c r="I2245" s="102"/>
      <c r="J2245" s="102"/>
      <c r="K2245" s="102"/>
      <c r="L2245" s="67"/>
      <c r="M2245" s="67"/>
      <c r="N2245" s="67"/>
      <c r="O2245" s="111"/>
      <c r="P2245" s="67"/>
      <c r="Q2245" s="198"/>
      <c r="R2245" s="102"/>
      <c r="S2245" s="102"/>
      <c r="T2245" s="102"/>
      <c r="U2245" s="102"/>
      <c r="V2245" s="102"/>
      <c r="W2245" s="103"/>
      <c r="X2245" s="102"/>
      <c r="Y2245" s="102"/>
      <c r="Z2245" s="102"/>
      <c r="AA2245" s="102"/>
      <c r="AB2245" s="102"/>
      <c r="AC2245" s="102"/>
      <c r="AD2245" s="102"/>
      <c r="AE2245" s="147"/>
    </row>
    <row r="2246" spans="1:31">
      <c r="A2246" s="100"/>
      <c r="B2246" s="101"/>
      <c r="C2246" s="175"/>
      <c r="D2246" s="67"/>
      <c r="E2246" s="67"/>
      <c r="F2246" s="102"/>
      <c r="G2246" s="102"/>
      <c r="H2246" s="102"/>
      <c r="I2246" s="102"/>
      <c r="J2246" s="102"/>
      <c r="K2246" s="102"/>
      <c r="L2246" s="67"/>
      <c r="M2246" s="67"/>
      <c r="N2246" s="67"/>
      <c r="O2246" s="111"/>
      <c r="P2246" s="67"/>
      <c r="Q2246" s="198"/>
      <c r="R2246" s="102"/>
      <c r="S2246" s="102"/>
      <c r="T2246" s="102"/>
      <c r="U2246" s="102"/>
      <c r="V2246" s="102"/>
      <c r="W2246" s="103"/>
      <c r="X2246" s="102"/>
      <c r="Y2246" s="102"/>
      <c r="Z2246" s="102"/>
      <c r="AA2246" s="102"/>
      <c r="AB2246" s="102"/>
      <c r="AC2246" s="102"/>
      <c r="AD2246" s="102"/>
      <c r="AE2246" s="147"/>
    </row>
    <row r="2247" spans="1:31">
      <c r="A2247" s="100"/>
      <c r="B2247" s="101"/>
      <c r="C2247" s="175"/>
      <c r="D2247" s="67"/>
      <c r="E2247" s="67"/>
      <c r="F2247" s="102"/>
      <c r="G2247" s="102"/>
      <c r="H2247" s="102"/>
      <c r="I2247" s="102"/>
      <c r="J2247" s="102"/>
      <c r="K2247" s="102"/>
      <c r="L2247" s="67"/>
      <c r="M2247" s="67"/>
      <c r="N2247" s="67"/>
      <c r="O2247" s="111"/>
      <c r="P2247" s="67"/>
      <c r="Q2247" s="198"/>
      <c r="R2247" s="102"/>
      <c r="S2247" s="102"/>
      <c r="T2247" s="102"/>
      <c r="U2247" s="102"/>
      <c r="V2247" s="102"/>
      <c r="W2247" s="103"/>
      <c r="X2247" s="102"/>
      <c r="Y2247" s="102"/>
      <c r="Z2247" s="102"/>
      <c r="AA2247" s="102"/>
      <c r="AB2247" s="102"/>
      <c r="AC2247" s="102"/>
      <c r="AD2247" s="102"/>
      <c r="AE2247" s="147"/>
    </row>
    <row r="2248" spans="1:31">
      <c r="A2248" s="100"/>
      <c r="B2248" s="101"/>
      <c r="C2248" s="175"/>
      <c r="D2248" s="67"/>
      <c r="E2248" s="67"/>
      <c r="F2248" s="102"/>
      <c r="G2248" s="102"/>
      <c r="H2248" s="102"/>
      <c r="I2248" s="102"/>
      <c r="J2248" s="102"/>
      <c r="K2248" s="102"/>
      <c r="L2248" s="67"/>
      <c r="M2248" s="67"/>
      <c r="N2248" s="67"/>
      <c r="O2248" s="111"/>
      <c r="P2248" s="67"/>
      <c r="Q2248" s="198"/>
      <c r="R2248" s="102"/>
      <c r="S2248" s="102"/>
      <c r="T2248" s="102"/>
      <c r="U2248" s="102"/>
      <c r="V2248" s="102"/>
      <c r="W2248" s="103"/>
      <c r="X2248" s="102"/>
      <c r="Y2248" s="102"/>
      <c r="Z2248" s="102"/>
      <c r="AA2248" s="102"/>
      <c r="AB2248" s="102"/>
      <c r="AC2248" s="102"/>
      <c r="AD2248" s="102"/>
      <c r="AE2248" s="147"/>
    </row>
    <row r="2249" spans="1:31">
      <c r="A2249" s="100"/>
      <c r="B2249" s="101"/>
      <c r="C2249" s="175"/>
      <c r="D2249" s="67"/>
      <c r="E2249" s="67"/>
      <c r="F2249" s="102"/>
      <c r="G2249" s="102"/>
      <c r="H2249" s="102"/>
      <c r="I2249" s="102"/>
      <c r="J2249" s="102"/>
      <c r="K2249" s="102"/>
      <c r="L2249" s="67"/>
      <c r="M2249" s="67"/>
      <c r="N2249" s="67"/>
      <c r="O2249" s="111"/>
      <c r="P2249" s="67"/>
      <c r="Q2249" s="198"/>
      <c r="R2249" s="102"/>
      <c r="S2249" s="102"/>
      <c r="T2249" s="102"/>
      <c r="U2249" s="102"/>
      <c r="V2249" s="102"/>
      <c r="W2249" s="103"/>
      <c r="X2249" s="102"/>
      <c r="Y2249" s="102"/>
      <c r="Z2249" s="102"/>
      <c r="AA2249" s="102"/>
      <c r="AB2249" s="102"/>
      <c r="AC2249" s="102"/>
      <c r="AD2249" s="102"/>
      <c r="AE2249" s="147"/>
    </row>
    <row r="2250" spans="1:31">
      <c r="A2250" s="100"/>
      <c r="B2250" s="101"/>
      <c r="C2250" s="175"/>
      <c r="D2250" s="67"/>
      <c r="E2250" s="67"/>
      <c r="F2250" s="102"/>
      <c r="G2250" s="102"/>
      <c r="H2250" s="102"/>
      <c r="I2250" s="102"/>
      <c r="J2250" s="102"/>
      <c r="K2250" s="102"/>
      <c r="L2250" s="67"/>
      <c r="M2250" s="67"/>
      <c r="N2250" s="67"/>
      <c r="O2250" s="111"/>
      <c r="P2250" s="67"/>
      <c r="Q2250" s="198"/>
      <c r="R2250" s="102"/>
      <c r="S2250" s="102"/>
      <c r="T2250" s="102"/>
      <c r="U2250" s="102"/>
      <c r="V2250" s="102"/>
      <c r="W2250" s="103"/>
      <c r="X2250" s="102"/>
      <c r="Y2250" s="102"/>
      <c r="Z2250" s="102"/>
      <c r="AA2250" s="102"/>
      <c r="AB2250" s="102"/>
      <c r="AC2250" s="102"/>
      <c r="AD2250" s="102"/>
      <c r="AE2250" s="147"/>
    </row>
    <row r="2251" spans="1:31">
      <c r="A2251" s="100"/>
      <c r="B2251" s="101"/>
      <c r="C2251" s="175"/>
      <c r="D2251" s="67"/>
      <c r="E2251" s="67"/>
      <c r="F2251" s="102"/>
      <c r="G2251" s="102"/>
      <c r="H2251" s="102"/>
      <c r="I2251" s="102"/>
      <c r="J2251" s="102"/>
      <c r="K2251" s="102"/>
      <c r="L2251" s="67"/>
      <c r="M2251" s="67"/>
      <c r="N2251" s="67"/>
      <c r="O2251" s="111"/>
      <c r="P2251" s="67"/>
      <c r="Q2251" s="198"/>
      <c r="R2251" s="102"/>
      <c r="S2251" s="102"/>
      <c r="T2251" s="102"/>
      <c r="U2251" s="102"/>
      <c r="V2251" s="102"/>
      <c r="W2251" s="103"/>
      <c r="X2251" s="102"/>
      <c r="Y2251" s="102"/>
      <c r="Z2251" s="102"/>
      <c r="AA2251" s="102"/>
      <c r="AB2251" s="102"/>
      <c r="AC2251" s="102"/>
      <c r="AD2251" s="102"/>
      <c r="AE2251" s="147"/>
    </row>
    <row r="2252" spans="1:31">
      <c r="A2252" s="100"/>
      <c r="B2252" s="101"/>
      <c r="C2252" s="175"/>
      <c r="D2252" s="67"/>
      <c r="E2252" s="67"/>
      <c r="F2252" s="102"/>
      <c r="G2252" s="102"/>
      <c r="H2252" s="102"/>
      <c r="I2252" s="102"/>
      <c r="J2252" s="102"/>
      <c r="K2252" s="102"/>
      <c r="L2252" s="67"/>
      <c r="M2252" s="67"/>
      <c r="N2252" s="67"/>
      <c r="O2252" s="111"/>
      <c r="P2252" s="67"/>
      <c r="Q2252" s="198"/>
      <c r="R2252" s="102"/>
      <c r="S2252" s="102"/>
      <c r="T2252" s="102"/>
      <c r="U2252" s="102"/>
      <c r="V2252" s="102"/>
      <c r="W2252" s="103"/>
      <c r="X2252" s="102"/>
      <c r="Y2252" s="102"/>
      <c r="Z2252" s="102"/>
      <c r="AA2252" s="102"/>
      <c r="AB2252" s="102"/>
      <c r="AC2252" s="102"/>
      <c r="AD2252" s="102"/>
      <c r="AE2252" s="147"/>
    </row>
    <row r="2253" spans="1:31">
      <c r="A2253" s="100"/>
      <c r="B2253" s="101"/>
      <c r="C2253" s="175"/>
      <c r="D2253" s="67"/>
      <c r="E2253" s="67"/>
      <c r="F2253" s="102"/>
      <c r="G2253" s="102"/>
      <c r="H2253" s="102"/>
      <c r="I2253" s="102"/>
      <c r="J2253" s="102"/>
      <c r="K2253" s="102"/>
      <c r="L2253" s="67"/>
      <c r="M2253" s="67"/>
      <c r="N2253" s="67"/>
      <c r="O2253" s="111"/>
      <c r="P2253" s="67"/>
      <c r="Q2253" s="198"/>
      <c r="R2253" s="102"/>
      <c r="S2253" s="102"/>
      <c r="T2253" s="102"/>
      <c r="U2253" s="102"/>
      <c r="V2253" s="102"/>
      <c r="W2253" s="103"/>
      <c r="X2253" s="102"/>
      <c r="Y2253" s="102"/>
      <c r="Z2253" s="102"/>
      <c r="AA2253" s="102"/>
      <c r="AB2253" s="102"/>
      <c r="AC2253" s="102"/>
      <c r="AD2253" s="102"/>
      <c r="AE2253" s="147"/>
    </row>
    <row r="2254" spans="1:31">
      <c r="A2254" s="100"/>
      <c r="B2254" s="101"/>
      <c r="C2254" s="175"/>
      <c r="D2254" s="67"/>
      <c r="E2254" s="67"/>
      <c r="F2254" s="102"/>
      <c r="G2254" s="102"/>
      <c r="H2254" s="102"/>
      <c r="I2254" s="102"/>
      <c r="J2254" s="102"/>
      <c r="K2254" s="102"/>
      <c r="L2254" s="67"/>
      <c r="M2254" s="67"/>
      <c r="N2254" s="67"/>
      <c r="O2254" s="111"/>
      <c r="P2254" s="67"/>
      <c r="Q2254" s="198"/>
      <c r="R2254" s="102"/>
      <c r="S2254" s="102"/>
      <c r="T2254" s="102"/>
      <c r="U2254" s="102"/>
      <c r="V2254" s="102"/>
      <c r="W2254" s="103"/>
      <c r="X2254" s="102"/>
      <c r="Y2254" s="102"/>
      <c r="Z2254" s="102"/>
      <c r="AA2254" s="102"/>
      <c r="AB2254" s="102"/>
      <c r="AC2254" s="102"/>
      <c r="AD2254" s="102"/>
      <c r="AE2254" s="147"/>
    </row>
    <row r="2255" spans="1:31">
      <c r="A2255" s="100"/>
      <c r="B2255" s="101"/>
      <c r="C2255" s="175"/>
      <c r="D2255" s="67"/>
      <c r="E2255" s="67"/>
      <c r="F2255" s="102"/>
      <c r="G2255" s="102"/>
      <c r="H2255" s="102"/>
      <c r="I2255" s="102"/>
      <c r="J2255" s="102"/>
      <c r="K2255" s="102"/>
      <c r="L2255" s="67"/>
      <c r="M2255" s="67"/>
      <c r="N2255" s="67"/>
      <c r="O2255" s="111"/>
      <c r="P2255" s="67"/>
      <c r="Q2255" s="198"/>
      <c r="R2255" s="102"/>
      <c r="S2255" s="102"/>
      <c r="T2255" s="102"/>
      <c r="U2255" s="102"/>
      <c r="V2255" s="102"/>
      <c r="W2255" s="103"/>
      <c r="X2255" s="102"/>
      <c r="Y2255" s="102"/>
      <c r="Z2255" s="102"/>
      <c r="AA2255" s="102"/>
      <c r="AB2255" s="102"/>
      <c r="AC2255" s="102"/>
      <c r="AD2255" s="102"/>
      <c r="AE2255" s="147"/>
    </row>
    <row r="2256" spans="1:31">
      <c r="A2256" s="100"/>
      <c r="B2256" s="101"/>
      <c r="C2256" s="175"/>
      <c r="D2256" s="67"/>
      <c r="E2256" s="67"/>
      <c r="F2256" s="102"/>
      <c r="G2256" s="102"/>
      <c r="H2256" s="102"/>
      <c r="I2256" s="102"/>
      <c r="J2256" s="102"/>
      <c r="K2256" s="102"/>
      <c r="L2256" s="67"/>
      <c r="M2256" s="67"/>
      <c r="N2256" s="67"/>
      <c r="O2256" s="111"/>
      <c r="P2256" s="67"/>
      <c r="Q2256" s="198"/>
      <c r="R2256" s="102"/>
      <c r="S2256" s="102"/>
      <c r="T2256" s="102"/>
      <c r="U2256" s="102"/>
      <c r="V2256" s="102"/>
      <c r="W2256" s="103"/>
      <c r="X2256" s="102"/>
      <c r="Y2256" s="102"/>
      <c r="Z2256" s="102"/>
      <c r="AA2256" s="102"/>
      <c r="AB2256" s="102"/>
      <c r="AC2256" s="102"/>
      <c r="AD2256" s="102"/>
      <c r="AE2256" s="147"/>
    </row>
    <row r="2257" spans="1:31">
      <c r="A2257" s="100"/>
      <c r="B2257" s="101"/>
      <c r="C2257" s="175"/>
      <c r="D2257" s="67"/>
      <c r="E2257" s="67"/>
      <c r="F2257" s="102"/>
      <c r="G2257" s="102"/>
      <c r="H2257" s="102"/>
      <c r="I2257" s="102"/>
      <c r="J2257" s="102"/>
      <c r="K2257" s="102"/>
      <c r="L2257" s="67"/>
      <c r="M2257" s="67"/>
      <c r="N2257" s="67"/>
      <c r="O2257" s="111"/>
      <c r="P2257" s="67"/>
      <c r="Q2257" s="198"/>
      <c r="R2257" s="102"/>
      <c r="S2257" s="102"/>
      <c r="T2257" s="102"/>
      <c r="U2257" s="102"/>
      <c r="V2257" s="102"/>
      <c r="W2257" s="103"/>
      <c r="X2257" s="102"/>
      <c r="Y2257" s="102"/>
      <c r="Z2257" s="102"/>
      <c r="AA2257" s="102"/>
      <c r="AB2257" s="102"/>
      <c r="AC2257" s="102"/>
      <c r="AD2257" s="102"/>
      <c r="AE2257" s="147"/>
    </row>
    <row r="2258" spans="1:31">
      <c r="A2258" s="100"/>
      <c r="B2258" s="101"/>
      <c r="C2258" s="175"/>
      <c r="D2258" s="67"/>
      <c r="E2258" s="67"/>
      <c r="F2258" s="102"/>
      <c r="G2258" s="102"/>
      <c r="H2258" s="102"/>
      <c r="I2258" s="102"/>
      <c r="J2258" s="102"/>
      <c r="K2258" s="102"/>
      <c r="L2258" s="67"/>
      <c r="M2258" s="67"/>
      <c r="N2258" s="67"/>
      <c r="O2258" s="111"/>
      <c r="P2258" s="67"/>
      <c r="Q2258" s="198"/>
      <c r="R2258" s="102"/>
      <c r="S2258" s="102"/>
      <c r="T2258" s="102"/>
      <c r="U2258" s="102"/>
      <c r="V2258" s="102"/>
      <c r="W2258" s="103"/>
      <c r="X2258" s="102"/>
      <c r="Y2258" s="102"/>
      <c r="Z2258" s="102"/>
      <c r="AA2258" s="102"/>
      <c r="AB2258" s="102"/>
      <c r="AC2258" s="102"/>
      <c r="AD2258" s="102"/>
      <c r="AE2258" s="147"/>
    </row>
    <row r="2259" spans="1:31">
      <c r="A2259" s="100"/>
      <c r="B2259" s="101"/>
      <c r="C2259" s="175"/>
      <c r="D2259" s="67"/>
      <c r="E2259" s="67"/>
      <c r="F2259" s="102"/>
      <c r="G2259" s="102"/>
      <c r="H2259" s="102"/>
      <c r="I2259" s="102"/>
      <c r="J2259" s="102"/>
      <c r="K2259" s="102"/>
      <c r="L2259" s="67"/>
      <c r="M2259" s="67"/>
      <c r="N2259" s="67"/>
      <c r="O2259" s="111"/>
      <c r="P2259" s="67"/>
      <c r="Q2259" s="198"/>
      <c r="R2259" s="102"/>
      <c r="S2259" s="102"/>
      <c r="T2259" s="102"/>
      <c r="U2259" s="102"/>
      <c r="V2259" s="102"/>
      <c r="W2259" s="103"/>
      <c r="X2259" s="102"/>
      <c r="Y2259" s="102"/>
      <c r="Z2259" s="102"/>
      <c r="AA2259" s="102"/>
      <c r="AB2259" s="102"/>
      <c r="AC2259" s="102"/>
      <c r="AD2259" s="102"/>
      <c r="AE2259" s="147"/>
    </row>
    <row r="2260" spans="1:31">
      <c r="A2260" s="100"/>
      <c r="B2260" s="101"/>
      <c r="C2260" s="175"/>
      <c r="D2260" s="67"/>
      <c r="E2260" s="67"/>
      <c r="F2260" s="102"/>
      <c r="G2260" s="102"/>
      <c r="H2260" s="102"/>
      <c r="I2260" s="102"/>
      <c r="J2260" s="102"/>
      <c r="K2260" s="102"/>
      <c r="L2260" s="67"/>
      <c r="M2260" s="67"/>
      <c r="N2260" s="67"/>
      <c r="O2260" s="111"/>
      <c r="P2260" s="67"/>
      <c r="Q2260" s="198"/>
      <c r="R2260" s="102"/>
      <c r="S2260" s="102"/>
      <c r="T2260" s="102"/>
      <c r="U2260" s="102"/>
      <c r="V2260" s="102"/>
      <c r="W2260" s="103"/>
      <c r="X2260" s="102"/>
      <c r="Y2260" s="102"/>
      <c r="Z2260" s="102"/>
      <c r="AA2260" s="102"/>
      <c r="AB2260" s="102"/>
      <c r="AC2260" s="102"/>
      <c r="AD2260" s="102"/>
      <c r="AE2260" s="147"/>
    </row>
    <row r="2261" spans="1:31">
      <c r="A2261" s="100"/>
      <c r="B2261" s="101"/>
      <c r="C2261" s="175"/>
      <c r="D2261" s="67"/>
      <c r="E2261" s="67"/>
      <c r="F2261" s="102"/>
      <c r="G2261" s="102"/>
      <c r="H2261" s="102"/>
      <c r="I2261" s="102"/>
      <c r="J2261" s="102"/>
      <c r="K2261" s="102"/>
      <c r="L2261" s="67"/>
      <c r="M2261" s="67"/>
      <c r="N2261" s="67"/>
      <c r="O2261" s="111"/>
      <c r="P2261" s="67"/>
      <c r="Q2261" s="198"/>
      <c r="R2261" s="102"/>
      <c r="S2261" s="102"/>
      <c r="T2261" s="102"/>
      <c r="U2261" s="102"/>
      <c r="V2261" s="102"/>
      <c r="W2261" s="103"/>
      <c r="X2261" s="102"/>
      <c r="Y2261" s="102"/>
      <c r="Z2261" s="102"/>
      <c r="AA2261" s="102"/>
      <c r="AB2261" s="102"/>
      <c r="AC2261" s="102"/>
      <c r="AD2261" s="102"/>
      <c r="AE2261" s="147"/>
    </row>
    <row r="2262" spans="1:31">
      <c r="A2262" s="100"/>
      <c r="B2262" s="101"/>
      <c r="C2262" s="175"/>
      <c r="D2262" s="67"/>
      <c r="E2262" s="67"/>
      <c r="F2262" s="102"/>
      <c r="G2262" s="102"/>
      <c r="H2262" s="102"/>
      <c r="I2262" s="102"/>
      <c r="J2262" s="102"/>
      <c r="K2262" s="102"/>
      <c r="L2262" s="67"/>
      <c r="M2262" s="67"/>
      <c r="N2262" s="67"/>
      <c r="O2262" s="111"/>
      <c r="P2262" s="67"/>
      <c r="Q2262" s="198"/>
      <c r="R2262" s="102"/>
      <c r="S2262" s="102"/>
      <c r="T2262" s="102"/>
      <c r="U2262" s="102"/>
      <c r="V2262" s="102"/>
      <c r="W2262" s="103"/>
      <c r="X2262" s="102"/>
      <c r="Y2262" s="102"/>
      <c r="Z2262" s="102"/>
      <c r="AA2262" s="102"/>
      <c r="AB2262" s="102"/>
      <c r="AC2262" s="102"/>
      <c r="AD2262" s="102"/>
      <c r="AE2262" s="147"/>
    </row>
    <row r="2263" spans="1:31">
      <c r="A2263" s="100"/>
      <c r="B2263" s="101"/>
      <c r="C2263" s="175"/>
      <c r="D2263" s="67"/>
      <c r="E2263" s="67"/>
      <c r="F2263" s="102"/>
      <c r="G2263" s="102"/>
      <c r="H2263" s="102"/>
      <c r="I2263" s="102"/>
      <c r="J2263" s="102"/>
      <c r="K2263" s="102"/>
      <c r="L2263" s="67"/>
      <c r="M2263" s="67"/>
      <c r="N2263" s="67"/>
      <c r="O2263" s="111"/>
      <c r="P2263" s="67"/>
      <c r="Q2263" s="198"/>
      <c r="R2263" s="102"/>
      <c r="S2263" s="102"/>
      <c r="T2263" s="102"/>
      <c r="U2263" s="102"/>
      <c r="V2263" s="102"/>
      <c r="W2263" s="103"/>
      <c r="X2263" s="102"/>
      <c r="Y2263" s="102"/>
      <c r="Z2263" s="102"/>
      <c r="AA2263" s="102"/>
      <c r="AB2263" s="102"/>
      <c r="AC2263" s="102"/>
      <c r="AD2263" s="102"/>
      <c r="AE2263" s="147"/>
    </row>
    <row r="2264" spans="1:31">
      <c r="A2264" s="100"/>
      <c r="B2264" s="101"/>
      <c r="C2264" s="175"/>
      <c r="D2264" s="67"/>
      <c r="E2264" s="67"/>
      <c r="F2264" s="102"/>
      <c r="G2264" s="102"/>
      <c r="H2264" s="102"/>
      <c r="I2264" s="102"/>
      <c r="J2264" s="102"/>
      <c r="K2264" s="102"/>
      <c r="L2264" s="67"/>
      <c r="M2264" s="67"/>
      <c r="N2264" s="67"/>
      <c r="O2264" s="111"/>
      <c r="P2264" s="67"/>
      <c r="Q2264" s="198"/>
      <c r="R2264" s="102"/>
      <c r="S2264" s="102"/>
      <c r="T2264" s="102"/>
      <c r="U2264" s="102"/>
      <c r="V2264" s="102"/>
      <c r="W2264" s="103"/>
      <c r="X2264" s="102"/>
      <c r="Y2264" s="102"/>
      <c r="Z2264" s="102"/>
      <c r="AA2264" s="102"/>
      <c r="AB2264" s="102"/>
      <c r="AC2264" s="102"/>
      <c r="AD2264" s="102"/>
      <c r="AE2264" s="147"/>
    </row>
    <row r="2265" spans="1:31">
      <c r="A2265" s="100"/>
      <c r="B2265" s="101"/>
      <c r="C2265" s="175"/>
      <c r="D2265" s="67"/>
      <c r="E2265" s="67"/>
      <c r="F2265" s="102"/>
      <c r="G2265" s="102"/>
      <c r="H2265" s="102"/>
      <c r="I2265" s="102"/>
      <c r="J2265" s="102"/>
      <c r="K2265" s="102"/>
      <c r="L2265" s="67"/>
      <c r="M2265" s="67"/>
      <c r="N2265" s="67"/>
      <c r="O2265" s="111"/>
      <c r="P2265" s="67"/>
      <c r="Q2265" s="198"/>
      <c r="R2265" s="102"/>
      <c r="S2265" s="102"/>
      <c r="T2265" s="102"/>
      <c r="U2265" s="102"/>
      <c r="V2265" s="102"/>
      <c r="W2265" s="103"/>
      <c r="X2265" s="102"/>
      <c r="Y2265" s="102"/>
      <c r="Z2265" s="102"/>
      <c r="AA2265" s="102"/>
      <c r="AB2265" s="102"/>
      <c r="AC2265" s="102"/>
      <c r="AD2265" s="102"/>
      <c r="AE2265" s="147"/>
    </row>
    <row r="2266" spans="1:31">
      <c r="A2266" s="100"/>
      <c r="B2266" s="101"/>
      <c r="C2266" s="175"/>
      <c r="D2266" s="67"/>
      <c r="E2266" s="67"/>
      <c r="F2266" s="102"/>
      <c r="G2266" s="102"/>
      <c r="H2266" s="102"/>
      <c r="I2266" s="102"/>
      <c r="J2266" s="102"/>
      <c r="K2266" s="102"/>
      <c r="L2266" s="67"/>
      <c r="M2266" s="67"/>
      <c r="N2266" s="67"/>
      <c r="O2266" s="111"/>
      <c r="P2266" s="67"/>
      <c r="Q2266" s="198"/>
      <c r="R2266" s="102"/>
      <c r="S2266" s="102"/>
      <c r="T2266" s="102"/>
      <c r="U2266" s="102"/>
      <c r="V2266" s="102"/>
      <c r="W2266" s="103"/>
      <c r="X2266" s="102"/>
      <c r="Y2266" s="102"/>
      <c r="Z2266" s="102"/>
      <c r="AA2266" s="102"/>
      <c r="AB2266" s="102"/>
      <c r="AC2266" s="102"/>
      <c r="AD2266" s="102"/>
      <c r="AE2266" s="147"/>
    </row>
    <row r="2267" spans="1:31">
      <c r="A2267" s="100"/>
      <c r="B2267" s="101"/>
      <c r="C2267" s="175"/>
      <c r="D2267" s="67"/>
      <c r="E2267" s="67"/>
      <c r="F2267" s="102"/>
      <c r="G2267" s="102"/>
      <c r="H2267" s="102"/>
      <c r="I2267" s="102"/>
      <c r="J2267" s="102"/>
      <c r="K2267" s="102"/>
      <c r="L2267" s="67"/>
      <c r="M2267" s="67"/>
      <c r="N2267" s="67"/>
      <c r="O2267" s="111"/>
      <c r="P2267" s="67"/>
      <c r="Q2267" s="198"/>
      <c r="R2267" s="102"/>
      <c r="S2267" s="102"/>
      <c r="T2267" s="102"/>
      <c r="U2267" s="102"/>
      <c r="V2267" s="102"/>
      <c r="W2267" s="103"/>
      <c r="X2267" s="102"/>
      <c r="Y2267" s="102"/>
      <c r="Z2267" s="102"/>
      <c r="AA2267" s="102"/>
      <c r="AB2267" s="102"/>
      <c r="AC2267" s="102"/>
      <c r="AD2267" s="102"/>
      <c r="AE2267" s="147"/>
    </row>
    <row r="2268" spans="1:31">
      <c r="A2268" s="100"/>
      <c r="B2268" s="101"/>
      <c r="C2268" s="175"/>
      <c r="D2268" s="67"/>
      <c r="E2268" s="67"/>
      <c r="F2268" s="102"/>
      <c r="G2268" s="102"/>
      <c r="H2268" s="102"/>
      <c r="I2268" s="102"/>
      <c r="J2268" s="102"/>
      <c r="K2268" s="102"/>
      <c r="L2268" s="67"/>
      <c r="M2268" s="67"/>
      <c r="N2268" s="67"/>
      <c r="O2268" s="111"/>
      <c r="P2268" s="67"/>
      <c r="Q2268" s="198"/>
      <c r="R2268" s="102"/>
      <c r="S2268" s="102"/>
      <c r="T2268" s="102"/>
      <c r="U2268" s="102"/>
      <c r="V2268" s="102"/>
      <c r="W2268" s="103"/>
      <c r="X2268" s="102"/>
      <c r="Y2268" s="102"/>
      <c r="Z2268" s="102"/>
      <c r="AA2268" s="102"/>
      <c r="AB2268" s="102"/>
      <c r="AC2268" s="102"/>
      <c r="AD2268" s="102"/>
      <c r="AE2268" s="147"/>
    </row>
    <row r="2269" spans="1:31">
      <c r="A2269" s="100"/>
      <c r="B2269" s="101"/>
      <c r="C2269" s="175"/>
      <c r="D2269" s="67"/>
      <c r="E2269" s="67"/>
      <c r="F2269" s="102"/>
      <c r="G2269" s="102"/>
      <c r="H2269" s="102"/>
      <c r="I2269" s="102"/>
      <c r="J2269" s="102"/>
      <c r="K2269" s="102"/>
      <c r="L2269" s="67"/>
      <c r="M2269" s="67"/>
      <c r="N2269" s="67"/>
      <c r="O2269" s="111"/>
      <c r="P2269" s="67"/>
      <c r="Q2269" s="198"/>
      <c r="R2269" s="102"/>
      <c r="S2269" s="102"/>
      <c r="T2269" s="102"/>
      <c r="U2269" s="102"/>
      <c r="V2269" s="102"/>
      <c r="W2269" s="103"/>
      <c r="X2269" s="102"/>
      <c r="Y2269" s="102"/>
      <c r="Z2269" s="102"/>
      <c r="AA2269" s="102"/>
      <c r="AB2269" s="102"/>
      <c r="AC2269" s="102"/>
      <c r="AD2269" s="102"/>
      <c r="AE2269" s="147"/>
    </row>
    <row r="2270" spans="1:31">
      <c r="A2270" s="100"/>
      <c r="B2270" s="101"/>
      <c r="C2270" s="175"/>
      <c r="D2270" s="67"/>
      <c r="E2270" s="67"/>
      <c r="F2270" s="102"/>
      <c r="G2270" s="102"/>
      <c r="H2270" s="102"/>
      <c r="I2270" s="102"/>
      <c r="J2270" s="102"/>
      <c r="K2270" s="102"/>
      <c r="L2270" s="67"/>
      <c r="M2270" s="67"/>
      <c r="N2270" s="67"/>
      <c r="O2270" s="111"/>
      <c r="P2270" s="67"/>
      <c r="Q2270" s="198"/>
      <c r="R2270" s="102"/>
      <c r="S2270" s="102"/>
      <c r="T2270" s="102"/>
      <c r="U2270" s="102"/>
      <c r="V2270" s="102"/>
      <c r="W2270" s="103"/>
      <c r="X2270" s="102"/>
      <c r="Y2270" s="102"/>
      <c r="Z2270" s="102"/>
      <c r="AA2270" s="102"/>
      <c r="AB2270" s="102"/>
      <c r="AC2270" s="102"/>
      <c r="AD2270" s="102"/>
      <c r="AE2270" s="147"/>
    </row>
    <row r="2271" spans="1:31">
      <c r="A2271" s="100"/>
      <c r="B2271" s="101"/>
      <c r="C2271" s="175"/>
      <c r="D2271" s="67"/>
      <c r="E2271" s="67"/>
      <c r="F2271" s="102"/>
      <c r="G2271" s="102"/>
      <c r="H2271" s="102"/>
      <c r="I2271" s="102"/>
      <c r="J2271" s="102"/>
      <c r="K2271" s="102"/>
      <c r="L2271" s="67"/>
      <c r="M2271" s="67"/>
      <c r="N2271" s="67"/>
      <c r="O2271" s="111"/>
      <c r="P2271" s="67"/>
      <c r="Q2271" s="198"/>
      <c r="R2271" s="102"/>
      <c r="S2271" s="102"/>
      <c r="T2271" s="102"/>
      <c r="U2271" s="102"/>
      <c r="V2271" s="102"/>
      <c r="W2271" s="103"/>
      <c r="X2271" s="102"/>
      <c r="Y2271" s="102"/>
      <c r="Z2271" s="102"/>
      <c r="AA2271" s="102"/>
      <c r="AB2271" s="102"/>
      <c r="AC2271" s="102"/>
      <c r="AD2271" s="102"/>
      <c r="AE2271" s="147"/>
    </row>
    <row r="2272" spans="1:31">
      <c r="A2272" s="100"/>
      <c r="B2272" s="101"/>
      <c r="C2272" s="175"/>
      <c r="D2272" s="67"/>
      <c r="E2272" s="67"/>
      <c r="F2272" s="102"/>
      <c r="G2272" s="102"/>
      <c r="H2272" s="102"/>
      <c r="I2272" s="102"/>
      <c r="J2272" s="102"/>
      <c r="K2272" s="102"/>
      <c r="L2272" s="67"/>
      <c r="M2272" s="67"/>
      <c r="N2272" s="67"/>
      <c r="O2272" s="111"/>
      <c r="P2272" s="67"/>
      <c r="Q2272" s="198"/>
      <c r="R2272" s="102"/>
      <c r="S2272" s="102"/>
      <c r="T2272" s="102"/>
      <c r="U2272" s="102"/>
      <c r="V2272" s="102"/>
      <c r="W2272" s="103"/>
      <c r="X2272" s="102"/>
      <c r="Y2272" s="102"/>
      <c r="Z2272" s="102"/>
      <c r="AA2272" s="102"/>
      <c r="AB2272" s="102"/>
      <c r="AC2272" s="102"/>
      <c r="AD2272" s="102"/>
      <c r="AE2272" s="147"/>
    </row>
    <row r="2273" spans="1:31">
      <c r="A2273" s="100"/>
      <c r="B2273" s="101"/>
      <c r="C2273" s="175"/>
      <c r="D2273" s="67"/>
      <c r="E2273" s="67"/>
      <c r="F2273" s="102"/>
      <c r="G2273" s="102"/>
      <c r="H2273" s="102"/>
      <c r="I2273" s="102"/>
      <c r="J2273" s="102"/>
      <c r="K2273" s="102"/>
      <c r="L2273" s="67"/>
      <c r="M2273" s="67"/>
      <c r="N2273" s="67"/>
      <c r="O2273" s="111"/>
      <c r="P2273" s="67"/>
      <c r="Q2273" s="198"/>
      <c r="R2273" s="102"/>
      <c r="S2273" s="102"/>
      <c r="T2273" s="102"/>
      <c r="U2273" s="102"/>
      <c r="V2273" s="102"/>
      <c r="W2273" s="103"/>
      <c r="X2273" s="102"/>
      <c r="Y2273" s="102"/>
      <c r="Z2273" s="102"/>
      <c r="AA2273" s="102"/>
      <c r="AB2273" s="102"/>
      <c r="AC2273" s="102"/>
      <c r="AD2273" s="102"/>
      <c r="AE2273" s="147"/>
    </row>
    <row r="2274" spans="1:31">
      <c r="A2274" s="100"/>
      <c r="B2274" s="101"/>
      <c r="C2274" s="175"/>
      <c r="D2274" s="67"/>
      <c r="E2274" s="67"/>
      <c r="F2274" s="102"/>
      <c r="G2274" s="102"/>
      <c r="H2274" s="102"/>
      <c r="I2274" s="102"/>
      <c r="J2274" s="102"/>
      <c r="K2274" s="102"/>
      <c r="L2274" s="67"/>
      <c r="M2274" s="67"/>
      <c r="N2274" s="67"/>
      <c r="O2274" s="111"/>
      <c r="P2274" s="67"/>
      <c r="Q2274" s="198"/>
      <c r="R2274" s="102"/>
      <c r="S2274" s="102"/>
      <c r="T2274" s="102"/>
      <c r="U2274" s="102"/>
      <c r="V2274" s="102"/>
      <c r="W2274" s="103"/>
      <c r="X2274" s="102"/>
      <c r="Y2274" s="102"/>
      <c r="Z2274" s="102"/>
      <c r="AA2274" s="102"/>
      <c r="AB2274" s="102"/>
      <c r="AC2274" s="102"/>
      <c r="AD2274" s="102"/>
      <c r="AE2274" s="147"/>
    </row>
    <row r="2275" spans="1:31">
      <c r="A2275" s="100"/>
      <c r="B2275" s="101"/>
      <c r="C2275" s="175"/>
      <c r="D2275" s="67"/>
      <c r="E2275" s="67"/>
      <c r="F2275" s="102"/>
      <c r="G2275" s="102"/>
      <c r="H2275" s="102"/>
      <c r="I2275" s="102"/>
      <c r="J2275" s="102"/>
      <c r="K2275" s="102"/>
      <c r="L2275" s="67"/>
      <c r="M2275" s="67"/>
      <c r="N2275" s="67"/>
      <c r="O2275" s="111"/>
      <c r="P2275" s="67"/>
      <c r="Q2275" s="198"/>
      <c r="R2275" s="102"/>
      <c r="S2275" s="102"/>
      <c r="T2275" s="102"/>
      <c r="U2275" s="102"/>
      <c r="V2275" s="102"/>
      <c r="W2275" s="103"/>
      <c r="X2275" s="102"/>
      <c r="Y2275" s="102"/>
      <c r="Z2275" s="102"/>
      <c r="AA2275" s="102"/>
      <c r="AB2275" s="102"/>
      <c r="AC2275" s="102"/>
      <c r="AD2275" s="102"/>
      <c r="AE2275" s="147"/>
    </row>
    <row r="2276" spans="1:31">
      <c r="A2276" s="100"/>
      <c r="B2276" s="101"/>
      <c r="C2276" s="175"/>
      <c r="D2276" s="67"/>
      <c r="E2276" s="67"/>
      <c r="F2276" s="102"/>
      <c r="G2276" s="102"/>
      <c r="H2276" s="102"/>
      <c r="I2276" s="102"/>
      <c r="J2276" s="102"/>
      <c r="K2276" s="102"/>
      <c r="L2276" s="67"/>
      <c r="M2276" s="67"/>
      <c r="N2276" s="67"/>
      <c r="O2276" s="111"/>
      <c r="P2276" s="67"/>
      <c r="Q2276" s="198"/>
      <c r="R2276" s="102"/>
      <c r="S2276" s="102"/>
      <c r="T2276" s="102"/>
      <c r="U2276" s="102"/>
      <c r="V2276" s="102"/>
      <c r="W2276" s="103"/>
      <c r="X2276" s="102"/>
      <c r="Y2276" s="102"/>
      <c r="Z2276" s="102"/>
      <c r="AA2276" s="102"/>
      <c r="AB2276" s="102"/>
      <c r="AC2276" s="102"/>
      <c r="AD2276" s="102"/>
      <c r="AE2276" s="147"/>
    </row>
    <row r="2277" spans="1:31">
      <c r="A2277" s="100"/>
      <c r="B2277" s="101"/>
      <c r="C2277" s="175"/>
      <c r="D2277" s="67"/>
      <c r="E2277" s="67"/>
      <c r="F2277" s="102"/>
      <c r="G2277" s="102"/>
      <c r="H2277" s="102"/>
      <c r="I2277" s="102"/>
      <c r="J2277" s="102"/>
      <c r="K2277" s="102"/>
      <c r="L2277" s="67"/>
      <c r="M2277" s="67"/>
      <c r="N2277" s="67"/>
      <c r="O2277" s="111"/>
      <c r="P2277" s="67"/>
      <c r="Q2277" s="198"/>
      <c r="R2277" s="102"/>
      <c r="S2277" s="102"/>
      <c r="T2277" s="102"/>
      <c r="U2277" s="102"/>
      <c r="V2277" s="102"/>
      <c r="W2277" s="103"/>
      <c r="X2277" s="102"/>
      <c r="Y2277" s="102"/>
      <c r="Z2277" s="102"/>
      <c r="AA2277" s="102"/>
      <c r="AB2277" s="102"/>
      <c r="AC2277" s="102"/>
      <c r="AD2277" s="102"/>
      <c r="AE2277" s="147"/>
    </row>
    <row r="2278" spans="1:31">
      <c r="A2278" s="100"/>
      <c r="B2278" s="101"/>
      <c r="C2278" s="175"/>
      <c r="D2278" s="67"/>
      <c r="E2278" s="67"/>
      <c r="F2278" s="102"/>
      <c r="G2278" s="102"/>
      <c r="H2278" s="102"/>
      <c r="I2278" s="102"/>
      <c r="J2278" s="102"/>
      <c r="K2278" s="102"/>
      <c r="L2278" s="67"/>
      <c r="M2278" s="67"/>
      <c r="N2278" s="67"/>
      <c r="O2278" s="111"/>
      <c r="P2278" s="67"/>
      <c r="Q2278" s="198"/>
      <c r="R2278" s="102"/>
      <c r="S2278" s="102"/>
      <c r="T2278" s="102"/>
      <c r="U2278" s="102"/>
      <c r="V2278" s="102"/>
      <c r="W2278" s="103"/>
      <c r="X2278" s="102"/>
      <c r="Y2278" s="102"/>
      <c r="Z2278" s="102"/>
      <c r="AA2278" s="102"/>
      <c r="AB2278" s="102"/>
      <c r="AC2278" s="102"/>
      <c r="AD2278" s="102"/>
      <c r="AE2278" s="147"/>
    </row>
    <row r="2279" spans="1:31">
      <c r="A2279" s="100"/>
      <c r="B2279" s="101"/>
      <c r="C2279" s="175"/>
      <c r="D2279" s="67"/>
      <c r="E2279" s="67"/>
      <c r="F2279" s="102"/>
      <c r="G2279" s="102"/>
      <c r="H2279" s="102"/>
      <c r="I2279" s="102"/>
      <c r="J2279" s="102"/>
      <c r="K2279" s="102"/>
      <c r="L2279" s="67"/>
      <c r="M2279" s="67"/>
      <c r="N2279" s="67"/>
      <c r="O2279" s="111"/>
      <c r="P2279" s="67"/>
      <c r="Q2279" s="198"/>
      <c r="R2279" s="102"/>
      <c r="S2279" s="102"/>
      <c r="T2279" s="102"/>
      <c r="U2279" s="102"/>
      <c r="V2279" s="102"/>
      <c r="W2279" s="103"/>
      <c r="X2279" s="102"/>
      <c r="Y2279" s="102"/>
      <c r="Z2279" s="102"/>
      <c r="AA2279" s="102"/>
      <c r="AB2279" s="102"/>
      <c r="AC2279" s="102"/>
      <c r="AD2279" s="102"/>
      <c r="AE2279" s="147"/>
    </row>
    <row r="2280" spans="1:31">
      <c r="A2280" s="100"/>
      <c r="B2280" s="101"/>
      <c r="C2280" s="175"/>
      <c r="D2280" s="67"/>
      <c r="E2280" s="67"/>
      <c r="F2280" s="102"/>
      <c r="G2280" s="102"/>
      <c r="H2280" s="102"/>
      <c r="I2280" s="102"/>
      <c r="J2280" s="102"/>
      <c r="K2280" s="102"/>
      <c r="L2280" s="67"/>
      <c r="M2280" s="67"/>
      <c r="N2280" s="67"/>
      <c r="O2280" s="111"/>
      <c r="P2280" s="67"/>
      <c r="Q2280" s="198"/>
      <c r="R2280" s="102"/>
      <c r="S2280" s="102"/>
      <c r="T2280" s="102"/>
      <c r="U2280" s="102"/>
      <c r="V2280" s="102"/>
      <c r="W2280" s="103"/>
      <c r="X2280" s="102"/>
      <c r="Y2280" s="102"/>
      <c r="Z2280" s="102"/>
      <c r="AA2280" s="102"/>
      <c r="AB2280" s="102"/>
      <c r="AC2280" s="102"/>
      <c r="AD2280" s="102"/>
      <c r="AE2280" s="147"/>
    </row>
    <row r="2281" spans="1:31">
      <c r="A2281" s="100"/>
      <c r="B2281" s="101"/>
      <c r="C2281" s="175"/>
      <c r="D2281" s="67"/>
      <c r="E2281" s="67"/>
      <c r="F2281" s="102"/>
      <c r="G2281" s="102"/>
      <c r="H2281" s="102"/>
      <c r="I2281" s="102"/>
      <c r="J2281" s="102"/>
      <c r="K2281" s="102"/>
      <c r="L2281" s="67"/>
      <c r="M2281" s="67"/>
      <c r="N2281" s="67"/>
      <c r="O2281" s="111"/>
      <c r="P2281" s="67"/>
      <c r="Q2281" s="198"/>
      <c r="R2281" s="102"/>
      <c r="S2281" s="102"/>
      <c r="T2281" s="102"/>
      <c r="U2281" s="102"/>
      <c r="V2281" s="102"/>
      <c r="W2281" s="103"/>
      <c r="X2281" s="102"/>
      <c r="Y2281" s="102"/>
      <c r="Z2281" s="102"/>
      <c r="AA2281" s="102"/>
      <c r="AB2281" s="102"/>
      <c r="AC2281" s="102"/>
      <c r="AD2281" s="102"/>
      <c r="AE2281" s="147"/>
    </row>
    <row r="2282" spans="1:31">
      <c r="A2282" s="100"/>
      <c r="B2282" s="101"/>
      <c r="C2282" s="175"/>
      <c r="D2282" s="67"/>
      <c r="E2282" s="67"/>
      <c r="F2282" s="102"/>
      <c r="G2282" s="102"/>
      <c r="H2282" s="102"/>
      <c r="I2282" s="102"/>
      <c r="J2282" s="102"/>
      <c r="K2282" s="102"/>
      <c r="L2282" s="67"/>
      <c r="M2282" s="67"/>
      <c r="N2282" s="67"/>
      <c r="O2282" s="111"/>
      <c r="P2282" s="67"/>
      <c r="Q2282" s="198"/>
      <c r="R2282" s="102"/>
      <c r="S2282" s="102"/>
      <c r="T2282" s="102"/>
      <c r="U2282" s="102"/>
      <c r="V2282" s="102"/>
      <c r="W2282" s="103"/>
      <c r="X2282" s="102"/>
      <c r="Y2282" s="102"/>
      <c r="Z2282" s="102"/>
      <c r="AA2282" s="102"/>
      <c r="AB2282" s="102"/>
      <c r="AC2282" s="102"/>
      <c r="AD2282" s="102"/>
      <c r="AE2282" s="147"/>
    </row>
    <row r="2283" spans="1:31">
      <c r="A2283" s="100"/>
      <c r="B2283" s="101"/>
      <c r="C2283" s="175"/>
      <c r="D2283" s="67"/>
      <c r="E2283" s="67"/>
      <c r="F2283" s="102"/>
      <c r="G2283" s="102"/>
      <c r="H2283" s="102"/>
      <c r="I2283" s="102"/>
      <c r="J2283" s="102"/>
      <c r="K2283" s="102"/>
      <c r="L2283" s="67"/>
      <c r="M2283" s="67"/>
      <c r="N2283" s="67"/>
      <c r="O2283" s="111"/>
      <c r="P2283" s="67"/>
      <c r="Q2283" s="198"/>
      <c r="R2283" s="102"/>
      <c r="S2283" s="102"/>
      <c r="T2283" s="102"/>
      <c r="U2283" s="102"/>
      <c r="V2283" s="102"/>
      <c r="W2283" s="103"/>
      <c r="X2283" s="102"/>
      <c r="Y2283" s="102"/>
      <c r="Z2283" s="102"/>
      <c r="AA2283" s="102"/>
      <c r="AB2283" s="102"/>
      <c r="AC2283" s="102"/>
      <c r="AD2283" s="102"/>
      <c r="AE2283" s="147"/>
    </row>
    <row r="2284" spans="1:31">
      <c r="A2284" s="100"/>
      <c r="B2284" s="101"/>
      <c r="C2284" s="175"/>
      <c r="D2284" s="67"/>
      <c r="E2284" s="67"/>
      <c r="F2284" s="102"/>
      <c r="G2284" s="102"/>
      <c r="H2284" s="102"/>
      <c r="I2284" s="102"/>
      <c r="J2284" s="102"/>
      <c r="K2284" s="102"/>
      <c r="L2284" s="67"/>
      <c r="M2284" s="67"/>
      <c r="N2284" s="67"/>
      <c r="O2284" s="111"/>
      <c r="P2284" s="67"/>
      <c r="Q2284" s="198"/>
      <c r="R2284" s="102"/>
      <c r="S2284" s="102"/>
      <c r="T2284" s="102"/>
      <c r="U2284" s="102"/>
      <c r="V2284" s="102"/>
      <c r="W2284" s="103"/>
      <c r="X2284" s="102"/>
      <c r="Y2284" s="102"/>
      <c r="Z2284" s="102"/>
      <c r="AA2284" s="102"/>
      <c r="AB2284" s="102"/>
      <c r="AC2284" s="102"/>
      <c r="AD2284" s="102"/>
      <c r="AE2284" s="147"/>
    </row>
    <row r="2285" spans="1:31">
      <c r="A2285" s="100"/>
      <c r="B2285" s="101"/>
      <c r="C2285" s="175"/>
      <c r="D2285" s="67"/>
      <c r="E2285" s="67"/>
      <c r="F2285" s="102"/>
      <c r="G2285" s="102"/>
      <c r="H2285" s="102"/>
      <c r="I2285" s="102"/>
      <c r="J2285" s="102"/>
      <c r="K2285" s="102"/>
      <c r="L2285" s="67"/>
      <c r="M2285" s="67"/>
      <c r="N2285" s="67"/>
      <c r="O2285" s="111"/>
      <c r="P2285" s="67"/>
      <c r="Q2285" s="198"/>
      <c r="R2285" s="102"/>
      <c r="S2285" s="102"/>
      <c r="T2285" s="102"/>
      <c r="U2285" s="102"/>
      <c r="V2285" s="102"/>
      <c r="W2285" s="103"/>
      <c r="X2285" s="102"/>
      <c r="Y2285" s="102"/>
      <c r="Z2285" s="102"/>
      <c r="AA2285" s="102"/>
      <c r="AB2285" s="102"/>
      <c r="AC2285" s="102"/>
      <c r="AD2285" s="102"/>
      <c r="AE2285" s="147"/>
    </row>
    <row r="2286" spans="1:31">
      <c r="A2286" s="100"/>
      <c r="B2286" s="101"/>
      <c r="C2286" s="175"/>
      <c r="D2286" s="67"/>
      <c r="E2286" s="67"/>
      <c r="F2286" s="102"/>
      <c r="G2286" s="102"/>
      <c r="H2286" s="102"/>
      <c r="I2286" s="102"/>
      <c r="J2286" s="102"/>
      <c r="K2286" s="102"/>
      <c r="L2286" s="67"/>
      <c r="M2286" s="67"/>
      <c r="N2286" s="67"/>
      <c r="O2286" s="111"/>
      <c r="P2286" s="67"/>
      <c r="Q2286" s="198"/>
      <c r="R2286" s="102"/>
      <c r="S2286" s="102"/>
      <c r="T2286" s="102"/>
      <c r="U2286" s="102"/>
      <c r="V2286" s="102"/>
      <c r="W2286" s="103"/>
      <c r="X2286" s="102"/>
      <c r="Y2286" s="102"/>
      <c r="Z2286" s="102"/>
      <c r="AA2286" s="102"/>
      <c r="AB2286" s="102"/>
      <c r="AC2286" s="102"/>
      <c r="AD2286" s="102"/>
      <c r="AE2286" s="147"/>
    </row>
    <row r="2287" spans="1:31">
      <c r="A2287" s="100"/>
      <c r="B2287" s="101"/>
      <c r="C2287" s="175"/>
      <c r="D2287" s="67"/>
      <c r="E2287" s="67"/>
      <c r="F2287" s="102"/>
      <c r="G2287" s="102"/>
      <c r="H2287" s="102"/>
      <c r="I2287" s="102"/>
      <c r="J2287" s="102"/>
      <c r="K2287" s="102"/>
      <c r="L2287" s="67"/>
      <c r="M2287" s="67"/>
      <c r="N2287" s="67"/>
      <c r="O2287" s="111"/>
      <c r="P2287" s="67"/>
      <c r="Q2287" s="198"/>
      <c r="R2287" s="102"/>
      <c r="S2287" s="102"/>
      <c r="T2287" s="102"/>
      <c r="U2287" s="102"/>
      <c r="V2287" s="102"/>
      <c r="W2287" s="103"/>
      <c r="X2287" s="102"/>
      <c r="Y2287" s="102"/>
      <c r="Z2287" s="102"/>
      <c r="AA2287" s="102"/>
      <c r="AB2287" s="102"/>
      <c r="AC2287" s="102"/>
      <c r="AD2287" s="102"/>
      <c r="AE2287" s="147"/>
    </row>
    <row r="2288" spans="1:31">
      <c r="A2288" s="100"/>
      <c r="B2288" s="101"/>
      <c r="C2288" s="175"/>
      <c r="D2288" s="67"/>
      <c r="E2288" s="67"/>
      <c r="F2288" s="102"/>
      <c r="G2288" s="102"/>
      <c r="H2288" s="102"/>
      <c r="I2288" s="102"/>
      <c r="J2288" s="102"/>
      <c r="K2288" s="102"/>
      <c r="L2288" s="67"/>
      <c r="M2288" s="67"/>
      <c r="N2288" s="67"/>
      <c r="O2288" s="111"/>
      <c r="P2288" s="67"/>
      <c r="Q2288" s="198"/>
      <c r="R2288" s="102"/>
      <c r="S2288" s="102"/>
      <c r="T2288" s="102"/>
      <c r="U2288" s="102"/>
      <c r="V2288" s="102"/>
      <c r="W2288" s="103"/>
      <c r="X2288" s="102"/>
      <c r="Y2288" s="102"/>
      <c r="Z2288" s="102"/>
      <c r="AA2288" s="102"/>
      <c r="AB2288" s="102"/>
      <c r="AC2288" s="102"/>
      <c r="AD2288" s="102"/>
      <c r="AE2288" s="147"/>
    </row>
    <row r="2289" spans="1:31">
      <c r="A2289" s="100"/>
      <c r="B2289" s="101"/>
      <c r="C2289" s="175"/>
      <c r="D2289" s="67"/>
      <c r="E2289" s="67"/>
      <c r="F2289" s="102"/>
      <c r="G2289" s="102"/>
      <c r="H2289" s="102"/>
      <c r="I2289" s="102"/>
      <c r="J2289" s="102"/>
      <c r="K2289" s="102"/>
      <c r="L2289" s="67"/>
      <c r="M2289" s="67"/>
      <c r="N2289" s="67"/>
      <c r="O2289" s="111"/>
      <c r="P2289" s="67"/>
      <c r="Q2289" s="198"/>
      <c r="R2289" s="102"/>
      <c r="S2289" s="102"/>
      <c r="T2289" s="102"/>
      <c r="U2289" s="102"/>
      <c r="V2289" s="102"/>
      <c r="W2289" s="103"/>
      <c r="X2289" s="102"/>
      <c r="Y2289" s="102"/>
      <c r="Z2289" s="102"/>
      <c r="AA2289" s="102"/>
      <c r="AB2289" s="102"/>
      <c r="AC2289" s="102"/>
      <c r="AD2289" s="102"/>
      <c r="AE2289" s="147"/>
    </row>
    <row r="2290" spans="1:31">
      <c r="A2290" s="100"/>
      <c r="B2290" s="101"/>
      <c r="C2290" s="175"/>
      <c r="D2290" s="67"/>
      <c r="E2290" s="67"/>
      <c r="F2290" s="102"/>
      <c r="G2290" s="102"/>
      <c r="H2290" s="102"/>
      <c r="I2290" s="102"/>
      <c r="J2290" s="102"/>
      <c r="K2290" s="102"/>
      <c r="L2290" s="67"/>
      <c r="M2290" s="67"/>
      <c r="N2290" s="67"/>
      <c r="O2290" s="111"/>
      <c r="P2290" s="67"/>
      <c r="Q2290" s="198"/>
      <c r="R2290" s="102"/>
      <c r="S2290" s="102"/>
      <c r="T2290" s="102"/>
      <c r="U2290" s="102"/>
      <c r="V2290" s="102"/>
      <c r="W2290" s="103"/>
      <c r="X2290" s="102"/>
      <c r="Y2290" s="102"/>
      <c r="Z2290" s="102"/>
      <c r="AA2290" s="102"/>
      <c r="AB2290" s="102"/>
      <c r="AC2290" s="102"/>
      <c r="AD2290" s="102"/>
      <c r="AE2290" s="147"/>
    </row>
    <row r="2291" spans="1:31">
      <c r="A2291" s="100"/>
      <c r="B2291" s="101"/>
      <c r="C2291" s="175"/>
      <c r="D2291" s="67"/>
      <c r="E2291" s="67"/>
      <c r="F2291" s="102"/>
      <c r="G2291" s="102"/>
      <c r="H2291" s="102"/>
      <c r="I2291" s="102"/>
      <c r="J2291" s="102"/>
      <c r="K2291" s="102"/>
      <c r="L2291" s="67"/>
      <c r="M2291" s="67"/>
      <c r="N2291" s="67"/>
      <c r="O2291" s="111"/>
      <c r="P2291" s="67"/>
      <c r="Q2291" s="198"/>
      <c r="R2291" s="102"/>
      <c r="S2291" s="102"/>
      <c r="T2291" s="102"/>
      <c r="U2291" s="102"/>
      <c r="V2291" s="102"/>
      <c r="W2291" s="103"/>
      <c r="X2291" s="102"/>
      <c r="Y2291" s="102"/>
      <c r="Z2291" s="102"/>
      <c r="AA2291" s="102"/>
      <c r="AB2291" s="102"/>
      <c r="AC2291" s="102"/>
      <c r="AD2291" s="102"/>
      <c r="AE2291" s="147"/>
    </row>
    <row r="2292" spans="1:31">
      <c r="A2292" s="100"/>
      <c r="B2292" s="101"/>
      <c r="C2292" s="175"/>
      <c r="D2292" s="67"/>
      <c r="E2292" s="67"/>
      <c r="F2292" s="102"/>
      <c r="G2292" s="102"/>
      <c r="H2292" s="102"/>
      <c r="I2292" s="102"/>
      <c r="J2292" s="102"/>
      <c r="K2292" s="102"/>
      <c r="L2292" s="67"/>
      <c r="M2292" s="67"/>
      <c r="N2292" s="67"/>
      <c r="O2292" s="111"/>
      <c r="P2292" s="67"/>
      <c r="Q2292" s="198"/>
      <c r="R2292" s="102"/>
      <c r="S2292" s="102"/>
      <c r="T2292" s="102"/>
      <c r="U2292" s="102"/>
      <c r="V2292" s="102"/>
      <c r="W2292" s="103"/>
      <c r="X2292" s="102"/>
      <c r="Y2292" s="102"/>
      <c r="Z2292" s="102"/>
      <c r="AA2292" s="102"/>
      <c r="AB2292" s="102"/>
      <c r="AC2292" s="102"/>
      <c r="AD2292" s="102"/>
      <c r="AE2292" s="147"/>
    </row>
    <row r="2293" spans="1:31">
      <c r="A2293" s="100"/>
      <c r="B2293" s="101"/>
      <c r="C2293" s="175"/>
      <c r="D2293" s="67"/>
      <c r="E2293" s="67"/>
      <c r="F2293" s="102"/>
      <c r="G2293" s="102"/>
      <c r="H2293" s="102"/>
      <c r="I2293" s="102"/>
      <c r="J2293" s="102"/>
      <c r="K2293" s="102"/>
      <c r="L2293" s="67"/>
      <c r="M2293" s="67"/>
      <c r="N2293" s="67"/>
      <c r="O2293" s="111"/>
      <c r="P2293" s="67"/>
      <c r="Q2293" s="198"/>
      <c r="R2293" s="102"/>
      <c r="S2293" s="102"/>
      <c r="T2293" s="102"/>
      <c r="U2293" s="102"/>
      <c r="V2293" s="102"/>
      <c r="W2293" s="103"/>
      <c r="X2293" s="102"/>
      <c r="Y2293" s="102"/>
      <c r="Z2293" s="102"/>
      <c r="AA2293" s="102"/>
      <c r="AB2293" s="102"/>
      <c r="AC2293" s="102"/>
      <c r="AD2293" s="102"/>
      <c r="AE2293" s="147"/>
    </row>
    <row r="2294" spans="1:31">
      <c r="A2294" s="100"/>
      <c r="B2294" s="101"/>
      <c r="C2294" s="175"/>
      <c r="D2294" s="67"/>
      <c r="E2294" s="67"/>
      <c r="F2294" s="102"/>
      <c r="G2294" s="102"/>
      <c r="H2294" s="102"/>
      <c r="I2294" s="102"/>
      <c r="J2294" s="102"/>
      <c r="K2294" s="102"/>
      <c r="L2294" s="67"/>
      <c r="M2294" s="67"/>
      <c r="N2294" s="67"/>
      <c r="O2294" s="111"/>
      <c r="P2294" s="67"/>
      <c r="Q2294" s="198"/>
      <c r="R2294" s="102"/>
      <c r="S2294" s="102"/>
      <c r="T2294" s="102"/>
      <c r="U2294" s="102"/>
      <c r="V2294" s="102"/>
      <c r="W2294" s="103"/>
      <c r="X2294" s="102"/>
      <c r="Y2294" s="102"/>
      <c r="Z2294" s="102"/>
      <c r="AA2294" s="102"/>
      <c r="AB2294" s="102"/>
      <c r="AC2294" s="102"/>
      <c r="AD2294" s="102"/>
      <c r="AE2294" s="147"/>
    </row>
    <row r="2295" spans="1:31">
      <c r="A2295" s="100"/>
      <c r="B2295" s="101"/>
      <c r="C2295" s="175"/>
      <c r="D2295" s="67"/>
      <c r="E2295" s="67"/>
      <c r="F2295" s="102"/>
      <c r="G2295" s="102"/>
      <c r="H2295" s="102"/>
      <c r="I2295" s="102"/>
      <c r="J2295" s="102"/>
      <c r="K2295" s="102"/>
      <c r="L2295" s="67"/>
      <c r="M2295" s="67"/>
      <c r="N2295" s="67"/>
      <c r="O2295" s="111"/>
      <c r="P2295" s="67"/>
      <c r="Q2295" s="198"/>
      <c r="R2295" s="102"/>
      <c r="S2295" s="102"/>
      <c r="T2295" s="102"/>
      <c r="U2295" s="102"/>
      <c r="V2295" s="102"/>
      <c r="W2295" s="103"/>
      <c r="X2295" s="102"/>
      <c r="Y2295" s="102"/>
      <c r="Z2295" s="102"/>
      <c r="AA2295" s="102"/>
      <c r="AB2295" s="102"/>
      <c r="AC2295" s="102"/>
      <c r="AD2295" s="102"/>
      <c r="AE2295" s="147"/>
    </row>
    <row r="2296" spans="1:31">
      <c r="A2296" s="100"/>
      <c r="B2296" s="101"/>
      <c r="C2296" s="175"/>
      <c r="D2296" s="67"/>
      <c r="E2296" s="67"/>
      <c r="F2296" s="102"/>
      <c r="G2296" s="102"/>
      <c r="H2296" s="102"/>
      <c r="I2296" s="102"/>
      <c r="J2296" s="102"/>
      <c r="K2296" s="102"/>
      <c r="L2296" s="67"/>
      <c r="M2296" s="67"/>
      <c r="N2296" s="67"/>
      <c r="O2296" s="111"/>
      <c r="P2296" s="67"/>
      <c r="Q2296" s="198"/>
      <c r="R2296" s="102"/>
      <c r="S2296" s="102"/>
      <c r="T2296" s="102"/>
      <c r="U2296" s="102"/>
      <c r="V2296" s="102"/>
      <c r="W2296" s="103"/>
      <c r="X2296" s="102"/>
      <c r="Y2296" s="102"/>
      <c r="Z2296" s="102"/>
      <c r="AA2296" s="102"/>
      <c r="AB2296" s="102"/>
      <c r="AC2296" s="102"/>
      <c r="AD2296" s="102"/>
      <c r="AE2296" s="147"/>
    </row>
    <row r="2297" spans="1:31">
      <c r="A2297" s="100"/>
      <c r="B2297" s="101"/>
      <c r="C2297" s="175"/>
      <c r="D2297" s="67"/>
      <c r="E2297" s="67"/>
      <c r="F2297" s="102"/>
      <c r="G2297" s="102"/>
      <c r="H2297" s="102"/>
      <c r="I2297" s="102"/>
      <c r="J2297" s="102"/>
      <c r="K2297" s="102"/>
      <c r="L2297" s="67"/>
      <c r="M2297" s="67"/>
      <c r="N2297" s="67"/>
      <c r="O2297" s="111"/>
      <c r="P2297" s="67"/>
      <c r="Q2297" s="198"/>
      <c r="R2297" s="102"/>
      <c r="S2297" s="102"/>
      <c r="T2297" s="102"/>
      <c r="U2297" s="102"/>
      <c r="V2297" s="102"/>
      <c r="W2297" s="103"/>
      <c r="X2297" s="102"/>
      <c r="Y2297" s="102"/>
      <c r="Z2297" s="102"/>
      <c r="AA2297" s="102"/>
      <c r="AB2297" s="102"/>
      <c r="AC2297" s="102"/>
      <c r="AD2297" s="102"/>
      <c r="AE2297" s="147"/>
    </row>
    <row r="2298" spans="1:31">
      <c r="A2298" s="100"/>
      <c r="B2298" s="101"/>
      <c r="C2298" s="175"/>
      <c r="D2298" s="67"/>
      <c r="E2298" s="67"/>
      <c r="F2298" s="102"/>
      <c r="G2298" s="102"/>
      <c r="H2298" s="102"/>
      <c r="I2298" s="102"/>
      <c r="J2298" s="102"/>
      <c r="K2298" s="102"/>
      <c r="L2298" s="67"/>
      <c r="M2298" s="67"/>
      <c r="N2298" s="67"/>
      <c r="O2298" s="111"/>
      <c r="P2298" s="67"/>
      <c r="Q2298" s="198"/>
      <c r="R2298" s="102"/>
      <c r="S2298" s="102"/>
      <c r="T2298" s="102"/>
      <c r="U2298" s="102"/>
      <c r="V2298" s="102"/>
      <c r="W2298" s="103"/>
      <c r="X2298" s="102"/>
      <c r="Y2298" s="102"/>
      <c r="Z2298" s="102"/>
      <c r="AA2298" s="102"/>
      <c r="AB2298" s="102"/>
      <c r="AC2298" s="102"/>
      <c r="AD2298" s="102"/>
      <c r="AE2298" s="147"/>
    </row>
    <row r="2299" spans="1:31">
      <c r="A2299" s="100"/>
      <c r="B2299" s="101"/>
      <c r="C2299" s="175"/>
      <c r="D2299" s="67"/>
      <c r="E2299" s="67"/>
      <c r="F2299" s="102"/>
      <c r="G2299" s="102"/>
      <c r="H2299" s="102"/>
      <c r="I2299" s="102"/>
      <c r="J2299" s="102"/>
      <c r="K2299" s="102"/>
      <c r="L2299" s="67"/>
      <c r="M2299" s="67"/>
      <c r="N2299" s="67"/>
      <c r="O2299" s="111"/>
      <c r="P2299" s="67"/>
      <c r="Q2299" s="198"/>
      <c r="R2299" s="102"/>
      <c r="S2299" s="102"/>
      <c r="T2299" s="102"/>
      <c r="U2299" s="102"/>
      <c r="V2299" s="102"/>
      <c r="W2299" s="103"/>
      <c r="X2299" s="102"/>
      <c r="Y2299" s="102"/>
      <c r="Z2299" s="102"/>
      <c r="AA2299" s="102"/>
      <c r="AB2299" s="102"/>
      <c r="AC2299" s="102"/>
      <c r="AD2299" s="102"/>
      <c r="AE2299" s="147"/>
    </row>
    <row r="2300" spans="1:31">
      <c r="A2300" s="100"/>
      <c r="B2300" s="101"/>
      <c r="C2300" s="175"/>
      <c r="D2300" s="67"/>
      <c r="E2300" s="67"/>
      <c r="F2300" s="102"/>
      <c r="G2300" s="102"/>
      <c r="H2300" s="102"/>
      <c r="I2300" s="102"/>
      <c r="J2300" s="102"/>
      <c r="K2300" s="102"/>
      <c r="L2300" s="67"/>
      <c r="M2300" s="67"/>
      <c r="N2300" s="67"/>
      <c r="O2300" s="111"/>
      <c r="P2300" s="67"/>
      <c r="Q2300" s="198"/>
      <c r="R2300" s="102"/>
      <c r="S2300" s="102"/>
      <c r="T2300" s="102"/>
      <c r="U2300" s="102"/>
      <c r="V2300" s="102"/>
      <c r="W2300" s="103"/>
      <c r="X2300" s="102"/>
      <c r="Y2300" s="102"/>
      <c r="Z2300" s="102"/>
      <c r="AA2300" s="102"/>
      <c r="AB2300" s="102"/>
      <c r="AC2300" s="102"/>
      <c r="AD2300" s="102"/>
      <c r="AE2300" s="147"/>
    </row>
    <row r="2301" spans="1:31">
      <c r="A2301" s="100"/>
      <c r="B2301" s="101"/>
      <c r="C2301" s="175"/>
      <c r="D2301" s="67"/>
      <c r="E2301" s="67"/>
      <c r="F2301" s="102"/>
      <c r="G2301" s="102"/>
      <c r="H2301" s="102"/>
      <c r="I2301" s="102"/>
      <c r="J2301" s="102"/>
      <c r="K2301" s="102"/>
      <c r="L2301" s="67"/>
      <c r="M2301" s="67"/>
      <c r="N2301" s="67"/>
      <c r="O2301" s="111"/>
      <c r="P2301" s="67"/>
      <c r="Q2301" s="198"/>
      <c r="R2301" s="102"/>
      <c r="S2301" s="102"/>
      <c r="T2301" s="102"/>
      <c r="U2301" s="102"/>
      <c r="V2301" s="102"/>
      <c r="W2301" s="103"/>
      <c r="X2301" s="102"/>
      <c r="Y2301" s="102"/>
      <c r="Z2301" s="102"/>
      <c r="AA2301" s="102"/>
      <c r="AB2301" s="102"/>
      <c r="AC2301" s="102"/>
      <c r="AD2301" s="102"/>
      <c r="AE2301" s="147"/>
    </row>
    <row r="2302" spans="1:31">
      <c r="A2302" s="100"/>
      <c r="B2302" s="101"/>
      <c r="C2302" s="175"/>
      <c r="D2302" s="67"/>
      <c r="E2302" s="67"/>
      <c r="F2302" s="102"/>
      <c r="G2302" s="102"/>
      <c r="H2302" s="102"/>
      <c r="I2302" s="102"/>
      <c r="J2302" s="102"/>
      <c r="K2302" s="102"/>
      <c r="L2302" s="67"/>
      <c r="M2302" s="67"/>
      <c r="N2302" s="67"/>
      <c r="O2302" s="111"/>
      <c r="P2302" s="67"/>
      <c r="Q2302" s="198"/>
      <c r="R2302" s="102"/>
      <c r="S2302" s="102"/>
      <c r="T2302" s="102"/>
      <c r="U2302" s="102"/>
      <c r="V2302" s="102"/>
      <c r="W2302" s="103"/>
      <c r="X2302" s="102"/>
      <c r="Y2302" s="102"/>
      <c r="Z2302" s="102"/>
      <c r="AA2302" s="102"/>
      <c r="AB2302" s="102"/>
      <c r="AC2302" s="102"/>
      <c r="AD2302" s="102"/>
      <c r="AE2302" s="147"/>
    </row>
    <row r="2303" spans="1:31">
      <c r="A2303" s="100"/>
      <c r="B2303" s="101"/>
      <c r="C2303" s="175"/>
      <c r="D2303" s="67"/>
      <c r="E2303" s="67"/>
      <c r="F2303" s="102"/>
      <c r="G2303" s="102"/>
      <c r="H2303" s="102"/>
      <c r="I2303" s="102"/>
      <c r="J2303" s="102"/>
      <c r="K2303" s="102"/>
      <c r="L2303" s="67"/>
      <c r="M2303" s="67"/>
      <c r="N2303" s="67"/>
      <c r="O2303" s="111"/>
      <c r="P2303" s="67"/>
      <c r="Q2303" s="198"/>
      <c r="R2303" s="102"/>
      <c r="S2303" s="102"/>
      <c r="T2303" s="102"/>
      <c r="U2303" s="102"/>
      <c r="V2303" s="102"/>
      <c r="W2303" s="103"/>
      <c r="X2303" s="102"/>
      <c r="Y2303" s="102"/>
      <c r="Z2303" s="102"/>
      <c r="AA2303" s="102"/>
      <c r="AB2303" s="102"/>
      <c r="AC2303" s="102"/>
      <c r="AD2303" s="102"/>
      <c r="AE2303" s="147"/>
    </row>
    <row r="2304" spans="1:31">
      <c r="A2304" s="100"/>
      <c r="B2304" s="101"/>
      <c r="C2304" s="175"/>
      <c r="D2304" s="67"/>
      <c r="E2304" s="67"/>
      <c r="F2304" s="102"/>
      <c r="G2304" s="102"/>
      <c r="H2304" s="102"/>
      <c r="I2304" s="102"/>
      <c r="J2304" s="102"/>
      <c r="K2304" s="102"/>
      <c r="L2304" s="67"/>
      <c r="M2304" s="67"/>
      <c r="N2304" s="67"/>
      <c r="O2304" s="111"/>
      <c r="P2304" s="67"/>
      <c r="Q2304" s="198"/>
      <c r="R2304" s="102"/>
      <c r="S2304" s="102"/>
      <c r="T2304" s="102"/>
      <c r="U2304" s="102"/>
      <c r="V2304" s="102"/>
      <c r="W2304" s="103"/>
      <c r="X2304" s="102"/>
      <c r="Y2304" s="102"/>
      <c r="Z2304" s="102"/>
      <c r="AA2304" s="102"/>
      <c r="AB2304" s="102"/>
      <c r="AC2304" s="102"/>
      <c r="AD2304" s="102"/>
      <c r="AE2304" s="147"/>
    </row>
    <row r="2305" spans="1:31">
      <c r="A2305" s="100"/>
      <c r="B2305" s="101"/>
      <c r="C2305" s="175"/>
      <c r="D2305" s="67"/>
      <c r="E2305" s="67"/>
      <c r="F2305" s="102"/>
      <c r="G2305" s="102"/>
      <c r="H2305" s="102"/>
      <c r="I2305" s="102"/>
      <c r="J2305" s="102"/>
      <c r="K2305" s="102"/>
      <c r="L2305" s="67"/>
      <c r="M2305" s="67"/>
      <c r="N2305" s="67"/>
      <c r="O2305" s="111"/>
      <c r="P2305" s="67"/>
      <c r="Q2305" s="198"/>
      <c r="R2305" s="102"/>
      <c r="S2305" s="102"/>
      <c r="T2305" s="102"/>
      <c r="U2305" s="102"/>
      <c r="V2305" s="102"/>
      <c r="W2305" s="103"/>
      <c r="X2305" s="102"/>
      <c r="Y2305" s="102"/>
      <c r="Z2305" s="102"/>
      <c r="AA2305" s="102"/>
      <c r="AB2305" s="102"/>
      <c r="AC2305" s="102"/>
      <c r="AD2305" s="102"/>
      <c r="AE2305" s="147"/>
    </row>
    <row r="2306" spans="1:31">
      <c r="A2306" s="100"/>
      <c r="B2306" s="101"/>
      <c r="C2306" s="175"/>
      <c r="D2306" s="67"/>
      <c r="E2306" s="67"/>
      <c r="F2306" s="102"/>
      <c r="G2306" s="102"/>
      <c r="H2306" s="102"/>
      <c r="I2306" s="102"/>
      <c r="J2306" s="102"/>
      <c r="K2306" s="102"/>
      <c r="L2306" s="67"/>
      <c r="M2306" s="67"/>
      <c r="N2306" s="67"/>
      <c r="O2306" s="111"/>
      <c r="P2306" s="67"/>
      <c r="Q2306" s="198"/>
      <c r="R2306" s="102"/>
      <c r="S2306" s="102"/>
      <c r="T2306" s="102"/>
      <c r="U2306" s="102"/>
      <c r="V2306" s="102"/>
      <c r="W2306" s="103"/>
      <c r="X2306" s="102"/>
      <c r="Y2306" s="102"/>
      <c r="Z2306" s="102"/>
      <c r="AA2306" s="102"/>
      <c r="AB2306" s="102"/>
      <c r="AC2306" s="102"/>
      <c r="AD2306" s="102"/>
      <c r="AE2306" s="147"/>
    </row>
    <row r="2307" spans="1:31">
      <c r="A2307" s="100"/>
      <c r="B2307" s="101"/>
      <c r="C2307" s="175"/>
      <c r="D2307" s="67"/>
      <c r="E2307" s="67"/>
      <c r="F2307" s="102"/>
      <c r="G2307" s="102"/>
      <c r="H2307" s="102"/>
      <c r="I2307" s="102"/>
      <c r="J2307" s="102"/>
      <c r="K2307" s="102"/>
      <c r="L2307" s="67"/>
      <c r="M2307" s="67"/>
      <c r="N2307" s="67"/>
      <c r="O2307" s="111"/>
      <c r="P2307" s="67"/>
      <c r="Q2307" s="198"/>
      <c r="R2307" s="102"/>
      <c r="S2307" s="102"/>
      <c r="T2307" s="102"/>
      <c r="U2307" s="102"/>
      <c r="V2307" s="102"/>
      <c r="W2307" s="103"/>
      <c r="X2307" s="102"/>
      <c r="Y2307" s="102"/>
      <c r="Z2307" s="102"/>
      <c r="AA2307" s="102"/>
      <c r="AB2307" s="102"/>
      <c r="AC2307" s="102"/>
      <c r="AD2307" s="102"/>
      <c r="AE2307" s="147"/>
    </row>
    <row r="2308" spans="1:31">
      <c r="A2308" s="100"/>
      <c r="B2308" s="101"/>
      <c r="C2308" s="175"/>
      <c r="D2308" s="67"/>
      <c r="E2308" s="67"/>
      <c r="F2308" s="102"/>
      <c r="G2308" s="102"/>
      <c r="H2308" s="102"/>
      <c r="I2308" s="102"/>
      <c r="J2308" s="102"/>
      <c r="K2308" s="102"/>
      <c r="L2308" s="67"/>
      <c r="M2308" s="67"/>
      <c r="N2308" s="67"/>
      <c r="O2308" s="111"/>
      <c r="P2308" s="67"/>
      <c r="Q2308" s="198"/>
      <c r="R2308" s="102"/>
      <c r="S2308" s="102"/>
      <c r="T2308" s="102"/>
      <c r="U2308" s="102"/>
      <c r="V2308" s="102"/>
      <c r="W2308" s="103"/>
      <c r="X2308" s="102"/>
      <c r="Y2308" s="102"/>
      <c r="Z2308" s="102"/>
      <c r="AA2308" s="102"/>
      <c r="AB2308" s="102"/>
      <c r="AC2308" s="102"/>
      <c r="AD2308" s="102"/>
      <c r="AE2308" s="147"/>
    </row>
    <row r="2309" spans="1:31">
      <c r="A2309" s="100"/>
      <c r="B2309" s="101"/>
      <c r="C2309" s="175"/>
      <c r="D2309" s="67"/>
      <c r="E2309" s="67"/>
      <c r="F2309" s="102"/>
      <c r="G2309" s="102"/>
      <c r="H2309" s="102"/>
      <c r="I2309" s="102"/>
      <c r="J2309" s="102"/>
      <c r="K2309" s="102"/>
      <c r="L2309" s="67"/>
      <c r="M2309" s="67"/>
      <c r="N2309" s="67"/>
      <c r="O2309" s="111"/>
      <c r="P2309" s="67"/>
      <c r="Q2309" s="198"/>
      <c r="R2309" s="102"/>
      <c r="S2309" s="102"/>
      <c r="T2309" s="102"/>
      <c r="U2309" s="102"/>
      <c r="V2309" s="102"/>
      <c r="W2309" s="103"/>
      <c r="X2309" s="102"/>
      <c r="Y2309" s="102"/>
      <c r="Z2309" s="102"/>
      <c r="AA2309" s="102"/>
      <c r="AB2309" s="102"/>
      <c r="AC2309" s="102"/>
      <c r="AD2309" s="102"/>
      <c r="AE2309" s="147"/>
    </row>
    <row r="2310" spans="1:31">
      <c r="A2310" s="100"/>
      <c r="B2310" s="101"/>
      <c r="C2310" s="175"/>
      <c r="D2310" s="67"/>
      <c r="E2310" s="67"/>
      <c r="F2310" s="102"/>
      <c r="G2310" s="102"/>
      <c r="H2310" s="102"/>
      <c r="I2310" s="102"/>
      <c r="J2310" s="102"/>
      <c r="K2310" s="102"/>
      <c r="L2310" s="67"/>
      <c r="M2310" s="67"/>
      <c r="N2310" s="67"/>
      <c r="O2310" s="111"/>
      <c r="P2310" s="67"/>
      <c r="Q2310" s="198"/>
      <c r="R2310" s="102"/>
      <c r="S2310" s="102"/>
      <c r="T2310" s="102"/>
      <c r="U2310" s="102"/>
      <c r="V2310" s="102"/>
      <c r="W2310" s="103"/>
      <c r="X2310" s="102"/>
      <c r="Y2310" s="102"/>
      <c r="Z2310" s="102"/>
      <c r="AA2310" s="102"/>
      <c r="AB2310" s="102"/>
      <c r="AC2310" s="102"/>
      <c r="AD2310" s="102"/>
      <c r="AE2310" s="147"/>
    </row>
    <row r="2311" spans="1:31">
      <c r="A2311" s="100"/>
      <c r="B2311" s="101"/>
      <c r="C2311" s="175"/>
      <c r="D2311" s="67"/>
      <c r="E2311" s="67"/>
      <c r="F2311" s="102"/>
      <c r="G2311" s="102"/>
      <c r="H2311" s="102"/>
      <c r="I2311" s="102"/>
      <c r="J2311" s="102"/>
      <c r="K2311" s="102"/>
      <c r="L2311" s="67"/>
      <c r="M2311" s="67"/>
      <c r="N2311" s="67"/>
      <c r="O2311" s="111"/>
      <c r="P2311" s="67"/>
      <c r="Q2311" s="198"/>
      <c r="R2311" s="102"/>
      <c r="S2311" s="102"/>
      <c r="T2311" s="102"/>
      <c r="U2311" s="102"/>
      <c r="V2311" s="102"/>
      <c r="W2311" s="103"/>
      <c r="X2311" s="102"/>
      <c r="Y2311" s="102"/>
      <c r="Z2311" s="102"/>
      <c r="AA2311" s="102"/>
      <c r="AB2311" s="102"/>
      <c r="AC2311" s="102"/>
      <c r="AD2311" s="102"/>
      <c r="AE2311" s="147"/>
    </row>
    <row r="2312" spans="1:31">
      <c r="A2312" s="100"/>
      <c r="B2312" s="101"/>
      <c r="C2312" s="175"/>
      <c r="D2312" s="67"/>
      <c r="E2312" s="67"/>
      <c r="F2312" s="102"/>
      <c r="G2312" s="102"/>
      <c r="H2312" s="102"/>
      <c r="I2312" s="102"/>
      <c r="J2312" s="102"/>
      <c r="K2312" s="102"/>
      <c r="L2312" s="67"/>
      <c r="M2312" s="67"/>
      <c r="N2312" s="67"/>
      <c r="O2312" s="111"/>
      <c r="P2312" s="67"/>
      <c r="Q2312" s="198"/>
      <c r="R2312" s="102"/>
      <c r="S2312" s="102"/>
      <c r="T2312" s="102"/>
      <c r="U2312" s="102"/>
      <c r="V2312" s="102"/>
      <c r="W2312" s="103"/>
      <c r="X2312" s="102"/>
      <c r="Y2312" s="102"/>
      <c r="Z2312" s="102"/>
      <c r="AA2312" s="102"/>
      <c r="AB2312" s="102"/>
      <c r="AC2312" s="102"/>
      <c r="AD2312" s="102"/>
      <c r="AE2312" s="147"/>
    </row>
    <row r="2313" spans="1:31">
      <c r="A2313" s="100"/>
      <c r="B2313" s="101"/>
      <c r="C2313" s="175"/>
      <c r="D2313" s="67"/>
      <c r="E2313" s="67"/>
      <c r="F2313" s="102"/>
      <c r="G2313" s="102"/>
      <c r="H2313" s="102"/>
      <c r="I2313" s="102"/>
      <c r="J2313" s="102"/>
      <c r="K2313" s="102"/>
      <c r="L2313" s="67"/>
      <c r="M2313" s="67"/>
      <c r="N2313" s="67"/>
      <c r="O2313" s="111"/>
      <c r="P2313" s="67"/>
      <c r="Q2313" s="198"/>
      <c r="R2313" s="102"/>
      <c r="S2313" s="102"/>
      <c r="T2313" s="102"/>
      <c r="U2313" s="102"/>
      <c r="V2313" s="102"/>
      <c r="W2313" s="103"/>
      <c r="X2313" s="102"/>
      <c r="Y2313" s="102"/>
      <c r="Z2313" s="102"/>
      <c r="AA2313" s="102"/>
      <c r="AB2313" s="102"/>
      <c r="AC2313" s="102"/>
      <c r="AD2313" s="102"/>
      <c r="AE2313" s="147"/>
    </row>
    <row r="2314" spans="1:31">
      <c r="A2314" s="100"/>
      <c r="B2314" s="101"/>
      <c r="C2314" s="175"/>
      <c r="D2314" s="67"/>
      <c r="E2314" s="67"/>
      <c r="F2314" s="102"/>
      <c r="G2314" s="102"/>
      <c r="H2314" s="102"/>
      <c r="I2314" s="102"/>
      <c r="J2314" s="102"/>
      <c r="K2314" s="102"/>
      <c r="L2314" s="67"/>
      <c r="M2314" s="67"/>
      <c r="N2314" s="67"/>
      <c r="O2314" s="111"/>
      <c r="P2314" s="67"/>
      <c r="Q2314" s="198"/>
      <c r="R2314" s="102"/>
      <c r="S2314" s="102"/>
      <c r="T2314" s="102"/>
      <c r="U2314" s="102"/>
      <c r="V2314" s="102"/>
      <c r="W2314" s="103"/>
      <c r="X2314" s="102"/>
      <c r="Y2314" s="102"/>
      <c r="Z2314" s="102"/>
      <c r="AA2314" s="102"/>
      <c r="AB2314" s="102"/>
      <c r="AC2314" s="102"/>
      <c r="AD2314" s="102"/>
      <c r="AE2314" s="147"/>
    </row>
    <row r="2315" spans="1:31">
      <c r="A2315" s="100"/>
      <c r="B2315" s="101"/>
      <c r="C2315" s="175"/>
      <c r="D2315" s="67"/>
      <c r="E2315" s="67"/>
      <c r="F2315" s="102"/>
      <c r="G2315" s="102"/>
      <c r="H2315" s="102"/>
      <c r="I2315" s="102"/>
      <c r="J2315" s="102"/>
      <c r="K2315" s="102"/>
      <c r="L2315" s="67"/>
      <c r="M2315" s="67"/>
      <c r="N2315" s="67"/>
      <c r="O2315" s="111"/>
      <c r="P2315" s="67"/>
      <c r="Q2315" s="198"/>
      <c r="R2315" s="102"/>
      <c r="S2315" s="102"/>
      <c r="T2315" s="102"/>
      <c r="U2315" s="102"/>
      <c r="V2315" s="102"/>
      <c r="W2315" s="103"/>
      <c r="X2315" s="102"/>
      <c r="Y2315" s="102"/>
      <c r="Z2315" s="102"/>
      <c r="AA2315" s="102"/>
      <c r="AB2315" s="102"/>
      <c r="AC2315" s="102"/>
      <c r="AD2315" s="102"/>
      <c r="AE2315" s="147"/>
    </row>
    <row r="2316" spans="1:31">
      <c r="A2316" s="100"/>
      <c r="B2316" s="101"/>
      <c r="C2316" s="175"/>
      <c r="D2316" s="67"/>
      <c r="E2316" s="67"/>
      <c r="F2316" s="102"/>
      <c r="G2316" s="102"/>
      <c r="H2316" s="102"/>
      <c r="I2316" s="102"/>
      <c r="J2316" s="102"/>
      <c r="K2316" s="102"/>
      <c r="L2316" s="67"/>
      <c r="M2316" s="67"/>
      <c r="N2316" s="67"/>
      <c r="O2316" s="111"/>
      <c r="P2316" s="67"/>
      <c r="Q2316" s="198"/>
      <c r="R2316" s="102"/>
      <c r="S2316" s="102"/>
      <c r="T2316" s="102"/>
      <c r="U2316" s="102"/>
      <c r="V2316" s="102"/>
      <c r="W2316" s="103"/>
      <c r="X2316" s="102"/>
      <c r="Y2316" s="102"/>
      <c r="Z2316" s="102"/>
      <c r="AA2316" s="102"/>
      <c r="AB2316" s="102"/>
      <c r="AC2316" s="102"/>
      <c r="AD2316" s="102"/>
      <c r="AE2316" s="147"/>
    </row>
    <row r="2317" spans="1:31">
      <c r="A2317" s="100"/>
      <c r="B2317" s="101"/>
      <c r="C2317" s="175"/>
      <c r="D2317" s="67"/>
      <c r="E2317" s="67"/>
      <c r="F2317" s="102"/>
      <c r="G2317" s="102"/>
      <c r="H2317" s="102"/>
      <c r="I2317" s="102"/>
      <c r="J2317" s="102"/>
      <c r="K2317" s="102"/>
      <c r="L2317" s="67"/>
      <c r="M2317" s="67"/>
      <c r="N2317" s="67"/>
      <c r="O2317" s="111"/>
      <c r="P2317" s="67"/>
      <c r="Q2317" s="198"/>
      <c r="R2317" s="102"/>
      <c r="S2317" s="102"/>
      <c r="T2317" s="102"/>
      <c r="U2317" s="102"/>
      <c r="V2317" s="102"/>
      <c r="W2317" s="103"/>
      <c r="X2317" s="102"/>
      <c r="Y2317" s="102"/>
      <c r="Z2317" s="102"/>
      <c r="AA2317" s="102"/>
      <c r="AB2317" s="102"/>
      <c r="AC2317" s="102"/>
      <c r="AD2317" s="102"/>
      <c r="AE2317" s="147"/>
    </row>
    <row r="2318" spans="1:31">
      <c r="A2318" s="100"/>
      <c r="B2318" s="101"/>
      <c r="C2318" s="175"/>
      <c r="D2318" s="67"/>
      <c r="E2318" s="67"/>
      <c r="F2318" s="102"/>
      <c r="G2318" s="102"/>
      <c r="H2318" s="102"/>
      <c r="I2318" s="102"/>
      <c r="J2318" s="102"/>
      <c r="K2318" s="102"/>
      <c r="L2318" s="67"/>
      <c r="M2318" s="67"/>
      <c r="N2318" s="67"/>
      <c r="O2318" s="111"/>
      <c r="P2318" s="67"/>
      <c r="Q2318" s="198"/>
      <c r="R2318" s="102"/>
      <c r="S2318" s="102"/>
      <c r="T2318" s="102"/>
      <c r="U2318" s="102"/>
      <c r="V2318" s="102"/>
      <c r="W2318" s="103"/>
      <c r="X2318" s="102"/>
      <c r="Y2318" s="102"/>
      <c r="Z2318" s="102"/>
      <c r="AA2318" s="102"/>
      <c r="AB2318" s="102"/>
      <c r="AC2318" s="102"/>
      <c r="AD2318" s="102"/>
      <c r="AE2318" s="147"/>
    </row>
    <row r="2319" spans="1:31">
      <c r="A2319" s="100"/>
      <c r="B2319" s="101"/>
      <c r="C2319" s="175"/>
      <c r="D2319" s="67"/>
      <c r="E2319" s="67"/>
      <c r="F2319" s="102"/>
      <c r="G2319" s="102"/>
      <c r="H2319" s="102"/>
      <c r="I2319" s="102"/>
      <c r="J2319" s="102"/>
      <c r="K2319" s="102"/>
      <c r="L2319" s="67"/>
      <c r="M2319" s="67"/>
      <c r="N2319" s="67"/>
      <c r="O2319" s="111"/>
      <c r="P2319" s="67"/>
      <c r="Q2319" s="198"/>
      <c r="R2319" s="102"/>
      <c r="S2319" s="102"/>
      <c r="T2319" s="102"/>
      <c r="U2319" s="102"/>
      <c r="V2319" s="102"/>
      <c r="W2319" s="103"/>
      <c r="X2319" s="102"/>
      <c r="Y2319" s="102"/>
      <c r="Z2319" s="102"/>
      <c r="AA2319" s="102"/>
      <c r="AB2319" s="102"/>
      <c r="AC2319" s="102"/>
      <c r="AD2319" s="102"/>
      <c r="AE2319" s="147"/>
    </row>
    <row r="2320" spans="1:31">
      <c r="A2320" s="100"/>
      <c r="B2320" s="101"/>
      <c r="C2320" s="175"/>
      <c r="D2320" s="67"/>
      <c r="E2320" s="67"/>
      <c r="F2320" s="102"/>
      <c r="G2320" s="102"/>
      <c r="H2320" s="102"/>
      <c r="I2320" s="102"/>
      <c r="J2320" s="102"/>
      <c r="K2320" s="102"/>
      <c r="L2320" s="67"/>
      <c r="M2320" s="67"/>
      <c r="N2320" s="67"/>
      <c r="O2320" s="111"/>
      <c r="P2320" s="67"/>
      <c r="Q2320" s="198"/>
      <c r="R2320" s="102"/>
      <c r="S2320" s="102"/>
      <c r="T2320" s="102"/>
      <c r="U2320" s="102"/>
      <c r="V2320" s="102"/>
      <c r="W2320" s="103"/>
      <c r="X2320" s="102"/>
      <c r="Y2320" s="102"/>
      <c r="Z2320" s="102"/>
      <c r="AA2320" s="102"/>
      <c r="AB2320" s="102"/>
      <c r="AC2320" s="102"/>
      <c r="AD2320" s="102"/>
      <c r="AE2320" s="147"/>
    </row>
    <row r="2321" spans="1:31">
      <c r="A2321" s="100"/>
      <c r="B2321" s="101"/>
      <c r="C2321" s="175"/>
      <c r="D2321" s="67"/>
      <c r="E2321" s="67"/>
      <c r="F2321" s="102"/>
      <c r="G2321" s="102"/>
      <c r="H2321" s="102"/>
      <c r="I2321" s="102"/>
      <c r="J2321" s="102"/>
      <c r="K2321" s="102"/>
      <c r="L2321" s="67"/>
      <c r="M2321" s="67"/>
      <c r="N2321" s="67"/>
      <c r="O2321" s="111"/>
      <c r="P2321" s="67"/>
      <c r="Q2321" s="198"/>
      <c r="R2321" s="102"/>
      <c r="S2321" s="102"/>
      <c r="T2321" s="102"/>
      <c r="U2321" s="102"/>
      <c r="V2321" s="102"/>
      <c r="W2321" s="103"/>
      <c r="X2321" s="102"/>
      <c r="Y2321" s="102"/>
      <c r="Z2321" s="102"/>
      <c r="AA2321" s="102"/>
      <c r="AB2321" s="102"/>
      <c r="AC2321" s="102"/>
      <c r="AD2321" s="102"/>
      <c r="AE2321" s="147"/>
    </row>
    <row r="2322" spans="1:31">
      <c r="A2322" s="100"/>
      <c r="B2322" s="101"/>
      <c r="C2322" s="175"/>
      <c r="D2322" s="67"/>
      <c r="E2322" s="67"/>
      <c r="F2322" s="102"/>
      <c r="G2322" s="102"/>
      <c r="H2322" s="102"/>
      <c r="I2322" s="102"/>
      <c r="J2322" s="102"/>
      <c r="K2322" s="102"/>
      <c r="L2322" s="67"/>
      <c r="M2322" s="67"/>
      <c r="N2322" s="67"/>
      <c r="O2322" s="111"/>
      <c r="P2322" s="67"/>
      <c r="Q2322" s="198"/>
      <c r="R2322" s="102"/>
      <c r="S2322" s="102"/>
      <c r="T2322" s="102"/>
      <c r="U2322" s="102"/>
      <c r="V2322" s="102"/>
      <c r="W2322" s="103"/>
      <c r="X2322" s="102"/>
      <c r="Y2322" s="102"/>
      <c r="Z2322" s="102"/>
      <c r="AA2322" s="102"/>
      <c r="AB2322" s="102"/>
      <c r="AC2322" s="102"/>
      <c r="AD2322" s="102"/>
      <c r="AE2322" s="147"/>
    </row>
    <row r="2323" spans="1:31">
      <c r="A2323" s="100"/>
      <c r="B2323" s="101"/>
      <c r="C2323" s="175"/>
      <c r="D2323" s="67"/>
      <c r="E2323" s="67"/>
      <c r="F2323" s="102"/>
      <c r="G2323" s="102"/>
      <c r="H2323" s="102"/>
      <c r="I2323" s="102"/>
      <c r="J2323" s="102"/>
      <c r="K2323" s="102"/>
      <c r="L2323" s="67"/>
      <c r="M2323" s="67"/>
      <c r="N2323" s="67"/>
      <c r="O2323" s="111"/>
      <c r="P2323" s="67"/>
      <c r="Q2323" s="198"/>
      <c r="R2323" s="102"/>
      <c r="S2323" s="102"/>
      <c r="T2323" s="102"/>
      <c r="U2323" s="102"/>
      <c r="V2323" s="102"/>
      <c r="W2323" s="103"/>
      <c r="X2323" s="102"/>
      <c r="Y2323" s="102"/>
      <c r="Z2323" s="102"/>
      <c r="AA2323" s="102"/>
      <c r="AB2323" s="102"/>
      <c r="AC2323" s="102"/>
      <c r="AD2323" s="102"/>
      <c r="AE2323" s="147"/>
    </row>
    <row r="2324" spans="1:31">
      <c r="A2324" s="100"/>
      <c r="B2324" s="101"/>
      <c r="C2324" s="175"/>
      <c r="D2324" s="67"/>
      <c r="E2324" s="67"/>
      <c r="F2324" s="102"/>
      <c r="G2324" s="102"/>
      <c r="H2324" s="102"/>
      <c r="I2324" s="102"/>
      <c r="J2324" s="102"/>
      <c r="K2324" s="102"/>
      <c r="L2324" s="67"/>
      <c r="M2324" s="67"/>
      <c r="N2324" s="67"/>
      <c r="O2324" s="111"/>
      <c r="P2324" s="67"/>
      <c r="Q2324" s="198"/>
      <c r="R2324" s="102"/>
      <c r="S2324" s="102"/>
      <c r="T2324" s="102"/>
      <c r="U2324" s="102"/>
      <c r="V2324" s="102"/>
      <c r="W2324" s="103"/>
      <c r="X2324" s="102"/>
      <c r="Y2324" s="102"/>
      <c r="Z2324" s="102"/>
      <c r="AA2324" s="102"/>
      <c r="AB2324" s="102"/>
      <c r="AC2324" s="102"/>
      <c r="AD2324" s="102"/>
      <c r="AE2324" s="147"/>
    </row>
    <row r="2325" spans="1:31">
      <c r="A2325" s="100"/>
      <c r="B2325" s="101"/>
      <c r="C2325" s="175"/>
      <c r="D2325" s="67"/>
      <c r="E2325" s="67"/>
      <c r="F2325" s="102"/>
      <c r="G2325" s="102"/>
      <c r="H2325" s="102"/>
      <c r="I2325" s="102"/>
      <c r="J2325" s="102"/>
      <c r="K2325" s="102"/>
      <c r="L2325" s="67"/>
      <c r="M2325" s="67"/>
      <c r="N2325" s="67"/>
      <c r="O2325" s="111"/>
      <c r="P2325" s="67"/>
      <c r="Q2325" s="198"/>
      <c r="R2325" s="102"/>
      <c r="S2325" s="102"/>
      <c r="T2325" s="102"/>
      <c r="U2325" s="102"/>
      <c r="V2325" s="102"/>
      <c r="W2325" s="103"/>
      <c r="X2325" s="102"/>
      <c r="Y2325" s="102"/>
      <c r="Z2325" s="102"/>
      <c r="AA2325" s="102"/>
      <c r="AB2325" s="102"/>
      <c r="AC2325" s="102"/>
      <c r="AD2325" s="102"/>
      <c r="AE2325" s="147"/>
    </row>
    <row r="2326" spans="1:31">
      <c r="A2326" s="100"/>
      <c r="B2326" s="101"/>
      <c r="C2326" s="175"/>
      <c r="D2326" s="67"/>
      <c r="E2326" s="67"/>
      <c r="F2326" s="102"/>
      <c r="G2326" s="102"/>
      <c r="H2326" s="102"/>
      <c r="I2326" s="102"/>
      <c r="J2326" s="102"/>
      <c r="K2326" s="102"/>
      <c r="L2326" s="67"/>
      <c r="M2326" s="67"/>
      <c r="N2326" s="67"/>
      <c r="O2326" s="111"/>
      <c r="P2326" s="67"/>
      <c r="Q2326" s="198"/>
      <c r="R2326" s="102"/>
      <c r="S2326" s="102"/>
      <c r="T2326" s="102"/>
      <c r="U2326" s="102"/>
      <c r="V2326" s="102"/>
      <c r="W2326" s="103"/>
      <c r="X2326" s="102"/>
      <c r="Y2326" s="102"/>
      <c r="Z2326" s="102"/>
      <c r="AA2326" s="102"/>
      <c r="AB2326" s="102"/>
      <c r="AC2326" s="102"/>
      <c r="AD2326" s="102"/>
      <c r="AE2326" s="147"/>
    </row>
    <row r="2327" spans="1:31">
      <c r="A2327" s="100"/>
      <c r="B2327" s="101"/>
      <c r="C2327" s="175"/>
      <c r="D2327" s="67"/>
      <c r="E2327" s="67"/>
      <c r="F2327" s="102"/>
      <c r="G2327" s="102"/>
      <c r="H2327" s="102"/>
      <c r="I2327" s="102"/>
      <c r="J2327" s="102"/>
      <c r="K2327" s="102"/>
      <c r="L2327" s="67"/>
      <c r="M2327" s="67"/>
      <c r="N2327" s="67"/>
      <c r="O2327" s="111"/>
      <c r="P2327" s="67"/>
      <c r="Q2327" s="198"/>
      <c r="R2327" s="102"/>
      <c r="S2327" s="102"/>
      <c r="T2327" s="102"/>
      <c r="U2327" s="102"/>
      <c r="V2327" s="102"/>
      <c r="W2327" s="103"/>
      <c r="X2327" s="102"/>
      <c r="Y2327" s="102"/>
      <c r="Z2327" s="102"/>
      <c r="AA2327" s="102"/>
      <c r="AB2327" s="102"/>
      <c r="AC2327" s="102"/>
      <c r="AD2327" s="102"/>
      <c r="AE2327" s="147"/>
    </row>
    <row r="2328" spans="1:31">
      <c r="A2328" s="100"/>
      <c r="B2328" s="101"/>
      <c r="C2328" s="175"/>
      <c r="D2328" s="67"/>
      <c r="E2328" s="67"/>
      <c r="F2328" s="102"/>
      <c r="G2328" s="102"/>
      <c r="H2328" s="102"/>
      <c r="I2328" s="102"/>
      <c r="J2328" s="102"/>
      <c r="K2328" s="102"/>
      <c r="L2328" s="67"/>
      <c r="M2328" s="67"/>
      <c r="N2328" s="67"/>
      <c r="O2328" s="111"/>
      <c r="P2328" s="67"/>
      <c r="Q2328" s="198"/>
      <c r="R2328" s="102"/>
      <c r="S2328" s="102"/>
      <c r="T2328" s="102"/>
      <c r="U2328" s="102"/>
      <c r="V2328" s="102"/>
      <c r="W2328" s="103"/>
      <c r="X2328" s="102"/>
      <c r="Y2328" s="102"/>
      <c r="Z2328" s="102"/>
      <c r="AA2328" s="102"/>
      <c r="AB2328" s="102"/>
      <c r="AC2328" s="102"/>
      <c r="AD2328" s="102"/>
      <c r="AE2328" s="147"/>
    </row>
    <row r="2329" spans="1:31">
      <c r="A2329" s="100"/>
      <c r="B2329" s="101"/>
      <c r="C2329" s="175"/>
      <c r="D2329" s="67"/>
      <c r="E2329" s="67"/>
      <c r="F2329" s="102"/>
      <c r="G2329" s="102"/>
      <c r="H2329" s="102"/>
      <c r="I2329" s="102"/>
      <c r="J2329" s="102"/>
      <c r="K2329" s="102"/>
      <c r="L2329" s="67"/>
      <c r="M2329" s="67"/>
      <c r="N2329" s="67"/>
      <c r="O2329" s="111"/>
      <c r="P2329" s="67"/>
      <c r="Q2329" s="198"/>
      <c r="R2329" s="102"/>
      <c r="S2329" s="102"/>
      <c r="T2329" s="102"/>
      <c r="U2329" s="102"/>
      <c r="V2329" s="102"/>
      <c r="W2329" s="103"/>
      <c r="X2329" s="102"/>
      <c r="Y2329" s="102"/>
      <c r="Z2329" s="102"/>
      <c r="AA2329" s="102"/>
      <c r="AB2329" s="102"/>
      <c r="AC2329" s="102"/>
      <c r="AD2329" s="102"/>
      <c r="AE2329" s="147"/>
    </row>
    <row r="2330" spans="1:31">
      <c r="A2330" s="100"/>
      <c r="B2330" s="101"/>
      <c r="C2330" s="175"/>
      <c r="D2330" s="67"/>
      <c r="E2330" s="67"/>
      <c r="F2330" s="102"/>
      <c r="G2330" s="102"/>
      <c r="H2330" s="102"/>
      <c r="I2330" s="102"/>
      <c r="J2330" s="102"/>
      <c r="K2330" s="102"/>
      <c r="L2330" s="67"/>
      <c r="M2330" s="67"/>
      <c r="N2330" s="67"/>
      <c r="O2330" s="111"/>
      <c r="P2330" s="67"/>
      <c r="Q2330" s="198"/>
      <c r="R2330" s="102"/>
      <c r="S2330" s="102"/>
      <c r="T2330" s="102"/>
      <c r="U2330" s="102"/>
      <c r="V2330" s="102"/>
      <c r="W2330" s="103"/>
      <c r="X2330" s="102"/>
      <c r="Y2330" s="102"/>
      <c r="Z2330" s="102"/>
      <c r="AA2330" s="102"/>
      <c r="AB2330" s="102"/>
      <c r="AC2330" s="102"/>
      <c r="AD2330" s="102"/>
      <c r="AE2330" s="147"/>
    </row>
    <row r="2331" spans="1:31">
      <c r="A2331" s="100"/>
      <c r="B2331" s="101"/>
      <c r="C2331" s="175"/>
      <c r="D2331" s="67"/>
      <c r="E2331" s="67"/>
      <c r="F2331" s="102"/>
      <c r="G2331" s="102"/>
      <c r="H2331" s="102"/>
      <c r="I2331" s="102"/>
      <c r="J2331" s="102"/>
      <c r="K2331" s="102"/>
      <c r="L2331" s="67"/>
      <c r="M2331" s="67"/>
      <c r="N2331" s="67"/>
      <c r="O2331" s="111"/>
      <c r="P2331" s="67"/>
      <c r="Q2331" s="198"/>
      <c r="R2331" s="102"/>
      <c r="S2331" s="102"/>
      <c r="T2331" s="102"/>
      <c r="U2331" s="102"/>
      <c r="V2331" s="102"/>
      <c r="W2331" s="103"/>
      <c r="X2331" s="102"/>
      <c r="Y2331" s="102"/>
      <c r="Z2331" s="102"/>
      <c r="AA2331" s="102"/>
      <c r="AB2331" s="102"/>
      <c r="AC2331" s="102"/>
      <c r="AD2331" s="102"/>
      <c r="AE2331" s="147"/>
    </row>
    <row r="2332" spans="1:31">
      <c r="A2332" s="100"/>
      <c r="B2332" s="101"/>
      <c r="C2332" s="175"/>
      <c r="D2332" s="67"/>
      <c r="E2332" s="67"/>
      <c r="F2332" s="102"/>
      <c r="G2332" s="102"/>
      <c r="H2332" s="102"/>
      <c r="I2332" s="102"/>
      <c r="J2332" s="102"/>
      <c r="K2332" s="102"/>
      <c r="L2332" s="67"/>
      <c r="M2332" s="67"/>
      <c r="N2332" s="67"/>
      <c r="O2332" s="111"/>
      <c r="P2332" s="67"/>
      <c r="Q2332" s="198"/>
      <c r="R2332" s="102"/>
      <c r="S2332" s="102"/>
      <c r="T2332" s="102"/>
      <c r="U2332" s="102"/>
      <c r="V2332" s="102"/>
      <c r="W2332" s="103"/>
      <c r="X2332" s="102"/>
      <c r="Y2332" s="102"/>
      <c r="Z2332" s="102"/>
      <c r="AA2332" s="102"/>
      <c r="AB2332" s="102"/>
      <c r="AC2332" s="102"/>
      <c r="AD2332" s="102"/>
      <c r="AE2332" s="147"/>
    </row>
    <row r="2333" spans="1:31">
      <c r="A2333" s="100"/>
      <c r="B2333" s="101"/>
      <c r="C2333" s="175"/>
      <c r="D2333" s="67"/>
      <c r="E2333" s="67"/>
      <c r="F2333" s="102"/>
      <c r="G2333" s="102"/>
      <c r="H2333" s="102"/>
      <c r="I2333" s="102"/>
      <c r="J2333" s="102"/>
      <c r="K2333" s="102"/>
      <c r="L2333" s="67"/>
      <c r="M2333" s="67"/>
      <c r="N2333" s="67"/>
      <c r="O2333" s="111"/>
      <c r="P2333" s="67"/>
      <c r="Q2333" s="198"/>
      <c r="R2333" s="102"/>
      <c r="S2333" s="102"/>
      <c r="T2333" s="102"/>
      <c r="U2333" s="102"/>
      <c r="V2333" s="102"/>
      <c r="W2333" s="103"/>
      <c r="X2333" s="102"/>
      <c r="Y2333" s="102"/>
      <c r="Z2333" s="102"/>
      <c r="AA2333" s="102"/>
      <c r="AB2333" s="102"/>
      <c r="AC2333" s="102"/>
      <c r="AD2333" s="102"/>
      <c r="AE2333" s="147"/>
    </row>
    <row r="2334" spans="1:31">
      <c r="A2334" s="100"/>
      <c r="B2334" s="101"/>
      <c r="C2334" s="175"/>
      <c r="D2334" s="67"/>
      <c r="E2334" s="67"/>
      <c r="F2334" s="102"/>
      <c r="G2334" s="102"/>
      <c r="H2334" s="102"/>
      <c r="I2334" s="102"/>
      <c r="J2334" s="102"/>
      <c r="K2334" s="102"/>
      <c r="L2334" s="67"/>
      <c r="M2334" s="67"/>
      <c r="N2334" s="67"/>
      <c r="O2334" s="111"/>
      <c r="P2334" s="67"/>
      <c r="Q2334" s="198"/>
      <c r="R2334" s="102"/>
      <c r="S2334" s="102"/>
      <c r="T2334" s="102"/>
      <c r="U2334" s="102"/>
      <c r="V2334" s="102"/>
      <c r="W2334" s="103"/>
      <c r="X2334" s="102"/>
      <c r="Y2334" s="102"/>
      <c r="Z2334" s="102"/>
      <c r="AA2334" s="102"/>
      <c r="AB2334" s="102"/>
      <c r="AC2334" s="102"/>
      <c r="AD2334" s="102"/>
      <c r="AE2334" s="147"/>
    </row>
    <row r="2335" spans="1:31">
      <c r="A2335" s="100"/>
      <c r="B2335" s="101"/>
      <c r="C2335" s="175"/>
      <c r="D2335" s="67"/>
      <c r="E2335" s="67"/>
      <c r="F2335" s="102"/>
      <c r="G2335" s="102"/>
      <c r="H2335" s="102"/>
      <c r="I2335" s="102"/>
      <c r="J2335" s="102"/>
      <c r="K2335" s="102"/>
      <c r="L2335" s="67"/>
      <c r="M2335" s="67"/>
      <c r="N2335" s="67"/>
      <c r="O2335" s="111"/>
      <c r="P2335" s="67"/>
      <c r="Q2335" s="198"/>
      <c r="R2335" s="102"/>
      <c r="S2335" s="102"/>
      <c r="T2335" s="102"/>
      <c r="U2335" s="102"/>
      <c r="V2335" s="102"/>
      <c r="W2335" s="103"/>
      <c r="X2335" s="102"/>
      <c r="Y2335" s="102"/>
      <c r="Z2335" s="102"/>
      <c r="AA2335" s="102"/>
      <c r="AB2335" s="102"/>
      <c r="AC2335" s="102"/>
      <c r="AD2335" s="102"/>
      <c r="AE2335" s="147"/>
    </row>
    <row r="2336" spans="1:31">
      <c r="A2336" s="100"/>
      <c r="B2336" s="101"/>
      <c r="C2336" s="175"/>
      <c r="D2336" s="67"/>
      <c r="E2336" s="67"/>
      <c r="F2336" s="102"/>
      <c r="G2336" s="102"/>
      <c r="H2336" s="102"/>
      <c r="I2336" s="102"/>
      <c r="J2336" s="102"/>
      <c r="K2336" s="102"/>
      <c r="L2336" s="67"/>
      <c r="M2336" s="67"/>
      <c r="N2336" s="67"/>
      <c r="O2336" s="111"/>
      <c r="P2336" s="67"/>
      <c r="Q2336" s="198"/>
      <c r="R2336" s="102"/>
      <c r="S2336" s="102"/>
      <c r="T2336" s="102"/>
      <c r="U2336" s="102"/>
      <c r="V2336" s="102"/>
      <c r="W2336" s="103"/>
      <c r="X2336" s="102"/>
      <c r="Y2336" s="102"/>
      <c r="Z2336" s="102"/>
      <c r="AA2336" s="102"/>
      <c r="AB2336" s="102"/>
      <c r="AC2336" s="102"/>
      <c r="AD2336" s="102"/>
      <c r="AE2336" s="147"/>
    </row>
    <row r="2337" spans="1:31">
      <c r="A2337" s="100"/>
      <c r="B2337" s="101"/>
      <c r="C2337" s="175"/>
      <c r="D2337" s="67"/>
      <c r="E2337" s="67"/>
      <c r="F2337" s="102"/>
      <c r="G2337" s="102"/>
      <c r="H2337" s="102"/>
      <c r="I2337" s="102"/>
      <c r="J2337" s="102"/>
      <c r="K2337" s="102"/>
      <c r="L2337" s="67"/>
      <c r="M2337" s="67"/>
      <c r="N2337" s="67"/>
      <c r="O2337" s="111"/>
      <c r="P2337" s="67"/>
      <c r="Q2337" s="198"/>
      <c r="R2337" s="102"/>
      <c r="S2337" s="102"/>
      <c r="T2337" s="102"/>
      <c r="U2337" s="102"/>
      <c r="V2337" s="102"/>
      <c r="W2337" s="103"/>
      <c r="X2337" s="102"/>
      <c r="Y2337" s="102"/>
      <c r="Z2337" s="102"/>
      <c r="AA2337" s="102"/>
      <c r="AB2337" s="102"/>
      <c r="AC2337" s="102"/>
      <c r="AD2337" s="102"/>
      <c r="AE2337" s="147"/>
    </row>
    <row r="2338" spans="1:31">
      <c r="A2338" s="100"/>
      <c r="B2338" s="101"/>
      <c r="C2338" s="175"/>
      <c r="D2338" s="67"/>
      <c r="E2338" s="67"/>
      <c r="F2338" s="102"/>
      <c r="G2338" s="102"/>
      <c r="H2338" s="102"/>
      <c r="I2338" s="102"/>
      <c r="J2338" s="102"/>
      <c r="K2338" s="102"/>
      <c r="L2338" s="67"/>
      <c r="M2338" s="67"/>
      <c r="N2338" s="67"/>
      <c r="O2338" s="111"/>
      <c r="P2338" s="67"/>
      <c r="Q2338" s="198"/>
      <c r="R2338" s="102"/>
      <c r="S2338" s="102"/>
      <c r="T2338" s="102"/>
      <c r="U2338" s="102"/>
      <c r="V2338" s="102"/>
      <c r="W2338" s="103"/>
      <c r="X2338" s="102"/>
      <c r="Y2338" s="102"/>
      <c r="Z2338" s="102"/>
      <c r="AA2338" s="102"/>
      <c r="AB2338" s="102"/>
      <c r="AC2338" s="102"/>
      <c r="AD2338" s="102"/>
      <c r="AE2338" s="147"/>
    </row>
    <row r="2339" spans="1:31">
      <c r="A2339" s="100"/>
      <c r="B2339" s="101"/>
      <c r="C2339" s="175"/>
      <c r="D2339" s="67"/>
      <c r="E2339" s="67"/>
      <c r="F2339" s="102"/>
      <c r="G2339" s="102"/>
      <c r="H2339" s="102"/>
      <c r="I2339" s="102"/>
      <c r="J2339" s="102"/>
      <c r="K2339" s="102"/>
      <c r="L2339" s="67"/>
      <c r="M2339" s="67"/>
      <c r="N2339" s="67"/>
      <c r="O2339" s="111"/>
      <c r="P2339" s="67"/>
      <c r="Q2339" s="198"/>
      <c r="R2339" s="102"/>
      <c r="S2339" s="102"/>
      <c r="T2339" s="102"/>
      <c r="U2339" s="102"/>
      <c r="V2339" s="102"/>
      <c r="W2339" s="103"/>
      <c r="X2339" s="102"/>
      <c r="Y2339" s="102"/>
      <c r="Z2339" s="102"/>
      <c r="AA2339" s="102"/>
      <c r="AB2339" s="102"/>
      <c r="AC2339" s="102"/>
      <c r="AD2339" s="102"/>
      <c r="AE2339" s="147"/>
    </row>
    <row r="2340" spans="1:31">
      <c r="A2340" s="100"/>
      <c r="B2340" s="101"/>
      <c r="C2340" s="175"/>
      <c r="D2340" s="67"/>
      <c r="E2340" s="67"/>
      <c r="F2340" s="102"/>
      <c r="G2340" s="102"/>
      <c r="H2340" s="102"/>
      <c r="I2340" s="102"/>
      <c r="J2340" s="102"/>
      <c r="K2340" s="102"/>
      <c r="L2340" s="67"/>
      <c r="M2340" s="67"/>
      <c r="N2340" s="67"/>
      <c r="O2340" s="111"/>
      <c r="P2340" s="67"/>
      <c r="Q2340" s="198"/>
      <c r="R2340" s="102"/>
      <c r="S2340" s="102"/>
      <c r="T2340" s="102"/>
      <c r="U2340" s="102"/>
      <c r="V2340" s="102"/>
      <c r="W2340" s="103"/>
      <c r="X2340" s="102"/>
      <c r="Y2340" s="102"/>
      <c r="Z2340" s="102"/>
      <c r="AA2340" s="102"/>
      <c r="AB2340" s="102"/>
      <c r="AC2340" s="102"/>
      <c r="AD2340" s="102"/>
      <c r="AE2340" s="147"/>
    </row>
    <row r="2341" spans="1:31">
      <c r="A2341" s="100"/>
      <c r="B2341" s="101"/>
      <c r="C2341" s="175"/>
      <c r="D2341" s="67"/>
      <c r="E2341" s="67"/>
      <c r="F2341" s="102"/>
      <c r="G2341" s="102"/>
      <c r="H2341" s="102"/>
      <c r="I2341" s="102"/>
      <c r="J2341" s="102"/>
      <c r="K2341" s="102"/>
      <c r="L2341" s="67"/>
      <c r="M2341" s="67"/>
      <c r="N2341" s="67"/>
      <c r="O2341" s="111"/>
      <c r="P2341" s="67"/>
      <c r="Q2341" s="198"/>
      <c r="R2341" s="102"/>
      <c r="S2341" s="102"/>
      <c r="T2341" s="102"/>
      <c r="U2341" s="102"/>
      <c r="V2341" s="102"/>
      <c r="W2341" s="103"/>
      <c r="X2341" s="102"/>
      <c r="Y2341" s="102"/>
      <c r="Z2341" s="102"/>
      <c r="AA2341" s="102"/>
      <c r="AB2341" s="102"/>
      <c r="AC2341" s="102"/>
      <c r="AD2341" s="102"/>
      <c r="AE2341" s="147"/>
    </row>
    <row r="2342" spans="1:31">
      <c r="A2342" s="100"/>
      <c r="B2342" s="101"/>
      <c r="C2342" s="175"/>
      <c r="D2342" s="67"/>
      <c r="E2342" s="67"/>
      <c r="F2342" s="102"/>
      <c r="G2342" s="102"/>
      <c r="H2342" s="102"/>
      <c r="I2342" s="102"/>
      <c r="J2342" s="102"/>
      <c r="K2342" s="102"/>
      <c r="L2342" s="67"/>
      <c r="M2342" s="67"/>
      <c r="N2342" s="67"/>
      <c r="O2342" s="111"/>
      <c r="P2342" s="67"/>
      <c r="Q2342" s="198"/>
      <c r="R2342" s="102"/>
      <c r="S2342" s="102"/>
      <c r="T2342" s="102"/>
      <c r="U2342" s="102"/>
      <c r="V2342" s="102"/>
      <c r="W2342" s="103"/>
      <c r="X2342" s="102"/>
      <c r="Y2342" s="102"/>
      <c r="Z2342" s="102"/>
      <c r="AA2342" s="102"/>
      <c r="AB2342" s="102"/>
      <c r="AC2342" s="102"/>
      <c r="AD2342" s="102"/>
      <c r="AE2342" s="147"/>
    </row>
    <row r="2343" spans="1:31">
      <c r="A2343" s="100"/>
      <c r="B2343" s="101"/>
      <c r="C2343" s="175"/>
      <c r="D2343" s="67"/>
      <c r="E2343" s="67"/>
      <c r="F2343" s="102"/>
      <c r="G2343" s="102"/>
      <c r="H2343" s="102"/>
      <c r="I2343" s="102"/>
      <c r="J2343" s="102"/>
      <c r="K2343" s="102"/>
      <c r="L2343" s="67"/>
      <c r="M2343" s="67"/>
      <c r="N2343" s="67"/>
      <c r="O2343" s="111"/>
      <c r="P2343" s="67"/>
      <c r="Q2343" s="198"/>
      <c r="R2343" s="102"/>
      <c r="S2343" s="102"/>
      <c r="T2343" s="102"/>
      <c r="U2343" s="102"/>
      <c r="V2343" s="102"/>
      <c r="W2343" s="103"/>
      <c r="X2343" s="102"/>
      <c r="Y2343" s="102"/>
      <c r="Z2343" s="102"/>
      <c r="AA2343" s="102"/>
      <c r="AB2343" s="102"/>
      <c r="AC2343" s="102"/>
      <c r="AD2343" s="102"/>
      <c r="AE2343" s="147"/>
    </row>
    <row r="2344" spans="1:31">
      <c r="A2344" s="100"/>
      <c r="B2344" s="101"/>
      <c r="C2344" s="175"/>
      <c r="D2344" s="67"/>
      <c r="E2344" s="67"/>
      <c r="F2344" s="102"/>
      <c r="G2344" s="102"/>
      <c r="H2344" s="102"/>
      <c r="I2344" s="102"/>
      <c r="J2344" s="102"/>
      <c r="K2344" s="102"/>
      <c r="L2344" s="67"/>
      <c r="M2344" s="67"/>
      <c r="N2344" s="67"/>
      <c r="O2344" s="111"/>
      <c r="P2344" s="67"/>
      <c r="Q2344" s="198"/>
      <c r="R2344" s="102"/>
      <c r="S2344" s="102"/>
      <c r="T2344" s="102"/>
      <c r="U2344" s="102"/>
      <c r="V2344" s="102"/>
      <c r="W2344" s="103"/>
      <c r="X2344" s="102"/>
      <c r="Y2344" s="102"/>
      <c r="Z2344" s="102"/>
      <c r="AA2344" s="102"/>
      <c r="AB2344" s="102"/>
      <c r="AC2344" s="102"/>
      <c r="AD2344" s="102"/>
      <c r="AE2344" s="147"/>
    </row>
    <row r="2345" spans="1:31">
      <c r="A2345" s="100"/>
      <c r="B2345" s="101"/>
      <c r="C2345" s="175"/>
      <c r="D2345" s="67"/>
      <c r="E2345" s="67"/>
      <c r="F2345" s="102"/>
      <c r="G2345" s="102"/>
      <c r="H2345" s="102"/>
      <c r="I2345" s="102"/>
      <c r="J2345" s="102"/>
      <c r="K2345" s="102"/>
      <c r="L2345" s="67"/>
      <c r="M2345" s="67"/>
      <c r="N2345" s="67"/>
      <c r="O2345" s="111"/>
      <c r="P2345" s="67"/>
      <c r="Q2345" s="198"/>
      <c r="R2345" s="102"/>
      <c r="S2345" s="102"/>
      <c r="T2345" s="102"/>
      <c r="U2345" s="102"/>
      <c r="V2345" s="102"/>
      <c r="W2345" s="103"/>
      <c r="X2345" s="102"/>
      <c r="Y2345" s="102"/>
      <c r="Z2345" s="102"/>
      <c r="AA2345" s="102"/>
      <c r="AB2345" s="102"/>
      <c r="AC2345" s="102"/>
      <c r="AD2345" s="102"/>
      <c r="AE2345" s="147"/>
    </row>
    <row r="2346" spans="1:31">
      <c r="A2346" s="100"/>
      <c r="B2346" s="101"/>
      <c r="C2346" s="175"/>
      <c r="D2346" s="67"/>
      <c r="E2346" s="67"/>
      <c r="F2346" s="102"/>
      <c r="G2346" s="102"/>
      <c r="H2346" s="102"/>
      <c r="I2346" s="102"/>
      <c r="J2346" s="102"/>
      <c r="K2346" s="102"/>
      <c r="L2346" s="67"/>
      <c r="M2346" s="67"/>
      <c r="N2346" s="67"/>
      <c r="O2346" s="111"/>
      <c r="P2346" s="67"/>
      <c r="Q2346" s="198"/>
      <c r="R2346" s="102"/>
      <c r="S2346" s="102"/>
      <c r="T2346" s="102"/>
      <c r="U2346" s="102"/>
      <c r="V2346" s="102"/>
      <c r="W2346" s="103"/>
      <c r="X2346" s="102"/>
      <c r="Y2346" s="102"/>
      <c r="Z2346" s="102"/>
      <c r="AA2346" s="102"/>
      <c r="AB2346" s="102"/>
      <c r="AC2346" s="102"/>
      <c r="AD2346" s="102"/>
      <c r="AE2346" s="147"/>
    </row>
    <row r="2347" spans="1:31">
      <c r="A2347" s="100"/>
      <c r="B2347" s="101"/>
      <c r="C2347" s="175"/>
      <c r="D2347" s="67"/>
      <c r="E2347" s="67"/>
      <c r="F2347" s="102"/>
      <c r="G2347" s="102"/>
      <c r="H2347" s="102"/>
      <c r="I2347" s="102"/>
      <c r="J2347" s="102"/>
      <c r="K2347" s="102"/>
      <c r="L2347" s="67"/>
      <c r="M2347" s="67"/>
      <c r="N2347" s="67"/>
      <c r="O2347" s="111"/>
      <c r="P2347" s="67"/>
      <c r="Q2347" s="198"/>
      <c r="R2347" s="102"/>
      <c r="S2347" s="102"/>
      <c r="T2347" s="102"/>
      <c r="U2347" s="102"/>
      <c r="V2347" s="102"/>
      <c r="W2347" s="103"/>
      <c r="X2347" s="102"/>
      <c r="Y2347" s="102"/>
      <c r="Z2347" s="102"/>
      <c r="AA2347" s="102"/>
      <c r="AB2347" s="102"/>
      <c r="AC2347" s="102"/>
      <c r="AD2347" s="102"/>
      <c r="AE2347" s="147"/>
    </row>
    <row r="2348" spans="1:31">
      <c r="A2348" s="100"/>
      <c r="B2348" s="101"/>
      <c r="C2348" s="175"/>
      <c r="D2348" s="67"/>
      <c r="E2348" s="67"/>
      <c r="F2348" s="102"/>
      <c r="G2348" s="102"/>
      <c r="H2348" s="102"/>
      <c r="I2348" s="102"/>
      <c r="J2348" s="102"/>
      <c r="K2348" s="102"/>
      <c r="L2348" s="67"/>
      <c r="M2348" s="67"/>
      <c r="N2348" s="67"/>
      <c r="O2348" s="111"/>
      <c r="P2348" s="67"/>
      <c r="Q2348" s="198"/>
      <c r="R2348" s="102"/>
      <c r="S2348" s="102"/>
      <c r="T2348" s="102"/>
      <c r="U2348" s="102"/>
      <c r="V2348" s="102"/>
      <c r="W2348" s="103"/>
      <c r="X2348" s="102"/>
      <c r="Y2348" s="102"/>
      <c r="Z2348" s="102"/>
      <c r="AA2348" s="102"/>
      <c r="AB2348" s="102"/>
      <c r="AC2348" s="102"/>
      <c r="AD2348" s="102"/>
      <c r="AE2348" s="147"/>
    </row>
    <row r="2349" spans="1:31">
      <c r="A2349" s="100"/>
      <c r="B2349" s="101"/>
      <c r="C2349" s="175"/>
      <c r="D2349" s="67"/>
      <c r="E2349" s="67"/>
      <c r="F2349" s="102"/>
      <c r="G2349" s="102"/>
      <c r="H2349" s="102"/>
      <c r="I2349" s="102"/>
      <c r="J2349" s="102"/>
      <c r="K2349" s="102"/>
      <c r="L2349" s="67"/>
      <c r="M2349" s="67"/>
      <c r="N2349" s="67"/>
      <c r="O2349" s="111"/>
      <c r="P2349" s="67"/>
      <c r="Q2349" s="198"/>
      <c r="R2349" s="102"/>
      <c r="S2349" s="102"/>
      <c r="T2349" s="102"/>
      <c r="U2349" s="102"/>
      <c r="V2349" s="102"/>
      <c r="W2349" s="103"/>
      <c r="X2349" s="102"/>
      <c r="Y2349" s="102"/>
      <c r="Z2349" s="102"/>
      <c r="AA2349" s="102"/>
      <c r="AB2349" s="102"/>
      <c r="AC2349" s="102"/>
      <c r="AD2349" s="102"/>
      <c r="AE2349" s="147"/>
    </row>
    <row r="2350" spans="1:31">
      <c r="A2350" s="100"/>
      <c r="B2350" s="101"/>
      <c r="C2350" s="175"/>
      <c r="D2350" s="67"/>
      <c r="E2350" s="67"/>
      <c r="F2350" s="102"/>
      <c r="G2350" s="102"/>
      <c r="H2350" s="102"/>
      <c r="I2350" s="102"/>
      <c r="J2350" s="102"/>
      <c r="K2350" s="102"/>
      <c r="L2350" s="67"/>
      <c r="M2350" s="67"/>
      <c r="N2350" s="67"/>
      <c r="O2350" s="111"/>
      <c r="P2350" s="67"/>
      <c r="Q2350" s="198"/>
      <c r="R2350" s="102"/>
      <c r="S2350" s="102"/>
      <c r="T2350" s="102"/>
      <c r="U2350" s="102"/>
      <c r="V2350" s="102"/>
      <c r="W2350" s="103"/>
      <c r="X2350" s="102"/>
      <c r="Y2350" s="102"/>
      <c r="Z2350" s="102"/>
      <c r="AA2350" s="102"/>
      <c r="AB2350" s="102"/>
      <c r="AC2350" s="102"/>
      <c r="AD2350" s="102"/>
      <c r="AE2350" s="147"/>
    </row>
    <row r="2351" spans="1:31">
      <c r="A2351" s="100"/>
      <c r="B2351" s="101"/>
      <c r="C2351" s="175"/>
      <c r="D2351" s="67"/>
      <c r="E2351" s="67"/>
      <c r="F2351" s="102"/>
      <c r="G2351" s="102"/>
      <c r="H2351" s="102"/>
      <c r="I2351" s="102"/>
      <c r="J2351" s="102"/>
      <c r="K2351" s="102"/>
      <c r="L2351" s="67"/>
      <c r="M2351" s="67"/>
      <c r="N2351" s="67"/>
      <c r="O2351" s="111"/>
      <c r="P2351" s="67"/>
      <c r="Q2351" s="198"/>
      <c r="R2351" s="102"/>
      <c r="S2351" s="102"/>
      <c r="T2351" s="102"/>
      <c r="U2351" s="102"/>
      <c r="V2351" s="102"/>
      <c r="W2351" s="103"/>
      <c r="X2351" s="102"/>
      <c r="Y2351" s="102"/>
      <c r="Z2351" s="102"/>
      <c r="AA2351" s="102"/>
      <c r="AB2351" s="102"/>
      <c r="AC2351" s="102"/>
      <c r="AD2351" s="102"/>
      <c r="AE2351" s="147"/>
    </row>
    <row r="2352" spans="1:31">
      <c r="A2352" s="100"/>
      <c r="B2352" s="101"/>
      <c r="C2352" s="175"/>
      <c r="D2352" s="67"/>
      <c r="E2352" s="67"/>
      <c r="F2352" s="102"/>
      <c r="G2352" s="102"/>
      <c r="H2352" s="102"/>
      <c r="I2352" s="102"/>
      <c r="J2352" s="102"/>
      <c r="K2352" s="102"/>
      <c r="L2352" s="67"/>
      <c r="M2352" s="67"/>
      <c r="N2352" s="67"/>
      <c r="O2352" s="111"/>
      <c r="P2352" s="67"/>
      <c r="Q2352" s="198"/>
      <c r="R2352" s="102"/>
      <c r="S2352" s="102"/>
      <c r="T2352" s="102"/>
      <c r="U2352" s="102"/>
      <c r="V2352" s="102"/>
      <c r="W2352" s="103"/>
      <c r="X2352" s="102"/>
      <c r="Y2352" s="102"/>
      <c r="Z2352" s="102"/>
      <c r="AA2352" s="102"/>
      <c r="AB2352" s="102"/>
      <c r="AC2352" s="102"/>
      <c r="AD2352" s="102"/>
      <c r="AE2352" s="147"/>
    </row>
    <row r="2353" spans="1:31">
      <c r="A2353" s="100"/>
      <c r="B2353" s="101"/>
      <c r="C2353" s="175"/>
      <c r="D2353" s="67"/>
      <c r="E2353" s="67"/>
      <c r="F2353" s="102"/>
      <c r="G2353" s="102"/>
      <c r="H2353" s="102"/>
      <c r="I2353" s="102"/>
      <c r="J2353" s="102"/>
      <c r="K2353" s="102"/>
      <c r="L2353" s="67"/>
      <c r="M2353" s="67"/>
      <c r="N2353" s="67"/>
      <c r="O2353" s="111"/>
      <c r="P2353" s="67"/>
      <c r="Q2353" s="198"/>
      <c r="R2353" s="102"/>
      <c r="S2353" s="102"/>
      <c r="T2353" s="102"/>
      <c r="U2353" s="102"/>
      <c r="V2353" s="102"/>
      <c r="W2353" s="103"/>
      <c r="X2353" s="102"/>
      <c r="Y2353" s="102"/>
      <c r="Z2353" s="102"/>
      <c r="AA2353" s="102"/>
      <c r="AB2353" s="102"/>
      <c r="AC2353" s="102"/>
      <c r="AD2353" s="102"/>
      <c r="AE2353" s="147"/>
    </row>
    <row r="2354" spans="1:31">
      <c r="A2354" s="100"/>
      <c r="B2354" s="101"/>
      <c r="C2354" s="175"/>
      <c r="D2354" s="67"/>
      <c r="E2354" s="67"/>
      <c r="F2354" s="102"/>
      <c r="G2354" s="102"/>
      <c r="H2354" s="102"/>
      <c r="I2354" s="102"/>
      <c r="J2354" s="102"/>
      <c r="K2354" s="102"/>
      <c r="L2354" s="67"/>
      <c r="M2354" s="67"/>
      <c r="N2354" s="67"/>
      <c r="O2354" s="111"/>
      <c r="P2354" s="67"/>
      <c r="Q2354" s="198"/>
      <c r="R2354" s="102"/>
      <c r="S2354" s="102"/>
      <c r="T2354" s="102"/>
      <c r="U2354" s="102"/>
      <c r="V2354" s="102"/>
      <c r="W2354" s="103"/>
      <c r="X2354" s="102"/>
      <c r="Y2354" s="102"/>
      <c r="Z2354" s="102"/>
      <c r="AA2354" s="102"/>
      <c r="AB2354" s="102"/>
      <c r="AC2354" s="102"/>
      <c r="AD2354" s="102"/>
      <c r="AE2354" s="147"/>
    </row>
    <row r="2355" spans="1:31">
      <c r="A2355" s="100"/>
      <c r="B2355" s="101"/>
      <c r="C2355" s="175"/>
      <c r="D2355" s="67"/>
      <c r="E2355" s="67"/>
      <c r="F2355" s="102"/>
      <c r="G2355" s="102"/>
      <c r="H2355" s="102"/>
      <c r="I2355" s="102"/>
      <c r="J2355" s="102"/>
      <c r="K2355" s="102"/>
      <c r="L2355" s="67"/>
      <c r="M2355" s="67"/>
      <c r="N2355" s="67"/>
      <c r="O2355" s="111"/>
      <c r="P2355" s="67"/>
      <c r="Q2355" s="198"/>
      <c r="R2355" s="102"/>
      <c r="S2355" s="102"/>
      <c r="T2355" s="102"/>
      <c r="U2355" s="102"/>
      <c r="V2355" s="102"/>
      <c r="W2355" s="103"/>
      <c r="X2355" s="102"/>
      <c r="Y2355" s="102"/>
      <c r="Z2355" s="102"/>
      <c r="AA2355" s="102"/>
      <c r="AB2355" s="102"/>
      <c r="AC2355" s="102"/>
      <c r="AD2355" s="102"/>
      <c r="AE2355" s="147"/>
    </row>
    <row r="2356" spans="1:31">
      <c r="A2356" s="100"/>
      <c r="B2356" s="101"/>
      <c r="C2356" s="175"/>
      <c r="D2356" s="67"/>
      <c r="E2356" s="67"/>
      <c r="F2356" s="102"/>
      <c r="G2356" s="102"/>
      <c r="H2356" s="102"/>
      <c r="I2356" s="102"/>
      <c r="J2356" s="102"/>
      <c r="K2356" s="102"/>
      <c r="L2356" s="67"/>
      <c r="M2356" s="67"/>
      <c r="N2356" s="67"/>
      <c r="O2356" s="111"/>
      <c r="P2356" s="67"/>
      <c r="Q2356" s="198"/>
      <c r="R2356" s="102"/>
      <c r="S2356" s="102"/>
      <c r="T2356" s="102"/>
      <c r="U2356" s="102"/>
      <c r="V2356" s="102"/>
      <c r="W2356" s="103"/>
      <c r="X2356" s="102"/>
      <c r="Y2356" s="102"/>
      <c r="Z2356" s="102"/>
      <c r="AA2356" s="102"/>
      <c r="AB2356" s="102"/>
      <c r="AC2356" s="102"/>
      <c r="AD2356" s="102"/>
      <c r="AE2356" s="147"/>
    </row>
    <row r="2357" spans="1:31">
      <c r="A2357" s="100"/>
      <c r="B2357" s="101"/>
      <c r="C2357" s="175"/>
      <c r="D2357" s="67"/>
      <c r="E2357" s="67"/>
      <c r="F2357" s="102"/>
      <c r="G2357" s="102"/>
      <c r="H2357" s="102"/>
      <c r="I2357" s="102"/>
      <c r="J2357" s="102"/>
      <c r="K2357" s="102"/>
      <c r="L2357" s="67"/>
      <c r="M2357" s="67"/>
      <c r="N2357" s="67"/>
      <c r="O2357" s="111"/>
      <c r="P2357" s="67"/>
      <c r="Q2357" s="198"/>
      <c r="R2357" s="102"/>
      <c r="S2357" s="102"/>
      <c r="T2357" s="102"/>
      <c r="U2357" s="102"/>
      <c r="V2357" s="102"/>
      <c r="W2357" s="103"/>
      <c r="X2357" s="102"/>
      <c r="Y2357" s="102"/>
      <c r="Z2357" s="102"/>
      <c r="AA2357" s="102"/>
      <c r="AB2357" s="102"/>
      <c r="AC2357" s="102"/>
      <c r="AD2357" s="102"/>
      <c r="AE2357" s="147"/>
    </row>
    <row r="2358" spans="1:31">
      <c r="A2358" s="100"/>
      <c r="B2358" s="101"/>
      <c r="C2358" s="175"/>
      <c r="D2358" s="67"/>
      <c r="E2358" s="67"/>
      <c r="F2358" s="102"/>
      <c r="G2358" s="102"/>
      <c r="H2358" s="102"/>
      <c r="I2358" s="102"/>
      <c r="J2358" s="102"/>
      <c r="K2358" s="102"/>
      <c r="L2358" s="67"/>
      <c r="M2358" s="67"/>
      <c r="N2358" s="67"/>
      <c r="O2358" s="111"/>
      <c r="P2358" s="67"/>
      <c r="Q2358" s="198"/>
      <c r="R2358" s="102"/>
      <c r="S2358" s="102"/>
      <c r="T2358" s="102"/>
      <c r="U2358" s="102"/>
      <c r="V2358" s="102"/>
      <c r="W2358" s="103"/>
      <c r="X2358" s="102"/>
      <c r="Y2358" s="102"/>
      <c r="Z2358" s="102"/>
      <c r="AA2358" s="102"/>
      <c r="AB2358" s="102"/>
      <c r="AC2358" s="102"/>
      <c r="AD2358" s="102"/>
      <c r="AE2358" s="147"/>
    </row>
    <row r="2359" spans="1:31">
      <c r="A2359" s="100"/>
      <c r="B2359" s="101"/>
      <c r="C2359" s="175"/>
      <c r="D2359" s="67"/>
      <c r="E2359" s="67"/>
      <c r="F2359" s="102"/>
      <c r="G2359" s="102"/>
      <c r="H2359" s="102"/>
      <c r="I2359" s="102"/>
      <c r="J2359" s="102"/>
      <c r="K2359" s="102"/>
      <c r="L2359" s="67"/>
      <c r="M2359" s="67"/>
      <c r="N2359" s="67"/>
      <c r="O2359" s="111"/>
      <c r="P2359" s="67"/>
      <c r="Q2359" s="198"/>
      <c r="R2359" s="102"/>
      <c r="S2359" s="102"/>
      <c r="T2359" s="102"/>
      <c r="U2359" s="102"/>
      <c r="V2359" s="102"/>
      <c r="W2359" s="103"/>
      <c r="X2359" s="102"/>
      <c r="Y2359" s="102"/>
      <c r="Z2359" s="102"/>
      <c r="AA2359" s="102"/>
      <c r="AB2359" s="102"/>
      <c r="AC2359" s="102"/>
      <c r="AD2359" s="102"/>
      <c r="AE2359" s="147"/>
    </row>
    <row r="2360" spans="1:31">
      <c r="A2360" s="100"/>
      <c r="B2360" s="101"/>
      <c r="C2360" s="175"/>
      <c r="D2360" s="67"/>
      <c r="E2360" s="67"/>
      <c r="F2360" s="102"/>
      <c r="G2360" s="102"/>
      <c r="H2360" s="102"/>
      <c r="I2360" s="102"/>
      <c r="J2360" s="102"/>
      <c r="K2360" s="102"/>
      <c r="L2360" s="67"/>
      <c r="M2360" s="67"/>
      <c r="N2360" s="67"/>
      <c r="O2360" s="111"/>
      <c r="P2360" s="67"/>
      <c r="Q2360" s="198"/>
      <c r="R2360" s="102"/>
      <c r="S2360" s="102"/>
      <c r="T2360" s="102"/>
      <c r="U2360" s="102"/>
      <c r="V2360" s="102"/>
      <c r="W2360" s="103"/>
      <c r="X2360" s="102"/>
      <c r="Y2360" s="102"/>
      <c r="Z2360" s="102"/>
      <c r="AA2360" s="102"/>
      <c r="AB2360" s="102"/>
      <c r="AC2360" s="102"/>
      <c r="AD2360" s="102"/>
      <c r="AE2360" s="147"/>
    </row>
    <row r="2361" spans="1:31">
      <c r="A2361" s="100"/>
      <c r="B2361" s="101"/>
      <c r="C2361" s="175"/>
      <c r="D2361" s="67"/>
      <c r="E2361" s="67"/>
      <c r="F2361" s="102"/>
      <c r="G2361" s="102"/>
      <c r="H2361" s="102"/>
      <c r="I2361" s="102"/>
      <c r="J2361" s="102"/>
      <c r="K2361" s="102"/>
      <c r="L2361" s="67"/>
      <c r="M2361" s="67"/>
      <c r="N2361" s="67"/>
      <c r="O2361" s="111"/>
      <c r="P2361" s="67"/>
      <c r="Q2361" s="198"/>
      <c r="R2361" s="102"/>
      <c r="S2361" s="102"/>
      <c r="T2361" s="102"/>
      <c r="U2361" s="102"/>
      <c r="V2361" s="102"/>
      <c r="W2361" s="103"/>
      <c r="X2361" s="102"/>
      <c r="Y2361" s="102"/>
      <c r="Z2361" s="102"/>
      <c r="AA2361" s="102"/>
      <c r="AB2361" s="102"/>
      <c r="AC2361" s="102"/>
      <c r="AD2361" s="102"/>
      <c r="AE2361" s="147"/>
    </row>
    <row r="2362" spans="1:31">
      <c r="A2362" s="100"/>
      <c r="B2362" s="101"/>
      <c r="C2362" s="175"/>
      <c r="D2362" s="67"/>
      <c r="E2362" s="67"/>
      <c r="F2362" s="102"/>
      <c r="G2362" s="102"/>
      <c r="H2362" s="102"/>
      <c r="I2362" s="102"/>
      <c r="J2362" s="102"/>
      <c r="K2362" s="102"/>
      <c r="L2362" s="67"/>
      <c r="M2362" s="67"/>
      <c r="N2362" s="67"/>
      <c r="O2362" s="111"/>
      <c r="P2362" s="67"/>
      <c r="Q2362" s="198"/>
      <c r="R2362" s="102"/>
      <c r="S2362" s="102"/>
      <c r="T2362" s="102"/>
      <c r="U2362" s="102"/>
      <c r="V2362" s="102"/>
      <c r="W2362" s="103"/>
      <c r="X2362" s="102"/>
      <c r="Y2362" s="102"/>
      <c r="Z2362" s="102"/>
      <c r="AA2362" s="102"/>
      <c r="AB2362" s="102"/>
      <c r="AC2362" s="102"/>
      <c r="AD2362" s="102"/>
      <c r="AE2362" s="147"/>
    </row>
    <row r="2363" spans="1:31">
      <c r="A2363" s="100"/>
      <c r="B2363" s="101"/>
      <c r="C2363" s="175"/>
      <c r="D2363" s="67"/>
      <c r="E2363" s="67"/>
      <c r="F2363" s="102"/>
      <c r="G2363" s="102"/>
      <c r="H2363" s="102"/>
      <c r="I2363" s="102"/>
      <c r="J2363" s="102"/>
      <c r="K2363" s="102"/>
      <c r="L2363" s="67"/>
      <c r="M2363" s="67"/>
      <c r="N2363" s="67"/>
      <c r="O2363" s="111"/>
      <c r="P2363" s="67"/>
      <c r="Q2363" s="198"/>
      <c r="R2363" s="102"/>
      <c r="S2363" s="102"/>
      <c r="T2363" s="102"/>
      <c r="U2363" s="102"/>
      <c r="V2363" s="102"/>
      <c r="W2363" s="103"/>
      <c r="X2363" s="102"/>
      <c r="Y2363" s="102"/>
      <c r="Z2363" s="102"/>
      <c r="AA2363" s="102"/>
      <c r="AB2363" s="102"/>
      <c r="AC2363" s="102"/>
      <c r="AD2363" s="102"/>
      <c r="AE2363" s="147"/>
    </row>
    <row r="2364" spans="1:31">
      <c r="A2364" s="100"/>
      <c r="B2364" s="101"/>
      <c r="C2364" s="175"/>
      <c r="D2364" s="67"/>
      <c r="E2364" s="67"/>
      <c r="F2364" s="102"/>
      <c r="G2364" s="102"/>
      <c r="H2364" s="102"/>
      <c r="I2364" s="102"/>
      <c r="J2364" s="102"/>
      <c r="K2364" s="102"/>
      <c r="L2364" s="67"/>
      <c r="M2364" s="67"/>
      <c r="N2364" s="67"/>
      <c r="O2364" s="111"/>
      <c r="P2364" s="67"/>
      <c r="Q2364" s="198"/>
      <c r="R2364" s="102"/>
      <c r="S2364" s="102"/>
      <c r="T2364" s="102"/>
      <c r="U2364" s="102"/>
      <c r="V2364" s="102"/>
      <c r="W2364" s="103"/>
      <c r="X2364" s="102"/>
      <c r="Y2364" s="102"/>
      <c r="Z2364" s="102"/>
      <c r="AA2364" s="102"/>
      <c r="AB2364" s="102"/>
      <c r="AC2364" s="102"/>
      <c r="AD2364" s="102"/>
      <c r="AE2364" s="147"/>
    </row>
    <row r="2365" spans="1:31">
      <c r="A2365" s="100"/>
      <c r="B2365" s="101"/>
      <c r="C2365" s="175"/>
      <c r="D2365" s="67"/>
      <c r="E2365" s="67"/>
      <c r="F2365" s="102"/>
      <c r="G2365" s="102"/>
      <c r="H2365" s="102"/>
      <c r="I2365" s="102"/>
      <c r="J2365" s="102"/>
      <c r="K2365" s="102"/>
      <c r="L2365" s="67"/>
      <c r="M2365" s="67"/>
      <c r="N2365" s="67"/>
      <c r="O2365" s="111"/>
      <c r="P2365" s="67"/>
      <c r="Q2365" s="198"/>
      <c r="R2365" s="102"/>
      <c r="S2365" s="102"/>
      <c r="T2365" s="102"/>
      <c r="U2365" s="102"/>
      <c r="V2365" s="102"/>
      <c r="W2365" s="103"/>
      <c r="X2365" s="102"/>
      <c r="Y2365" s="102"/>
      <c r="Z2365" s="102"/>
      <c r="AA2365" s="102"/>
      <c r="AB2365" s="102"/>
      <c r="AC2365" s="102"/>
      <c r="AD2365" s="102"/>
      <c r="AE2365" s="147"/>
    </row>
    <row r="2366" spans="1:31">
      <c r="A2366" s="100"/>
      <c r="B2366" s="101"/>
      <c r="C2366" s="175"/>
      <c r="D2366" s="67"/>
      <c r="E2366" s="67"/>
      <c r="F2366" s="102"/>
      <c r="G2366" s="102"/>
      <c r="H2366" s="102"/>
      <c r="I2366" s="102"/>
      <c r="J2366" s="102"/>
      <c r="K2366" s="102"/>
      <c r="L2366" s="67"/>
      <c r="M2366" s="67"/>
      <c r="N2366" s="67"/>
      <c r="O2366" s="111"/>
      <c r="P2366" s="67"/>
      <c r="Q2366" s="198"/>
      <c r="R2366" s="102"/>
      <c r="S2366" s="102"/>
      <c r="T2366" s="102"/>
      <c r="U2366" s="102"/>
      <c r="V2366" s="102"/>
      <c r="W2366" s="103"/>
      <c r="X2366" s="102"/>
      <c r="Y2366" s="102"/>
      <c r="Z2366" s="102"/>
      <c r="AA2366" s="102"/>
      <c r="AB2366" s="102"/>
      <c r="AC2366" s="102"/>
      <c r="AD2366" s="102"/>
      <c r="AE2366" s="147"/>
    </row>
    <row r="2367" spans="1:31">
      <c r="A2367" s="100"/>
      <c r="B2367" s="101"/>
      <c r="C2367" s="175"/>
      <c r="D2367" s="67"/>
      <c r="E2367" s="67"/>
      <c r="F2367" s="102"/>
      <c r="G2367" s="102"/>
      <c r="H2367" s="102"/>
      <c r="I2367" s="102"/>
      <c r="J2367" s="102"/>
      <c r="K2367" s="102"/>
      <c r="L2367" s="67"/>
      <c r="M2367" s="67"/>
      <c r="N2367" s="67"/>
      <c r="O2367" s="111"/>
      <c r="P2367" s="67"/>
      <c r="Q2367" s="198"/>
      <c r="R2367" s="102"/>
      <c r="S2367" s="102"/>
      <c r="T2367" s="102"/>
      <c r="U2367" s="102"/>
      <c r="V2367" s="102"/>
      <c r="W2367" s="103"/>
      <c r="X2367" s="102"/>
      <c r="Y2367" s="102"/>
      <c r="Z2367" s="102"/>
      <c r="AA2367" s="102"/>
      <c r="AB2367" s="102"/>
      <c r="AC2367" s="102"/>
      <c r="AD2367" s="102"/>
      <c r="AE2367" s="147"/>
    </row>
    <row r="2368" spans="1:31">
      <c r="A2368" s="100"/>
      <c r="B2368" s="101"/>
      <c r="C2368" s="175"/>
      <c r="D2368" s="67"/>
      <c r="E2368" s="67"/>
      <c r="F2368" s="102"/>
      <c r="G2368" s="102"/>
      <c r="H2368" s="102"/>
      <c r="I2368" s="102"/>
      <c r="J2368" s="102"/>
      <c r="K2368" s="102"/>
      <c r="L2368" s="67"/>
      <c r="M2368" s="67"/>
      <c r="N2368" s="67"/>
      <c r="O2368" s="111"/>
      <c r="P2368" s="67"/>
      <c r="Q2368" s="198"/>
      <c r="R2368" s="102"/>
      <c r="S2368" s="102"/>
      <c r="T2368" s="102"/>
      <c r="U2368" s="102"/>
      <c r="V2368" s="102"/>
      <c r="W2368" s="103"/>
      <c r="X2368" s="102"/>
      <c r="Y2368" s="102"/>
      <c r="Z2368" s="102"/>
      <c r="AA2368" s="102"/>
      <c r="AB2368" s="102"/>
      <c r="AC2368" s="102"/>
      <c r="AD2368" s="102"/>
      <c r="AE2368" s="147"/>
    </row>
    <row r="2369" spans="1:31">
      <c r="A2369" s="100"/>
      <c r="B2369" s="101"/>
      <c r="C2369" s="175"/>
      <c r="D2369" s="67"/>
      <c r="E2369" s="67"/>
      <c r="F2369" s="102"/>
      <c r="G2369" s="102"/>
      <c r="H2369" s="102"/>
      <c r="I2369" s="102"/>
      <c r="J2369" s="102"/>
      <c r="K2369" s="102"/>
      <c r="L2369" s="67"/>
      <c r="M2369" s="67"/>
      <c r="N2369" s="67"/>
      <c r="O2369" s="111"/>
      <c r="P2369" s="67"/>
      <c r="Q2369" s="198"/>
      <c r="R2369" s="102"/>
      <c r="S2369" s="102"/>
      <c r="T2369" s="102"/>
      <c r="U2369" s="102"/>
      <c r="V2369" s="102"/>
      <c r="W2369" s="103"/>
      <c r="X2369" s="102"/>
      <c r="Y2369" s="102"/>
      <c r="Z2369" s="102"/>
      <c r="AA2369" s="102"/>
      <c r="AB2369" s="102"/>
      <c r="AC2369" s="102"/>
      <c r="AD2369" s="102"/>
      <c r="AE2369" s="147"/>
    </row>
    <row r="2370" spans="1:31">
      <c r="A2370" s="100"/>
      <c r="B2370" s="101"/>
      <c r="C2370" s="175"/>
      <c r="D2370" s="67"/>
      <c r="E2370" s="67"/>
      <c r="F2370" s="102"/>
      <c r="G2370" s="102"/>
      <c r="H2370" s="102"/>
      <c r="I2370" s="102"/>
      <c r="J2370" s="102"/>
      <c r="K2370" s="102"/>
      <c r="L2370" s="67"/>
      <c r="M2370" s="67"/>
      <c r="N2370" s="67"/>
      <c r="O2370" s="111"/>
      <c r="P2370" s="67"/>
      <c r="Q2370" s="198"/>
      <c r="R2370" s="102"/>
      <c r="S2370" s="102"/>
      <c r="T2370" s="102"/>
      <c r="U2370" s="102"/>
      <c r="V2370" s="102"/>
      <c r="W2370" s="103"/>
      <c r="X2370" s="102"/>
      <c r="Y2370" s="102"/>
      <c r="Z2370" s="102"/>
      <c r="AA2370" s="102"/>
      <c r="AB2370" s="102"/>
      <c r="AC2370" s="102"/>
      <c r="AD2370" s="102"/>
      <c r="AE2370" s="147"/>
    </row>
    <row r="2371" spans="1:31">
      <c r="A2371" s="100"/>
      <c r="B2371" s="101"/>
      <c r="C2371" s="175"/>
      <c r="D2371" s="67"/>
      <c r="E2371" s="67"/>
      <c r="F2371" s="102"/>
      <c r="G2371" s="102"/>
      <c r="H2371" s="102"/>
      <c r="I2371" s="102"/>
      <c r="J2371" s="102"/>
      <c r="K2371" s="102"/>
      <c r="L2371" s="67"/>
      <c r="M2371" s="67"/>
      <c r="N2371" s="67"/>
      <c r="O2371" s="111"/>
      <c r="P2371" s="67"/>
      <c r="Q2371" s="198"/>
      <c r="R2371" s="102"/>
      <c r="S2371" s="102"/>
      <c r="T2371" s="102"/>
      <c r="U2371" s="102"/>
      <c r="V2371" s="102"/>
      <c r="W2371" s="103"/>
      <c r="X2371" s="102"/>
      <c r="Y2371" s="102"/>
      <c r="Z2371" s="102"/>
      <c r="AA2371" s="102"/>
      <c r="AB2371" s="102"/>
      <c r="AC2371" s="102"/>
      <c r="AD2371" s="102"/>
      <c r="AE2371" s="147"/>
    </row>
    <row r="2372" spans="1:31">
      <c r="A2372" s="100"/>
      <c r="B2372" s="101"/>
      <c r="C2372" s="175"/>
      <c r="D2372" s="67"/>
      <c r="E2372" s="67"/>
      <c r="F2372" s="102"/>
      <c r="G2372" s="102"/>
      <c r="H2372" s="102"/>
      <c r="I2372" s="102"/>
      <c r="J2372" s="102"/>
      <c r="K2372" s="102"/>
      <c r="L2372" s="67"/>
      <c r="M2372" s="67"/>
      <c r="N2372" s="67"/>
      <c r="O2372" s="111"/>
      <c r="P2372" s="67"/>
      <c r="Q2372" s="198"/>
      <c r="R2372" s="102"/>
      <c r="S2372" s="102"/>
      <c r="T2372" s="102"/>
      <c r="U2372" s="102"/>
      <c r="V2372" s="102"/>
      <c r="W2372" s="103"/>
      <c r="X2372" s="102"/>
      <c r="Y2372" s="102"/>
      <c r="Z2372" s="102"/>
      <c r="AA2372" s="102"/>
      <c r="AB2372" s="102"/>
      <c r="AC2372" s="102"/>
      <c r="AD2372" s="102"/>
      <c r="AE2372" s="147"/>
    </row>
    <row r="2373" spans="1:31">
      <c r="A2373" s="100"/>
      <c r="B2373" s="101"/>
      <c r="C2373" s="175"/>
      <c r="D2373" s="67"/>
      <c r="E2373" s="67"/>
      <c r="F2373" s="102"/>
      <c r="G2373" s="102"/>
      <c r="H2373" s="102"/>
      <c r="I2373" s="102"/>
      <c r="J2373" s="102"/>
      <c r="K2373" s="102"/>
      <c r="L2373" s="67"/>
      <c r="M2373" s="67"/>
      <c r="N2373" s="67"/>
      <c r="O2373" s="111"/>
      <c r="P2373" s="67"/>
      <c r="Q2373" s="198"/>
      <c r="R2373" s="102"/>
      <c r="S2373" s="102"/>
      <c r="T2373" s="102"/>
      <c r="U2373" s="102"/>
      <c r="V2373" s="102"/>
      <c r="W2373" s="103"/>
      <c r="X2373" s="102"/>
      <c r="Y2373" s="102"/>
      <c r="Z2373" s="102"/>
      <c r="AA2373" s="102"/>
      <c r="AB2373" s="102"/>
      <c r="AC2373" s="102"/>
      <c r="AD2373" s="102"/>
      <c r="AE2373" s="147"/>
    </row>
    <row r="2374" spans="1:31">
      <c r="A2374" s="100"/>
      <c r="B2374" s="101"/>
      <c r="C2374" s="175"/>
      <c r="D2374" s="67"/>
      <c r="E2374" s="67"/>
      <c r="F2374" s="102"/>
      <c r="G2374" s="102"/>
      <c r="H2374" s="102"/>
      <c r="I2374" s="102"/>
      <c r="J2374" s="102"/>
      <c r="K2374" s="102"/>
      <c r="L2374" s="67"/>
      <c r="M2374" s="67"/>
      <c r="N2374" s="67"/>
      <c r="O2374" s="111"/>
      <c r="P2374" s="67"/>
      <c r="Q2374" s="198"/>
      <c r="R2374" s="102"/>
      <c r="S2374" s="102"/>
      <c r="T2374" s="102"/>
      <c r="U2374" s="102"/>
      <c r="V2374" s="102"/>
      <c r="W2374" s="103"/>
      <c r="X2374" s="102"/>
      <c r="Y2374" s="102"/>
      <c r="Z2374" s="102"/>
      <c r="AA2374" s="102"/>
      <c r="AB2374" s="102"/>
      <c r="AC2374" s="102"/>
      <c r="AD2374" s="102"/>
      <c r="AE2374" s="147"/>
    </row>
    <row r="2375" spans="1:31">
      <c r="A2375" s="100"/>
      <c r="B2375" s="101"/>
      <c r="C2375" s="175"/>
      <c r="D2375" s="67"/>
      <c r="E2375" s="67"/>
      <c r="F2375" s="102"/>
      <c r="G2375" s="102"/>
      <c r="H2375" s="102"/>
      <c r="I2375" s="102"/>
      <c r="J2375" s="102"/>
      <c r="K2375" s="102"/>
      <c r="L2375" s="67"/>
      <c r="M2375" s="67"/>
      <c r="N2375" s="67"/>
      <c r="O2375" s="111"/>
      <c r="P2375" s="67"/>
      <c r="Q2375" s="198"/>
      <c r="R2375" s="102"/>
      <c r="S2375" s="102"/>
      <c r="T2375" s="102"/>
      <c r="U2375" s="102"/>
      <c r="V2375" s="102"/>
      <c r="W2375" s="103"/>
      <c r="X2375" s="102"/>
      <c r="Y2375" s="102"/>
      <c r="Z2375" s="102"/>
      <c r="AA2375" s="102"/>
      <c r="AB2375" s="102"/>
      <c r="AC2375" s="102"/>
      <c r="AD2375" s="102"/>
      <c r="AE2375" s="147"/>
    </row>
    <row r="2376" spans="1:31">
      <c r="A2376" s="100"/>
      <c r="B2376" s="101"/>
      <c r="C2376" s="175"/>
      <c r="D2376" s="67"/>
      <c r="E2376" s="67"/>
      <c r="F2376" s="102"/>
      <c r="G2376" s="102"/>
      <c r="H2376" s="102"/>
      <c r="I2376" s="102"/>
      <c r="J2376" s="102"/>
      <c r="K2376" s="102"/>
      <c r="L2376" s="67"/>
      <c r="M2376" s="67"/>
      <c r="N2376" s="67"/>
      <c r="O2376" s="111"/>
      <c r="P2376" s="67"/>
      <c r="Q2376" s="198"/>
      <c r="R2376" s="102"/>
      <c r="S2376" s="102"/>
      <c r="T2376" s="102"/>
      <c r="U2376" s="102"/>
      <c r="V2376" s="102"/>
      <c r="W2376" s="103"/>
      <c r="X2376" s="102"/>
      <c r="Y2376" s="102"/>
      <c r="Z2376" s="102"/>
      <c r="AA2376" s="102"/>
      <c r="AB2376" s="102"/>
      <c r="AC2376" s="102"/>
      <c r="AD2376" s="102"/>
      <c r="AE2376" s="147"/>
    </row>
    <row r="2377" spans="1:31">
      <c r="A2377" s="100"/>
      <c r="B2377" s="101"/>
      <c r="C2377" s="175"/>
      <c r="D2377" s="67"/>
      <c r="E2377" s="67"/>
      <c r="F2377" s="102"/>
      <c r="G2377" s="102"/>
      <c r="H2377" s="102"/>
      <c r="I2377" s="102"/>
      <c r="J2377" s="102"/>
      <c r="K2377" s="102"/>
      <c r="L2377" s="67"/>
      <c r="M2377" s="67"/>
      <c r="N2377" s="67"/>
      <c r="O2377" s="111"/>
      <c r="P2377" s="67"/>
      <c r="Q2377" s="198"/>
      <c r="R2377" s="102"/>
      <c r="S2377" s="102"/>
      <c r="T2377" s="102"/>
      <c r="U2377" s="102"/>
      <c r="V2377" s="102"/>
      <c r="W2377" s="103"/>
      <c r="X2377" s="102"/>
      <c r="Y2377" s="102"/>
      <c r="Z2377" s="102"/>
      <c r="AA2377" s="102"/>
      <c r="AB2377" s="102"/>
      <c r="AC2377" s="102"/>
      <c r="AD2377" s="102"/>
      <c r="AE2377" s="147"/>
    </row>
    <row r="2378" spans="1:31">
      <c r="A2378" s="100"/>
      <c r="B2378" s="101"/>
      <c r="C2378" s="175"/>
      <c r="D2378" s="67"/>
      <c r="E2378" s="67"/>
      <c r="F2378" s="102"/>
      <c r="G2378" s="102"/>
      <c r="H2378" s="102"/>
      <c r="I2378" s="102"/>
      <c r="J2378" s="102"/>
      <c r="K2378" s="102"/>
      <c r="L2378" s="67"/>
      <c r="M2378" s="67"/>
      <c r="N2378" s="67"/>
      <c r="O2378" s="111"/>
      <c r="P2378" s="67"/>
      <c r="Q2378" s="198"/>
      <c r="R2378" s="102"/>
      <c r="S2378" s="102"/>
      <c r="T2378" s="102"/>
      <c r="U2378" s="102"/>
      <c r="V2378" s="102"/>
      <c r="W2378" s="103"/>
      <c r="X2378" s="102"/>
      <c r="Y2378" s="102"/>
      <c r="Z2378" s="102"/>
      <c r="AA2378" s="102"/>
      <c r="AB2378" s="102"/>
      <c r="AC2378" s="102"/>
      <c r="AD2378" s="102"/>
      <c r="AE2378" s="147"/>
    </row>
    <row r="2379" spans="1:31">
      <c r="A2379" s="100"/>
      <c r="B2379" s="101"/>
      <c r="C2379" s="175"/>
      <c r="D2379" s="67"/>
      <c r="E2379" s="67"/>
      <c r="F2379" s="102"/>
      <c r="G2379" s="102"/>
      <c r="H2379" s="102"/>
      <c r="I2379" s="102"/>
      <c r="J2379" s="102"/>
      <c r="K2379" s="102"/>
      <c r="L2379" s="67"/>
      <c r="M2379" s="67"/>
      <c r="N2379" s="67"/>
      <c r="O2379" s="111"/>
      <c r="P2379" s="67"/>
      <c r="Q2379" s="198"/>
      <c r="R2379" s="102"/>
      <c r="S2379" s="102"/>
      <c r="T2379" s="102"/>
      <c r="U2379" s="102"/>
      <c r="V2379" s="102"/>
      <c r="W2379" s="103"/>
      <c r="X2379" s="102"/>
      <c r="Y2379" s="102"/>
      <c r="Z2379" s="102"/>
      <c r="AA2379" s="102"/>
      <c r="AB2379" s="102"/>
      <c r="AC2379" s="102"/>
      <c r="AD2379" s="102"/>
      <c r="AE2379" s="147"/>
    </row>
    <row r="2380" spans="1:31">
      <c r="A2380" s="100"/>
      <c r="B2380" s="101"/>
      <c r="C2380" s="175"/>
      <c r="D2380" s="67"/>
      <c r="E2380" s="67"/>
      <c r="F2380" s="102"/>
      <c r="G2380" s="102"/>
      <c r="H2380" s="102"/>
      <c r="I2380" s="102"/>
      <c r="J2380" s="102"/>
      <c r="K2380" s="102"/>
      <c r="L2380" s="67"/>
      <c r="M2380" s="67"/>
      <c r="N2380" s="67"/>
      <c r="O2380" s="111"/>
      <c r="P2380" s="67"/>
      <c r="Q2380" s="198"/>
      <c r="R2380" s="102"/>
      <c r="S2380" s="102"/>
      <c r="T2380" s="102"/>
      <c r="U2380" s="102"/>
      <c r="V2380" s="102"/>
      <c r="W2380" s="103"/>
      <c r="X2380" s="102"/>
      <c r="Y2380" s="102"/>
      <c r="Z2380" s="102"/>
      <c r="AA2380" s="102"/>
      <c r="AB2380" s="102"/>
      <c r="AC2380" s="102"/>
      <c r="AD2380" s="102"/>
      <c r="AE2380" s="147"/>
    </row>
    <row r="2381" spans="1:31">
      <c r="A2381" s="100"/>
      <c r="B2381" s="101"/>
      <c r="C2381" s="175"/>
      <c r="D2381" s="67"/>
      <c r="E2381" s="67"/>
      <c r="F2381" s="102"/>
      <c r="G2381" s="102"/>
      <c r="H2381" s="102"/>
      <c r="I2381" s="102"/>
      <c r="J2381" s="102"/>
      <c r="K2381" s="102"/>
      <c r="L2381" s="67"/>
      <c r="M2381" s="67"/>
      <c r="N2381" s="67"/>
      <c r="O2381" s="111"/>
      <c r="P2381" s="67"/>
      <c r="Q2381" s="198"/>
      <c r="R2381" s="102"/>
      <c r="S2381" s="102"/>
      <c r="T2381" s="102"/>
      <c r="U2381" s="102"/>
      <c r="V2381" s="102"/>
      <c r="W2381" s="103"/>
      <c r="X2381" s="102"/>
      <c r="Y2381" s="102"/>
      <c r="Z2381" s="102"/>
      <c r="AA2381" s="102"/>
      <c r="AB2381" s="102"/>
      <c r="AC2381" s="102"/>
      <c r="AD2381" s="102"/>
      <c r="AE2381" s="147"/>
    </row>
    <row r="2382" spans="1:31">
      <c r="A2382" s="100"/>
      <c r="B2382" s="101"/>
      <c r="C2382" s="175"/>
      <c r="D2382" s="67"/>
      <c r="E2382" s="67"/>
      <c r="F2382" s="102"/>
      <c r="G2382" s="102"/>
      <c r="H2382" s="102"/>
      <c r="I2382" s="102"/>
      <c r="J2382" s="102"/>
      <c r="K2382" s="102"/>
      <c r="L2382" s="67"/>
      <c r="M2382" s="67"/>
      <c r="N2382" s="67"/>
      <c r="O2382" s="111"/>
      <c r="P2382" s="67"/>
      <c r="Q2382" s="198"/>
      <c r="R2382" s="102"/>
      <c r="S2382" s="102"/>
      <c r="T2382" s="102"/>
      <c r="U2382" s="102"/>
      <c r="V2382" s="102"/>
      <c r="W2382" s="103"/>
      <c r="X2382" s="102"/>
      <c r="Y2382" s="102"/>
      <c r="Z2382" s="102"/>
      <c r="AA2382" s="102"/>
      <c r="AB2382" s="102"/>
      <c r="AC2382" s="102"/>
      <c r="AD2382" s="102"/>
      <c r="AE2382" s="147"/>
    </row>
    <row r="2383" spans="1:31">
      <c r="A2383" s="100"/>
      <c r="B2383" s="101"/>
      <c r="C2383" s="175"/>
      <c r="D2383" s="67"/>
      <c r="E2383" s="67"/>
      <c r="F2383" s="102"/>
      <c r="G2383" s="102"/>
      <c r="H2383" s="102"/>
      <c r="I2383" s="102"/>
      <c r="J2383" s="102"/>
      <c r="K2383" s="102"/>
      <c r="L2383" s="67"/>
      <c r="M2383" s="67"/>
      <c r="N2383" s="67"/>
      <c r="O2383" s="111"/>
      <c r="P2383" s="67"/>
      <c r="Q2383" s="198"/>
      <c r="R2383" s="102"/>
      <c r="S2383" s="102"/>
      <c r="T2383" s="102"/>
      <c r="U2383" s="102"/>
      <c r="V2383" s="102"/>
      <c r="W2383" s="103"/>
      <c r="X2383" s="102"/>
      <c r="Y2383" s="102"/>
      <c r="Z2383" s="102"/>
      <c r="AA2383" s="102"/>
      <c r="AB2383" s="102"/>
      <c r="AC2383" s="102"/>
      <c r="AD2383" s="102"/>
      <c r="AE2383" s="147"/>
    </row>
    <row r="2384" spans="1:31">
      <c r="A2384" s="100"/>
      <c r="B2384" s="101"/>
      <c r="C2384" s="175"/>
      <c r="D2384" s="67"/>
      <c r="E2384" s="67"/>
      <c r="F2384" s="102"/>
      <c r="G2384" s="102"/>
      <c r="H2384" s="102"/>
      <c r="I2384" s="102"/>
      <c r="J2384" s="102"/>
      <c r="K2384" s="102"/>
      <c r="L2384" s="67"/>
      <c r="M2384" s="67"/>
      <c r="N2384" s="67"/>
      <c r="O2384" s="111"/>
      <c r="P2384" s="67"/>
      <c r="Q2384" s="198"/>
      <c r="R2384" s="102"/>
      <c r="S2384" s="102"/>
      <c r="T2384" s="102"/>
      <c r="U2384" s="102"/>
      <c r="V2384" s="102"/>
      <c r="W2384" s="103"/>
      <c r="X2384" s="102"/>
      <c r="Y2384" s="102"/>
      <c r="Z2384" s="102"/>
      <c r="AA2384" s="102"/>
      <c r="AB2384" s="102"/>
      <c r="AC2384" s="102"/>
      <c r="AD2384" s="102"/>
      <c r="AE2384" s="147"/>
    </row>
    <row r="2385" spans="1:31">
      <c r="A2385" s="100"/>
      <c r="B2385" s="101"/>
      <c r="C2385" s="175"/>
      <c r="D2385" s="67"/>
      <c r="E2385" s="67"/>
      <c r="F2385" s="102"/>
      <c r="G2385" s="102"/>
      <c r="H2385" s="102"/>
      <c r="I2385" s="102"/>
      <c r="J2385" s="102"/>
      <c r="K2385" s="102"/>
      <c r="L2385" s="67"/>
      <c r="M2385" s="67"/>
      <c r="N2385" s="67"/>
      <c r="O2385" s="111"/>
      <c r="P2385" s="67"/>
      <c r="Q2385" s="198"/>
      <c r="R2385" s="102"/>
      <c r="S2385" s="102"/>
      <c r="T2385" s="102"/>
      <c r="U2385" s="102"/>
      <c r="V2385" s="102"/>
      <c r="W2385" s="103"/>
      <c r="X2385" s="102"/>
      <c r="Y2385" s="102"/>
      <c r="Z2385" s="102"/>
      <c r="AA2385" s="102"/>
      <c r="AB2385" s="102"/>
      <c r="AC2385" s="102"/>
      <c r="AD2385" s="102"/>
      <c r="AE2385" s="147"/>
    </row>
    <row r="2386" spans="1:31">
      <c r="A2386" s="100"/>
      <c r="B2386" s="101"/>
      <c r="C2386" s="175"/>
      <c r="D2386" s="67"/>
      <c r="E2386" s="67"/>
      <c r="F2386" s="102"/>
      <c r="G2386" s="102"/>
      <c r="H2386" s="102"/>
      <c r="I2386" s="102"/>
      <c r="J2386" s="102"/>
      <c r="K2386" s="102"/>
      <c r="L2386" s="67"/>
      <c r="M2386" s="67"/>
      <c r="N2386" s="67"/>
      <c r="O2386" s="111"/>
      <c r="P2386" s="67"/>
      <c r="Q2386" s="198"/>
      <c r="R2386" s="102"/>
      <c r="S2386" s="102"/>
      <c r="T2386" s="102"/>
      <c r="U2386" s="102"/>
      <c r="V2386" s="102"/>
      <c r="W2386" s="103"/>
      <c r="X2386" s="102"/>
      <c r="Y2386" s="102"/>
      <c r="Z2386" s="102"/>
      <c r="AA2386" s="102"/>
      <c r="AB2386" s="102"/>
      <c r="AC2386" s="102"/>
      <c r="AD2386" s="102"/>
      <c r="AE2386" s="147"/>
    </row>
    <row r="2387" spans="1:31">
      <c r="A2387" s="100"/>
      <c r="B2387" s="101"/>
      <c r="C2387" s="175"/>
      <c r="D2387" s="67"/>
      <c r="E2387" s="67"/>
      <c r="F2387" s="102"/>
      <c r="G2387" s="102"/>
      <c r="H2387" s="102"/>
      <c r="I2387" s="102"/>
      <c r="J2387" s="102"/>
      <c r="K2387" s="102"/>
      <c r="L2387" s="67"/>
      <c r="M2387" s="67"/>
      <c r="N2387" s="67"/>
      <c r="O2387" s="111"/>
      <c r="P2387" s="67"/>
      <c r="Q2387" s="198"/>
      <c r="R2387" s="102"/>
      <c r="S2387" s="102"/>
      <c r="T2387" s="102"/>
      <c r="U2387" s="102"/>
      <c r="V2387" s="102"/>
      <c r="W2387" s="103"/>
      <c r="X2387" s="102"/>
      <c r="Y2387" s="102"/>
      <c r="Z2387" s="102"/>
      <c r="AA2387" s="102"/>
      <c r="AB2387" s="102"/>
      <c r="AC2387" s="102"/>
      <c r="AD2387" s="102"/>
      <c r="AE2387" s="147"/>
    </row>
    <row r="2388" spans="1:31">
      <c r="A2388" s="100"/>
      <c r="B2388" s="101"/>
      <c r="C2388" s="175"/>
      <c r="D2388" s="67"/>
      <c r="E2388" s="67"/>
      <c r="F2388" s="102"/>
      <c r="G2388" s="102"/>
      <c r="H2388" s="102"/>
      <c r="I2388" s="102"/>
      <c r="J2388" s="102"/>
      <c r="K2388" s="102"/>
      <c r="L2388" s="67"/>
      <c r="M2388" s="67"/>
      <c r="N2388" s="67"/>
      <c r="O2388" s="111"/>
      <c r="P2388" s="67"/>
      <c r="Q2388" s="198"/>
      <c r="R2388" s="102"/>
      <c r="S2388" s="102"/>
      <c r="T2388" s="102"/>
      <c r="U2388" s="102"/>
      <c r="V2388" s="102"/>
      <c r="W2388" s="103"/>
      <c r="X2388" s="102"/>
      <c r="Y2388" s="102"/>
      <c r="Z2388" s="102"/>
      <c r="AA2388" s="102"/>
      <c r="AB2388" s="102"/>
      <c r="AC2388" s="102"/>
      <c r="AD2388" s="102"/>
      <c r="AE2388" s="147"/>
    </row>
    <row r="2389" spans="1:31">
      <c r="A2389" s="100"/>
      <c r="B2389" s="101"/>
      <c r="C2389" s="175"/>
      <c r="D2389" s="67"/>
      <c r="E2389" s="67"/>
      <c r="F2389" s="102"/>
      <c r="G2389" s="102"/>
      <c r="H2389" s="102"/>
      <c r="I2389" s="102"/>
      <c r="J2389" s="102"/>
      <c r="K2389" s="102"/>
      <c r="L2389" s="67"/>
      <c r="M2389" s="67"/>
      <c r="N2389" s="67"/>
      <c r="O2389" s="111"/>
      <c r="P2389" s="67"/>
      <c r="Q2389" s="198"/>
      <c r="R2389" s="102"/>
      <c r="S2389" s="102"/>
      <c r="T2389" s="102"/>
      <c r="U2389" s="102"/>
      <c r="V2389" s="102"/>
      <c r="W2389" s="103"/>
      <c r="X2389" s="102"/>
      <c r="Y2389" s="102"/>
      <c r="Z2389" s="102"/>
      <c r="AA2389" s="102"/>
      <c r="AB2389" s="102"/>
      <c r="AC2389" s="102"/>
      <c r="AD2389" s="102"/>
      <c r="AE2389" s="147"/>
    </row>
    <row r="2390" spans="1:31">
      <c r="A2390" s="100"/>
      <c r="B2390" s="101"/>
      <c r="C2390" s="175"/>
      <c r="D2390" s="67"/>
      <c r="E2390" s="67"/>
      <c r="F2390" s="102"/>
      <c r="G2390" s="102"/>
      <c r="H2390" s="102"/>
      <c r="I2390" s="102"/>
      <c r="J2390" s="102"/>
      <c r="K2390" s="102"/>
      <c r="L2390" s="67"/>
      <c r="M2390" s="67"/>
      <c r="N2390" s="67"/>
      <c r="O2390" s="111"/>
      <c r="P2390" s="67"/>
      <c r="Q2390" s="198"/>
      <c r="R2390" s="102"/>
      <c r="S2390" s="102"/>
      <c r="T2390" s="102"/>
      <c r="U2390" s="102"/>
      <c r="V2390" s="102"/>
      <c r="W2390" s="103"/>
      <c r="X2390" s="102"/>
      <c r="Y2390" s="102"/>
      <c r="Z2390" s="102"/>
      <c r="AA2390" s="102"/>
      <c r="AB2390" s="102"/>
      <c r="AC2390" s="102"/>
      <c r="AD2390" s="102"/>
      <c r="AE2390" s="147"/>
    </row>
    <row r="2391" spans="1:31">
      <c r="A2391" s="100"/>
      <c r="B2391" s="101"/>
      <c r="C2391" s="175"/>
      <c r="D2391" s="67"/>
      <c r="E2391" s="67"/>
      <c r="F2391" s="102"/>
      <c r="G2391" s="102"/>
      <c r="H2391" s="102"/>
      <c r="I2391" s="102"/>
      <c r="J2391" s="102"/>
      <c r="K2391" s="102"/>
      <c r="L2391" s="67"/>
      <c r="M2391" s="67"/>
      <c r="N2391" s="67"/>
      <c r="O2391" s="111"/>
      <c r="P2391" s="67"/>
      <c r="Q2391" s="198"/>
      <c r="R2391" s="102"/>
      <c r="S2391" s="102"/>
      <c r="T2391" s="102"/>
      <c r="U2391" s="102"/>
      <c r="V2391" s="102"/>
      <c r="W2391" s="103"/>
      <c r="X2391" s="102"/>
      <c r="Y2391" s="102"/>
      <c r="Z2391" s="102"/>
      <c r="AA2391" s="102"/>
      <c r="AB2391" s="102"/>
      <c r="AC2391" s="102"/>
      <c r="AD2391" s="102"/>
      <c r="AE2391" s="147"/>
    </row>
    <row r="2392" spans="1:31">
      <c r="A2392" s="100"/>
      <c r="B2392" s="101"/>
      <c r="C2392" s="175"/>
      <c r="D2392" s="67"/>
      <c r="E2392" s="67"/>
      <c r="F2392" s="102"/>
      <c r="G2392" s="102"/>
      <c r="H2392" s="102"/>
      <c r="I2392" s="102"/>
      <c r="J2392" s="102"/>
      <c r="K2392" s="102"/>
      <c r="L2392" s="67"/>
      <c r="M2392" s="67"/>
      <c r="N2392" s="67"/>
      <c r="O2392" s="111"/>
      <c r="P2392" s="67"/>
      <c r="Q2392" s="198"/>
      <c r="R2392" s="102"/>
      <c r="S2392" s="102"/>
      <c r="T2392" s="102"/>
      <c r="U2392" s="102"/>
      <c r="V2392" s="102"/>
      <c r="W2392" s="103"/>
      <c r="X2392" s="102"/>
      <c r="Y2392" s="102"/>
      <c r="Z2392" s="102"/>
      <c r="AA2392" s="102"/>
      <c r="AB2392" s="102"/>
      <c r="AC2392" s="102"/>
      <c r="AD2392" s="102"/>
      <c r="AE2392" s="147"/>
    </row>
    <row r="2393" spans="1:31">
      <c r="A2393" s="100"/>
      <c r="B2393" s="101"/>
      <c r="C2393" s="175"/>
      <c r="D2393" s="67"/>
      <c r="E2393" s="67"/>
      <c r="F2393" s="102"/>
      <c r="G2393" s="102"/>
      <c r="H2393" s="102"/>
      <c r="I2393" s="102"/>
      <c r="J2393" s="102"/>
      <c r="K2393" s="102"/>
      <c r="L2393" s="67"/>
      <c r="M2393" s="67"/>
      <c r="N2393" s="67"/>
      <c r="O2393" s="111"/>
      <c r="P2393" s="67"/>
      <c r="Q2393" s="198"/>
      <c r="R2393" s="102"/>
      <c r="S2393" s="102"/>
      <c r="T2393" s="102"/>
      <c r="U2393" s="102"/>
      <c r="V2393" s="102"/>
      <c r="W2393" s="103"/>
      <c r="X2393" s="102"/>
      <c r="Y2393" s="102"/>
      <c r="Z2393" s="102"/>
      <c r="AA2393" s="102"/>
      <c r="AB2393" s="102"/>
      <c r="AC2393" s="102"/>
      <c r="AD2393" s="102"/>
      <c r="AE2393" s="147"/>
    </row>
    <row r="2394" spans="1:31">
      <c r="A2394" s="100"/>
      <c r="B2394" s="101"/>
      <c r="C2394" s="175"/>
      <c r="D2394" s="67"/>
      <c r="E2394" s="67"/>
      <c r="F2394" s="102"/>
      <c r="G2394" s="102"/>
      <c r="H2394" s="102"/>
      <c r="I2394" s="102"/>
      <c r="J2394" s="102"/>
      <c r="K2394" s="102"/>
      <c r="L2394" s="67"/>
      <c r="M2394" s="67"/>
      <c r="N2394" s="67"/>
      <c r="O2394" s="111"/>
      <c r="P2394" s="67"/>
      <c r="Q2394" s="198"/>
      <c r="R2394" s="102"/>
      <c r="S2394" s="102"/>
      <c r="T2394" s="102"/>
      <c r="U2394" s="102"/>
      <c r="V2394" s="102"/>
      <c r="W2394" s="103"/>
      <c r="X2394" s="102"/>
      <c r="Y2394" s="102"/>
      <c r="Z2394" s="102"/>
      <c r="AA2394" s="102"/>
      <c r="AB2394" s="102"/>
      <c r="AC2394" s="102"/>
      <c r="AD2394" s="102"/>
      <c r="AE2394" s="147"/>
    </row>
    <row r="2395" spans="1:31">
      <c r="A2395" s="100"/>
      <c r="B2395" s="101"/>
      <c r="C2395" s="175"/>
      <c r="D2395" s="67"/>
      <c r="E2395" s="67"/>
      <c r="F2395" s="102"/>
      <c r="G2395" s="102"/>
      <c r="H2395" s="102"/>
      <c r="I2395" s="102"/>
      <c r="J2395" s="102"/>
      <c r="K2395" s="102"/>
      <c r="L2395" s="67"/>
      <c r="M2395" s="67"/>
      <c r="N2395" s="67"/>
      <c r="O2395" s="111"/>
      <c r="P2395" s="67"/>
      <c r="Q2395" s="198"/>
      <c r="R2395" s="102"/>
      <c r="S2395" s="102"/>
      <c r="T2395" s="102"/>
      <c r="U2395" s="102"/>
      <c r="V2395" s="102"/>
      <c r="W2395" s="103"/>
      <c r="X2395" s="102"/>
      <c r="Y2395" s="102"/>
      <c r="Z2395" s="102"/>
      <c r="AA2395" s="102"/>
      <c r="AB2395" s="102"/>
      <c r="AC2395" s="102"/>
      <c r="AD2395" s="102"/>
      <c r="AE2395" s="147"/>
    </row>
    <row r="2396" spans="1:31">
      <c r="A2396" s="100"/>
      <c r="B2396" s="101"/>
      <c r="C2396" s="175"/>
      <c r="D2396" s="67"/>
      <c r="E2396" s="67"/>
      <c r="F2396" s="102"/>
      <c r="G2396" s="102"/>
      <c r="H2396" s="102"/>
      <c r="I2396" s="102"/>
      <c r="J2396" s="102"/>
      <c r="K2396" s="102"/>
      <c r="L2396" s="67"/>
      <c r="M2396" s="67"/>
      <c r="N2396" s="67"/>
      <c r="O2396" s="111"/>
      <c r="P2396" s="67"/>
      <c r="Q2396" s="198"/>
      <c r="R2396" s="102"/>
      <c r="S2396" s="102"/>
      <c r="T2396" s="102"/>
      <c r="U2396" s="102"/>
      <c r="V2396" s="102"/>
      <c r="W2396" s="103"/>
      <c r="X2396" s="102"/>
      <c r="Y2396" s="102"/>
      <c r="Z2396" s="102"/>
      <c r="AA2396" s="102"/>
      <c r="AB2396" s="102"/>
      <c r="AC2396" s="102"/>
      <c r="AD2396" s="102"/>
      <c r="AE2396" s="147"/>
    </row>
    <row r="2397" spans="1:31">
      <c r="A2397" s="100"/>
      <c r="B2397" s="101"/>
      <c r="C2397" s="175"/>
      <c r="D2397" s="67"/>
      <c r="E2397" s="67"/>
      <c r="F2397" s="102"/>
      <c r="G2397" s="102"/>
      <c r="H2397" s="102"/>
      <c r="I2397" s="102"/>
      <c r="J2397" s="102"/>
      <c r="K2397" s="102"/>
      <c r="L2397" s="67"/>
      <c r="M2397" s="67"/>
      <c r="N2397" s="67"/>
      <c r="O2397" s="111"/>
      <c r="P2397" s="67"/>
      <c r="Q2397" s="198"/>
      <c r="R2397" s="102"/>
      <c r="S2397" s="102"/>
      <c r="T2397" s="102"/>
      <c r="U2397" s="102"/>
      <c r="V2397" s="102"/>
      <c r="W2397" s="103"/>
      <c r="X2397" s="102"/>
      <c r="Y2397" s="102"/>
      <c r="Z2397" s="102"/>
      <c r="AA2397" s="102"/>
      <c r="AB2397" s="102"/>
      <c r="AC2397" s="102"/>
      <c r="AD2397" s="102"/>
      <c r="AE2397" s="147"/>
    </row>
    <row r="2398" spans="1:31">
      <c r="A2398" s="100"/>
      <c r="B2398" s="101"/>
      <c r="C2398" s="175"/>
      <c r="D2398" s="67"/>
      <c r="E2398" s="67"/>
      <c r="F2398" s="102"/>
      <c r="G2398" s="102"/>
      <c r="H2398" s="102"/>
      <c r="I2398" s="102"/>
      <c r="J2398" s="102"/>
      <c r="K2398" s="102"/>
      <c r="L2398" s="67"/>
      <c r="M2398" s="67"/>
      <c r="N2398" s="67"/>
      <c r="O2398" s="111"/>
      <c r="P2398" s="67"/>
      <c r="Q2398" s="198"/>
      <c r="R2398" s="102"/>
      <c r="S2398" s="102"/>
      <c r="T2398" s="102"/>
      <c r="U2398" s="102"/>
      <c r="V2398" s="102"/>
      <c r="W2398" s="103"/>
      <c r="X2398" s="102"/>
      <c r="Y2398" s="102"/>
      <c r="Z2398" s="102"/>
      <c r="AA2398" s="102"/>
      <c r="AB2398" s="102"/>
      <c r="AC2398" s="102"/>
      <c r="AD2398" s="102"/>
      <c r="AE2398" s="147"/>
    </row>
    <row r="2399" spans="1:31">
      <c r="A2399" s="100"/>
      <c r="B2399" s="101"/>
      <c r="C2399" s="175"/>
      <c r="D2399" s="67"/>
      <c r="E2399" s="67"/>
      <c r="F2399" s="102"/>
      <c r="G2399" s="102"/>
      <c r="H2399" s="102"/>
      <c r="I2399" s="102"/>
      <c r="J2399" s="102"/>
      <c r="K2399" s="102"/>
      <c r="L2399" s="67"/>
      <c r="M2399" s="67"/>
      <c r="N2399" s="67"/>
      <c r="O2399" s="111"/>
      <c r="P2399" s="67"/>
      <c r="Q2399" s="198"/>
      <c r="R2399" s="102"/>
      <c r="S2399" s="102"/>
      <c r="T2399" s="102"/>
      <c r="U2399" s="102"/>
      <c r="V2399" s="102"/>
      <c r="W2399" s="103"/>
      <c r="X2399" s="102"/>
      <c r="Y2399" s="102"/>
      <c r="Z2399" s="102"/>
      <c r="AA2399" s="102"/>
      <c r="AB2399" s="102"/>
      <c r="AC2399" s="102"/>
      <c r="AD2399" s="102"/>
      <c r="AE2399" s="147"/>
    </row>
    <row r="2400" spans="1:31">
      <c r="A2400" s="100"/>
      <c r="B2400" s="101"/>
      <c r="C2400" s="175"/>
      <c r="D2400" s="67"/>
      <c r="E2400" s="67"/>
      <c r="F2400" s="102"/>
      <c r="G2400" s="102"/>
      <c r="H2400" s="102"/>
      <c r="I2400" s="102"/>
      <c r="J2400" s="102"/>
      <c r="K2400" s="102"/>
      <c r="L2400" s="67"/>
      <c r="M2400" s="67"/>
      <c r="N2400" s="67"/>
      <c r="O2400" s="111"/>
      <c r="P2400" s="67"/>
      <c r="Q2400" s="198"/>
      <c r="R2400" s="102"/>
      <c r="S2400" s="102"/>
      <c r="T2400" s="102"/>
      <c r="U2400" s="102"/>
      <c r="V2400" s="102"/>
      <c r="W2400" s="103"/>
      <c r="X2400" s="102"/>
      <c r="Y2400" s="102"/>
      <c r="Z2400" s="102"/>
      <c r="AA2400" s="102"/>
      <c r="AB2400" s="102"/>
      <c r="AC2400" s="102"/>
      <c r="AD2400" s="102"/>
      <c r="AE2400" s="147"/>
    </row>
    <row r="2401" spans="1:31">
      <c r="A2401" s="100"/>
      <c r="B2401" s="101"/>
      <c r="C2401" s="175"/>
      <c r="D2401" s="67"/>
      <c r="E2401" s="67"/>
      <c r="F2401" s="102"/>
      <c r="G2401" s="102"/>
      <c r="H2401" s="102"/>
      <c r="I2401" s="102"/>
      <c r="J2401" s="102"/>
      <c r="K2401" s="102"/>
      <c r="L2401" s="67"/>
      <c r="M2401" s="67"/>
      <c r="N2401" s="67"/>
      <c r="O2401" s="111"/>
      <c r="P2401" s="67"/>
      <c r="Q2401" s="198"/>
      <c r="R2401" s="102"/>
      <c r="S2401" s="102"/>
      <c r="T2401" s="102"/>
      <c r="U2401" s="102"/>
      <c r="V2401" s="102"/>
      <c r="W2401" s="103"/>
      <c r="X2401" s="102"/>
      <c r="Y2401" s="102"/>
      <c r="Z2401" s="102"/>
      <c r="AA2401" s="102"/>
      <c r="AB2401" s="102"/>
      <c r="AC2401" s="102"/>
      <c r="AD2401" s="102"/>
      <c r="AE2401" s="147"/>
    </row>
    <row r="2402" spans="1:31">
      <c r="A2402" s="100"/>
      <c r="B2402" s="101"/>
      <c r="C2402" s="175"/>
      <c r="D2402" s="67"/>
      <c r="E2402" s="67"/>
      <c r="F2402" s="102"/>
      <c r="G2402" s="102"/>
      <c r="H2402" s="102"/>
      <c r="I2402" s="102"/>
      <c r="J2402" s="102"/>
      <c r="K2402" s="102"/>
      <c r="L2402" s="67"/>
      <c r="M2402" s="67"/>
      <c r="N2402" s="67"/>
      <c r="O2402" s="111"/>
      <c r="P2402" s="67"/>
      <c r="Q2402" s="198"/>
      <c r="R2402" s="102"/>
      <c r="S2402" s="102"/>
      <c r="T2402" s="102"/>
      <c r="U2402" s="102"/>
      <c r="V2402" s="102"/>
      <c r="W2402" s="103"/>
      <c r="X2402" s="102"/>
      <c r="Y2402" s="102"/>
      <c r="Z2402" s="102"/>
      <c r="AA2402" s="102"/>
      <c r="AB2402" s="102"/>
      <c r="AC2402" s="102"/>
      <c r="AD2402" s="102"/>
      <c r="AE2402" s="147"/>
    </row>
    <row r="2403" spans="1:31">
      <c r="A2403" s="100"/>
      <c r="B2403" s="101"/>
      <c r="C2403" s="175"/>
      <c r="D2403" s="67"/>
      <c r="E2403" s="67"/>
      <c r="F2403" s="102"/>
      <c r="G2403" s="102"/>
      <c r="H2403" s="102"/>
      <c r="I2403" s="102"/>
      <c r="J2403" s="102"/>
      <c r="K2403" s="102"/>
      <c r="L2403" s="67"/>
      <c r="M2403" s="67"/>
      <c r="N2403" s="67"/>
      <c r="O2403" s="111"/>
      <c r="P2403" s="67"/>
      <c r="Q2403" s="198"/>
      <c r="R2403" s="102"/>
      <c r="S2403" s="102"/>
      <c r="T2403" s="102"/>
      <c r="U2403" s="102"/>
      <c r="V2403" s="102"/>
      <c r="W2403" s="103"/>
      <c r="X2403" s="102"/>
      <c r="Y2403" s="102"/>
      <c r="Z2403" s="102"/>
      <c r="AA2403" s="102"/>
      <c r="AB2403" s="102"/>
      <c r="AC2403" s="102"/>
      <c r="AD2403" s="102"/>
      <c r="AE2403" s="147"/>
    </row>
    <row r="2404" spans="1:31">
      <c r="A2404" s="100"/>
      <c r="B2404" s="101"/>
      <c r="C2404" s="175"/>
      <c r="D2404" s="67"/>
      <c r="E2404" s="67"/>
      <c r="F2404" s="102"/>
      <c r="G2404" s="102"/>
      <c r="H2404" s="102"/>
      <c r="I2404" s="102"/>
      <c r="J2404" s="102"/>
      <c r="K2404" s="102"/>
      <c r="L2404" s="67"/>
      <c r="M2404" s="67"/>
      <c r="N2404" s="67"/>
      <c r="O2404" s="111"/>
      <c r="P2404" s="67"/>
      <c r="Q2404" s="198"/>
      <c r="R2404" s="102"/>
      <c r="S2404" s="102"/>
      <c r="T2404" s="102"/>
      <c r="U2404" s="102"/>
      <c r="V2404" s="102"/>
      <c r="W2404" s="103"/>
      <c r="X2404" s="102"/>
      <c r="Y2404" s="102"/>
      <c r="Z2404" s="102"/>
      <c r="AA2404" s="102"/>
      <c r="AB2404" s="102"/>
      <c r="AC2404" s="102"/>
      <c r="AD2404" s="102"/>
      <c r="AE2404" s="147"/>
    </row>
    <row r="2405" spans="1:31">
      <c r="A2405" s="100"/>
      <c r="B2405" s="101"/>
      <c r="C2405" s="175"/>
      <c r="D2405" s="67"/>
      <c r="E2405" s="67"/>
      <c r="F2405" s="102"/>
      <c r="G2405" s="102"/>
      <c r="H2405" s="102"/>
      <c r="I2405" s="102"/>
      <c r="J2405" s="102"/>
      <c r="K2405" s="102"/>
      <c r="L2405" s="67"/>
      <c r="M2405" s="67"/>
      <c r="N2405" s="67"/>
      <c r="O2405" s="111"/>
      <c r="P2405" s="67"/>
      <c r="Q2405" s="198"/>
      <c r="R2405" s="102"/>
      <c r="S2405" s="102"/>
      <c r="T2405" s="102"/>
      <c r="U2405" s="102"/>
      <c r="V2405" s="102"/>
      <c r="W2405" s="103"/>
      <c r="X2405" s="102"/>
      <c r="Y2405" s="102"/>
      <c r="Z2405" s="102"/>
      <c r="AA2405" s="102"/>
      <c r="AB2405" s="102"/>
      <c r="AC2405" s="102"/>
      <c r="AD2405" s="102"/>
      <c r="AE2405" s="147"/>
    </row>
    <row r="2406" spans="1:31">
      <c r="A2406" s="100"/>
      <c r="B2406" s="101"/>
      <c r="C2406" s="175"/>
      <c r="D2406" s="67"/>
      <c r="E2406" s="67"/>
      <c r="F2406" s="102"/>
      <c r="G2406" s="102"/>
      <c r="H2406" s="102"/>
      <c r="I2406" s="102"/>
      <c r="J2406" s="102"/>
      <c r="K2406" s="102"/>
      <c r="L2406" s="67"/>
      <c r="M2406" s="67"/>
      <c r="N2406" s="67"/>
      <c r="O2406" s="111"/>
      <c r="P2406" s="67"/>
      <c r="Q2406" s="198"/>
      <c r="R2406" s="102"/>
      <c r="S2406" s="102"/>
      <c r="T2406" s="102"/>
      <c r="U2406" s="102"/>
      <c r="V2406" s="102"/>
      <c r="W2406" s="103"/>
      <c r="X2406" s="102"/>
      <c r="Y2406" s="102"/>
      <c r="Z2406" s="102"/>
      <c r="AA2406" s="102"/>
      <c r="AB2406" s="102"/>
      <c r="AC2406" s="102"/>
      <c r="AD2406" s="102"/>
      <c r="AE2406" s="147"/>
    </row>
    <row r="2407" spans="1:31">
      <c r="A2407" s="100"/>
      <c r="B2407" s="101"/>
      <c r="C2407" s="175"/>
      <c r="D2407" s="67"/>
      <c r="E2407" s="67"/>
      <c r="F2407" s="102"/>
      <c r="G2407" s="102"/>
      <c r="H2407" s="102"/>
      <c r="I2407" s="102"/>
      <c r="J2407" s="102"/>
      <c r="K2407" s="102"/>
      <c r="L2407" s="67"/>
      <c r="M2407" s="67"/>
      <c r="N2407" s="67"/>
      <c r="O2407" s="111"/>
      <c r="P2407" s="67"/>
      <c r="Q2407" s="198"/>
      <c r="R2407" s="102"/>
      <c r="S2407" s="102"/>
      <c r="T2407" s="102"/>
      <c r="U2407" s="102"/>
      <c r="V2407" s="102"/>
      <c r="W2407" s="103"/>
      <c r="X2407" s="102"/>
      <c r="Y2407" s="102"/>
      <c r="Z2407" s="102"/>
      <c r="AA2407" s="102"/>
      <c r="AB2407" s="102"/>
      <c r="AC2407" s="102"/>
      <c r="AD2407" s="102"/>
      <c r="AE2407" s="147"/>
    </row>
    <row r="2408" spans="1:31">
      <c r="A2408" s="100"/>
      <c r="B2408" s="101"/>
      <c r="C2408" s="175"/>
      <c r="D2408" s="67"/>
      <c r="E2408" s="67"/>
      <c r="F2408" s="102"/>
      <c r="G2408" s="102"/>
      <c r="H2408" s="102"/>
      <c r="I2408" s="102"/>
      <c r="J2408" s="102"/>
      <c r="K2408" s="102"/>
      <c r="L2408" s="67"/>
      <c r="M2408" s="67"/>
      <c r="N2408" s="67"/>
      <c r="O2408" s="111"/>
      <c r="P2408" s="67"/>
      <c r="Q2408" s="198"/>
      <c r="R2408" s="102"/>
      <c r="S2408" s="102"/>
      <c r="T2408" s="102"/>
      <c r="U2408" s="102"/>
      <c r="V2408" s="102"/>
      <c r="W2408" s="103"/>
      <c r="X2408" s="102"/>
      <c r="Y2408" s="102"/>
      <c r="Z2408" s="102"/>
      <c r="AA2408" s="102"/>
      <c r="AB2408" s="102"/>
      <c r="AC2408" s="102"/>
      <c r="AD2408" s="102"/>
      <c r="AE2408" s="147"/>
    </row>
    <row r="2409" spans="1:31">
      <c r="A2409" s="100"/>
      <c r="B2409" s="101"/>
      <c r="C2409" s="175"/>
      <c r="D2409" s="67"/>
      <c r="E2409" s="67"/>
      <c r="F2409" s="102"/>
      <c r="G2409" s="102"/>
      <c r="H2409" s="102"/>
      <c r="I2409" s="102"/>
      <c r="J2409" s="102"/>
      <c r="K2409" s="102"/>
      <c r="L2409" s="67"/>
      <c r="M2409" s="67"/>
      <c r="N2409" s="67"/>
      <c r="O2409" s="111"/>
      <c r="P2409" s="67"/>
      <c r="Q2409" s="198"/>
      <c r="R2409" s="102"/>
      <c r="S2409" s="102"/>
      <c r="T2409" s="102"/>
      <c r="U2409" s="102"/>
      <c r="V2409" s="102"/>
      <c r="W2409" s="103"/>
      <c r="X2409" s="102"/>
      <c r="Y2409" s="102"/>
      <c r="Z2409" s="102"/>
      <c r="AA2409" s="102"/>
      <c r="AB2409" s="102"/>
      <c r="AC2409" s="102"/>
      <c r="AD2409" s="102"/>
      <c r="AE2409" s="147"/>
    </row>
    <row r="2410" spans="1:31">
      <c r="A2410" s="100"/>
      <c r="B2410" s="101"/>
      <c r="C2410" s="175"/>
      <c r="D2410" s="67"/>
      <c r="E2410" s="67"/>
      <c r="F2410" s="102"/>
      <c r="G2410" s="102"/>
      <c r="H2410" s="102"/>
      <c r="I2410" s="102"/>
      <c r="J2410" s="102"/>
      <c r="K2410" s="102"/>
      <c r="L2410" s="67"/>
      <c r="M2410" s="67"/>
      <c r="N2410" s="67"/>
      <c r="O2410" s="111"/>
      <c r="P2410" s="67"/>
      <c r="Q2410" s="198"/>
      <c r="R2410" s="102"/>
      <c r="S2410" s="102"/>
      <c r="T2410" s="102"/>
      <c r="U2410" s="102"/>
      <c r="V2410" s="102"/>
      <c r="W2410" s="103"/>
      <c r="X2410" s="102"/>
      <c r="Y2410" s="102"/>
      <c r="Z2410" s="102"/>
      <c r="AA2410" s="102"/>
      <c r="AB2410" s="102"/>
      <c r="AC2410" s="102"/>
      <c r="AD2410" s="102"/>
      <c r="AE2410" s="147"/>
    </row>
    <row r="2411" spans="1:31">
      <c r="A2411" s="100"/>
      <c r="B2411" s="101"/>
      <c r="C2411" s="175"/>
      <c r="D2411" s="67"/>
      <c r="E2411" s="67"/>
      <c r="F2411" s="102"/>
      <c r="G2411" s="102"/>
      <c r="H2411" s="102"/>
      <c r="I2411" s="102"/>
      <c r="J2411" s="102"/>
      <c r="K2411" s="102"/>
      <c r="L2411" s="67"/>
      <c r="M2411" s="67"/>
      <c r="N2411" s="67"/>
      <c r="O2411" s="111"/>
      <c r="P2411" s="67"/>
      <c r="Q2411" s="198"/>
      <c r="R2411" s="102"/>
      <c r="S2411" s="102"/>
      <c r="T2411" s="102"/>
      <c r="U2411" s="102"/>
      <c r="V2411" s="102"/>
      <c r="W2411" s="103"/>
      <c r="X2411" s="102"/>
      <c r="Y2411" s="102"/>
      <c r="Z2411" s="102"/>
      <c r="AA2411" s="102"/>
      <c r="AB2411" s="102"/>
      <c r="AC2411" s="102"/>
      <c r="AD2411" s="102"/>
      <c r="AE2411" s="147"/>
    </row>
    <row r="2412" spans="1:31">
      <c r="A2412" s="100"/>
      <c r="B2412" s="101"/>
      <c r="C2412" s="175"/>
      <c r="D2412" s="67"/>
      <c r="E2412" s="67"/>
      <c r="F2412" s="102"/>
      <c r="G2412" s="102"/>
      <c r="H2412" s="102"/>
      <c r="I2412" s="102"/>
      <c r="J2412" s="102"/>
      <c r="K2412" s="102"/>
      <c r="L2412" s="67"/>
      <c r="M2412" s="67"/>
      <c r="N2412" s="67"/>
      <c r="O2412" s="111"/>
      <c r="P2412" s="67"/>
      <c r="Q2412" s="198"/>
      <c r="R2412" s="102"/>
      <c r="S2412" s="102"/>
      <c r="T2412" s="102"/>
      <c r="U2412" s="102"/>
      <c r="V2412" s="102"/>
      <c r="W2412" s="103"/>
      <c r="X2412" s="102"/>
      <c r="Y2412" s="102"/>
      <c r="Z2412" s="102"/>
      <c r="AA2412" s="102"/>
      <c r="AB2412" s="102"/>
      <c r="AC2412" s="102"/>
      <c r="AD2412" s="102"/>
      <c r="AE2412" s="147"/>
    </row>
    <row r="2413" spans="1:31">
      <c r="A2413" s="100"/>
      <c r="B2413" s="101"/>
      <c r="C2413" s="175"/>
      <c r="D2413" s="67"/>
      <c r="E2413" s="67"/>
      <c r="F2413" s="102"/>
      <c r="G2413" s="102"/>
      <c r="H2413" s="102"/>
      <c r="I2413" s="102"/>
      <c r="J2413" s="102"/>
      <c r="K2413" s="102"/>
      <c r="L2413" s="67"/>
      <c r="M2413" s="67"/>
      <c r="N2413" s="67"/>
      <c r="O2413" s="111"/>
      <c r="P2413" s="67"/>
      <c r="Q2413" s="198"/>
      <c r="R2413" s="102"/>
      <c r="S2413" s="102"/>
      <c r="T2413" s="102"/>
      <c r="U2413" s="102"/>
      <c r="V2413" s="102"/>
      <c r="W2413" s="103"/>
      <c r="X2413" s="102"/>
      <c r="Y2413" s="102"/>
      <c r="Z2413" s="102"/>
      <c r="AA2413" s="102"/>
      <c r="AB2413" s="102"/>
      <c r="AC2413" s="102"/>
      <c r="AD2413" s="102"/>
      <c r="AE2413" s="147"/>
    </row>
    <row r="2414" spans="1:31">
      <c r="A2414" s="100"/>
      <c r="B2414" s="101"/>
      <c r="C2414" s="175"/>
      <c r="D2414" s="67"/>
      <c r="E2414" s="67"/>
      <c r="F2414" s="102"/>
      <c r="G2414" s="102"/>
      <c r="H2414" s="102"/>
      <c r="I2414" s="102"/>
      <c r="J2414" s="102"/>
      <c r="K2414" s="102"/>
      <c r="L2414" s="67"/>
      <c r="M2414" s="67"/>
      <c r="N2414" s="67"/>
      <c r="O2414" s="111"/>
      <c r="P2414" s="67"/>
      <c r="Q2414" s="198"/>
      <c r="R2414" s="102"/>
      <c r="S2414" s="102"/>
      <c r="T2414" s="102"/>
      <c r="U2414" s="102"/>
      <c r="V2414" s="102"/>
      <c r="W2414" s="103"/>
      <c r="X2414" s="102"/>
      <c r="Y2414" s="102"/>
      <c r="Z2414" s="102"/>
      <c r="AA2414" s="102"/>
      <c r="AB2414" s="102"/>
      <c r="AC2414" s="102"/>
      <c r="AD2414" s="102"/>
      <c r="AE2414" s="147"/>
    </row>
    <row r="2415" spans="1:31">
      <c r="A2415" s="100"/>
      <c r="B2415" s="101"/>
      <c r="C2415" s="175"/>
      <c r="D2415" s="67"/>
      <c r="E2415" s="67"/>
      <c r="F2415" s="102"/>
      <c r="G2415" s="102"/>
      <c r="H2415" s="102"/>
      <c r="I2415" s="102"/>
      <c r="J2415" s="102"/>
      <c r="K2415" s="102"/>
      <c r="L2415" s="67"/>
      <c r="M2415" s="67"/>
      <c r="N2415" s="67"/>
      <c r="O2415" s="111"/>
      <c r="P2415" s="67"/>
      <c r="Q2415" s="198"/>
      <c r="R2415" s="102"/>
      <c r="S2415" s="102"/>
      <c r="T2415" s="102"/>
      <c r="U2415" s="102"/>
      <c r="V2415" s="102"/>
      <c r="W2415" s="103"/>
      <c r="X2415" s="102"/>
      <c r="Y2415" s="102"/>
      <c r="Z2415" s="102"/>
      <c r="AA2415" s="102"/>
      <c r="AB2415" s="102"/>
      <c r="AC2415" s="102"/>
      <c r="AD2415" s="102"/>
      <c r="AE2415" s="147"/>
    </row>
    <row r="2416" spans="1:31">
      <c r="A2416" s="100"/>
      <c r="B2416" s="101"/>
      <c r="C2416" s="175"/>
      <c r="D2416" s="67"/>
      <c r="E2416" s="67"/>
      <c r="F2416" s="102"/>
      <c r="G2416" s="102"/>
      <c r="H2416" s="102"/>
      <c r="I2416" s="102"/>
      <c r="J2416" s="102"/>
      <c r="K2416" s="102"/>
      <c r="L2416" s="67"/>
      <c r="M2416" s="67"/>
      <c r="N2416" s="67"/>
      <c r="O2416" s="111"/>
      <c r="P2416" s="67"/>
      <c r="Q2416" s="198"/>
      <c r="R2416" s="102"/>
      <c r="S2416" s="102"/>
      <c r="T2416" s="102"/>
      <c r="U2416" s="102"/>
      <c r="V2416" s="102"/>
      <c r="W2416" s="103"/>
      <c r="X2416" s="102"/>
      <c r="Y2416" s="102"/>
      <c r="Z2416" s="102"/>
      <c r="AA2416" s="102"/>
      <c r="AB2416" s="102"/>
      <c r="AC2416" s="102"/>
      <c r="AD2416" s="102"/>
      <c r="AE2416" s="147"/>
    </row>
    <row r="2417" spans="1:31">
      <c r="A2417" s="100"/>
      <c r="B2417" s="101"/>
      <c r="C2417" s="175"/>
      <c r="D2417" s="67"/>
      <c r="E2417" s="67"/>
      <c r="F2417" s="102"/>
      <c r="G2417" s="102"/>
      <c r="H2417" s="102"/>
      <c r="I2417" s="102"/>
      <c r="J2417" s="102"/>
      <c r="K2417" s="102"/>
      <c r="L2417" s="67"/>
      <c r="M2417" s="67"/>
      <c r="N2417" s="67"/>
      <c r="O2417" s="111"/>
      <c r="P2417" s="67"/>
      <c r="Q2417" s="198"/>
      <c r="R2417" s="102"/>
      <c r="S2417" s="102"/>
      <c r="T2417" s="102"/>
      <c r="U2417" s="102"/>
      <c r="V2417" s="102"/>
      <c r="W2417" s="103"/>
      <c r="X2417" s="102"/>
      <c r="Y2417" s="102"/>
      <c r="Z2417" s="102"/>
      <c r="AA2417" s="102"/>
      <c r="AB2417" s="102"/>
      <c r="AC2417" s="102"/>
      <c r="AD2417" s="102"/>
      <c r="AE2417" s="147"/>
    </row>
    <row r="2418" spans="1:31">
      <c r="A2418" s="100"/>
      <c r="B2418" s="101"/>
      <c r="C2418" s="175"/>
      <c r="D2418" s="67"/>
      <c r="E2418" s="67"/>
      <c r="F2418" s="102"/>
      <c r="G2418" s="102"/>
      <c r="H2418" s="102"/>
      <c r="I2418" s="102"/>
      <c r="J2418" s="102"/>
      <c r="K2418" s="102"/>
      <c r="L2418" s="67"/>
      <c r="M2418" s="67"/>
      <c r="N2418" s="67"/>
      <c r="O2418" s="111"/>
      <c r="P2418" s="67"/>
      <c r="Q2418" s="198"/>
      <c r="R2418" s="102"/>
      <c r="S2418" s="102"/>
      <c r="T2418" s="102"/>
      <c r="U2418" s="102"/>
      <c r="V2418" s="102"/>
      <c r="W2418" s="103"/>
      <c r="X2418" s="102"/>
      <c r="Y2418" s="102"/>
      <c r="Z2418" s="102"/>
      <c r="AA2418" s="102"/>
      <c r="AB2418" s="102"/>
      <c r="AC2418" s="102"/>
      <c r="AD2418" s="102"/>
      <c r="AE2418" s="147"/>
    </row>
    <row r="2419" spans="1:31">
      <c r="A2419" s="100"/>
      <c r="B2419" s="101"/>
      <c r="C2419" s="175"/>
      <c r="D2419" s="67"/>
      <c r="E2419" s="67"/>
      <c r="F2419" s="102"/>
      <c r="G2419" s="102"/>
      <c r="H2419" s="102"/>
      <c r="I2419" s="102"/>
      <c r="J2419" s="102"/>
      <c r="K2419" s="102"/>
      <c r="L2419" s="67"/>
      <c r="M2419" s="67"/>
      <c r="N2419" s="67"/>
      <c r="O2419" s="111"/>
      <c r="P2419" s="67"/>
      <c r="Q2419" s="198"/>
      <c r="R2419" s="102"/>
      <c r="S2419" s="102"/>
      <c r="T2419" s="102"/>
      <c r="U2419" s="102"/>
      <c r="V2419" s="102"/>
      <c r="W2419" s="103"/>
      <c r="X2419" s="102"/>
      <c r="Y2419" s="102"/>
      <c r="Z2419" s="102"/>
      <c r="AA2419" s="102"/>
      <c r="AB2419" s="102"/>
      <c r="AC2419" s="102"/>
      <c r="AD2419" s="102"/>
      <c r="AE2419" s="147"/>
    </row>
    <row r="2420" spans="1:31">
      <c r="A2420" s="100"/>
      <c r="B2420" s="101"/>
      <c r="C2420" s="175"/>
      <c r="D2420" s="67"/>
      <c r="E2420" s="67"/>
      <c r="F2420" s="102"/>
      <c r="G2420" s="102"/>
      <c r="H2420" s="102"/>
      <c r="I2420" s="102"/>
      <c r="J2420" s="102"/>
      <c r="K2420" s="102"/>
      <c r="L2420" s="67"/>
      <c r="M2420" s="67"/>
      <c r="N2420" s="67"/>
      <c r="O2420" s="111"/>
      <c r="P2420" s="67"/>
      <c r="Q2420" s="198"/>
      <c r="R2420" s="102"/>
      <c r="S2420" s="102"/>
      <c r="T2420" s="102"/>
      <c r="U2420" s="102"/>
      <c r="V2420" s="102"/>
      <c r="W2420" s="103"/>
      <c r="X2420" s="102"/>
      <c r="Y2420" s="102"/>
      <c r="Z2420" s="102"/>
      <c r="AA2420" s="102"/>
      <c r="AB2420" s="102"/>
      <c r="AC2420" s="102"/>
      <c r="AD2420" s="102"/>
      <c r="AE2420" s="147"/>
    </row>
    <row r="2421" spans="1:31">
      <c r="A2421" s="100"/>
      <c r="B2421" s="101"/>
      <c r="C2421" s="175"/>
      <c r="D2421" s="67"/>
      <c r="E2421" s="67"/>
      <c r="F2421" s="102"/>
      <c r="G2421" s="102"/>
      <c r="H2421" s="102"/>
      <c r="I2421" s="102"/>
      <c r="J2421" s="102"/>
      <c r="K2421" s="102"/>
      <c r="L2421" s="67"/>
      <c r="M2421" s="67"/>
      <c r="N2421" s="67"/>
      <c r="O2421" s="111"/>
      <c r="P2421" s="67"/>
      <c r="Q2421" s="198"/>
      <c r="R2421" s="102"/>
      <c r="S2421" s="102"/>
      <c r="T2421" s="102"/>
      <c r="U2421" s="102"/>
      <c r="V2421" s="102"/>
      <c r="W2421" s="103"/>
      <c r="X2421" s="102"/>
      <c r="Y2421" s="102"/>
      <c r="Z2421" s="102"/>
      <c r="AA2421" s="102"/>
      <c r="AB2421" s="102"/>
      <c r="AC2421" s="102"/>
      <c r="AD2421" s="102"/>
      <c r="AE2421" s="147"/>
    </row>
    <row r="2422" spans="1:31">
      <c r="A2422" s="100"/>
      <c r="B2422" s="101"/>
      <c r="C2422" s="175"/>
      <c r="D2422" s="67"/>
      <c r="E2422" s="67"/>
      <c r="F2422" s="102"/>
      <c r="G2422" s="102"/>
      <c r="H2422" s="102"/>
      <c r="I2422" s="102"/>
      <c r="J2422" s="102"/>
      <c r="K2422" s="102"/>
      <c r="L2422" s="67"/>
      <c r="M2422" s="67"/>
      <c r="N2422" s="67"/>
      <c r="O2422" s="111"/>
      <c r="P2422" s="67"/>
      <c r="Q2422" s="198"/>
      <c r="R2422" s="102"/>
      <c r="S2422" s="102"/>
      <c r="T2422" s="102"/>
      <c r="U2422" s="102"/>
      <c r="V2422" s="102"/>
      <c r="W2422" s="103"/>
      <c r="X2422" s="102"/>
      <c r="Y2422" s="102"/>
      <c r="Z2422" s="102"/>
      <c r="AA2422" s="102"/>
      <c r="AB2422" s="102"/>
      <c r="AC2422" s="102"/>
      <c r="AD2422" s="102"/>
      <c r="AE2422" s="147"/>
    </row>
    <row r="2423" spans="1:31">
      <c r="A2423" s="100"/>
      <c r="B2423" s="101"/>
      <c r="C2423" s="175"/>
      <c r="D2423" s="67"/>
      <c r="E2423" s="67"/>
      <c r="F2423" s="102"/>
      <c r="G2423" s="102"/>
      <c r="H2423" s="102"/>
      <c r="I2423" s="102"/>
      <c r="J2423" s="102"/>
      <c r="K2423" s="102"/>
      <c r="L2423" s="67"/>
      <c r="M2423" s="67"/>
      <c r="N2423" s="67"/>
      <c r="O2423" s="111"/>
      <c r="P2423" s="67"/>
      <c r="Q2423" s="198"/>
      <c r="R2423" s="102"/>
      <c r="S2423" s="102"/>
      <c r="T2423" s="102"/>
      <c r="U2423" s="102"/>
      <c r="V2423" s="102"/>
      <c r="W2423" s="103"/>
      <c r="X2423" s="102"/>
      <c r="Y2423" s="102"/>
      <c r="Z2423" s="102"/>
      <c r="AA2423" s="102"/>
      <c r="AB2423" s="102"/>
      <c r="AC2423" s="102"/>
      <c r="AD2423" s="102"/>
      <c r="AE2423" s="147"/>
    </row>
    <row r="2424" spans="1:31">
      <c r="A2424" s="100"/>
      <c r="B2424" s="101"/>
      <c r="C2424" s="175"/>
      <c r="D2424" s="67"/>
      <c r="E2424" s="67"/>
      <c r="F2424" s="102"/>
      <c r="G2424" s="102"/>
      <c r="H2424" s="102"/>
      <c r="I2424" s="102"/>
      <c r="J2424" s="102"/>
      <c r="K2424" s="102"/>
      <c r="L2424" s="67"/>
      <c r="M2424" s="67"/>
      <c r="N2424" s="67"/>
      <c r="O2424" s="111"/>
      <c r="P2424" s="67"/>
      <c r="Q2424" s="198"/>
      <c r="R2424" s="102"/>
      <c r="S2424" s="102"/>
      <c r="T2424" s="102"/>
      <c r="U2424" s="102"/>
      <c r="V2424" s="102"/>
      <c r="W2424" s="103"/>
      <c r="X2424" s="102"/>
      <c r="Y2424" s="102"/>
      <c r="Z2424" s="102"/>
      <c r="AA2424" s="102"/>
      <c r="AB2424" s="102"/>
      <c r="AC2424" s="102"/>
      <c r="AD2424" s="102"/>
      <c r="AE2424" s="147"/>
    </row>
    <row r="2425" spans="1:31">
      <c r="A2425" s="100"/>
      <c r="B2425" s="101"/>
      <c r="C2425" s="175"/>
      <c r="D2425" s="67"/>
      <c r="E2425" s="67"/>
      <c r="F2425" s="102"/>
      <c r="G2425" s="102"/>
      <c r="H2425" s="102"/>
      <c r="I2425" s="102"/>
      <c r="J2425" s="102"/>
      <c r="K2425" s="102"/>
      <c r="L2425" s="67"/>
      <c r="M2425" s="67"/>
      <c r="N2425" s="67"/>
      <c r="O2425" s="111"/>
      <c r="P2425" s="67"/>
      <c r="Q2425" s="198"/>
      <c r="R2425" s="102"/>
      <c r="S2425" s="102"/>
      <c r="T2425" s="102"/>
      <c r="U2425" s="102"/>
      <c r="V2425" s="102"/>
      <c r="W2425" s="103"/>
      <c r="X2425" s="102"/>
      <c r="Y2425" s="102"/>
      <c r="Z2425" s="102"/>
      <c r="AA2425" s="102"/>
      <c r="AB2425" s="102"/>
      <c r="AC2425" s="102"/>
      <c r="AD2425" s="102"/>
      <c r="AE2425" s="147"/>
    </row>
    <row r="2426" spans="1:31">
      <c r="A2426" s="100"/>
      <c r="B2426" s="101"/>
      <c r="C2426" s="175"/>
      <c r="D2426" s="67"/>
      <c r="E2426" s="67"/>
      <c r="F2426" s="102"/>
      <c r="G2426" s="102"/>
      <c r="H2426" s="102"/>
      <c r="I2426" s="102"/>
      <c r="J2426" s="102"/>
      <c r="K2426" s="102"/>
      <c r="L2426" s="67"/>
      <c r="M2426" s="67"/>
      <c r="N2426" s="67"/>
      <c r="O2426" s="111"/>
      <c r="P2426" s="67"/>
      <c r="Q2426" s="198"/>
      <c r="R2426" s="102"/>
      <c r="S2426" s="102"/>
      <c r="T2426" s="102"/>
      <c r="U2426" s="102"/>
      <c r="V2426" s="102"/>
      <c r="W2426" s="103"/>
      <c r="X2426" s="102"/>
      <c r="Y2426" s="102"/>
      <c r="Z2426" s="102"/>
      <c r="AA2426" s="102"/>
      <c r="AB2426" s="102"/>
      <c r="AC2426" s="102"/>
      <c r="AD2426" s="102"/>
      <c r="AE2426" s="147"/>
    </row>
    <row r="2427" spans="1:31">
      <c r="A2427" s="100"/>
      <c r="B2427" s="101"/>
      <c r="C2427" s="175"/>
      <c r="D2427" s="67"/>
      <c r="E2427" s="67"/>
      <c r="F2427" s="102"/>
      <c r="G2427" s="102"/>
      <c r="H2427" s="102"/>
      <c r="I2427" s="102"/>
      <c r="J2427" s="102"/>
      <c r="K2427" s="102"/>
      <c r="L2427" s="67"/>
      <c r="M2427" s="67"/>
      <c r="N2427" s="67"/>
      <c r="O2427" s="111"/>
      <c r="P2427" s="67"/>
      <c r="Q2427" s="198"/>
      <c r="R2427" s="102"/>
      <c r="S2427" s="102"/>
      <c r="T2427" s="102"/>
      <c r="U2427" s="102"/>
      <c r="V2427" s="102"/>
      <c r="W2427" s="103"/>
      <c r="X2427" s="102"/>
      <c r="Y2427" s="102"/>
      <c r="Z2427" s="102"/>
      <c r="AA2427" s="102"/>
      <c r="AB2427" s="102"/>
      <c r="AC2427" s="102"/>
      <c r="AD2427" s="102"/>
      <c r="AE2427" s="147"/>
    </row>
    <row r="2428" spans="1:31">
      <c r="A2428" s="100"/>
      <c r="B2428" s="101"/>
      <c r="C2428" s="175"/>
      <c r="D2428" s="67"/>
      <c r="E2428" s="67"/>
      <c r="F2428" s="102"/>
      <c r="G2428" s="102"/>
      <c r="H2428" s="102"/>
      <c r="I2428" s="102"/>
      <c r="J2428" s="102"/>
      <c r="K2428" s="102"/>
      <c r="L2428" s="67"/>
      <c r="M2428" s="67"/>
      <c r="N2428" s="67"/>
      <c r="O2428" s="111"/>
      <c r="P2428" s="67"/>
      <c r="Q2428" s="198"/>
      <c r="R2428" s="102"/>
      <c r="S2428" s="102"/>
      <c r="T2428" s="102"/>
      <c r="U2428" s="102"/>
      <c r="V2428" s="102"/>
      <c r="W2428" s="103"/>
      <c r="X2428" s="102"/>
      <c r="Y2428" s="102"/>
      <c r="Z2428" s="102"/>
      <c r="AA2428" s="102"/>
      <c r="AB2428" s="102"/>
      <c r="AC2428" s="102"/>
      <c r="AD2428" s="102"/>
      <c r="AE2428" s="147"/>
    </row>
    <row r="2429" spans="1:31">
      <c r="A2429" s="100"/>
      <c r="B2429" s="101"/>
      <c r="C2429" s="175"/>
      <c r="D2429" s="67"/>
      <c r="E2429" s="67"/>
      <c r="F2429" s="102"/>
      <c r="G2429" s="102"/>
      <c r="H2429" s="102"/>
      <c r="I2429" s="102"/>
      <c r="J2429" s="102"/>
      <c r="K2429" s="102"/>
      <c r="L2429" s="67"/>
      <c r="M2429" s="67"/>
      <c r="N2429" s="67"/>
      <c r="O2429" s="111"/>
      <c r="P2429" s="67"/>
      <c r="Q2429" s="198"/>
      <c r="R2429" s="102"/>
      <c r="S2429" s="102"/>
      <c r="T2429" s="102"/>
      <c r="U2429" s="102"/>
      <c r="V2429" s="102"/>
      <c r="W2429" s="103"/>
      <c r="X2429" s="102"/>
      <c r="Y2429" s="102"/>
      <c r="Z2429" s="102"/>
      <c r="AA2429" s="102"/>
      <c r="AB2429" s="102"/>
      <c r="AC2429" s="102"/>
      <c r="AD2429" s="102"/>
      <c r="AE2429" s="147"/>
    </row>
    <row r="2430" spans="1:31">
      <c r="A2430" s="100"/>
      <c r="B2430" s="101"/>
      <c r="C2430" s="175"/>
      <c r="D2430" s="67"/>
      <c r="E2430" s="67"/>
      <c r="F2430" s="102"/>
      <c r="G2430" s="102"/>
      <c r="H2430" s="102"/>
      <c r="I2430" s="102"/>
      <c r="J2430" s="102"/>
      <c r="K2430" s="102"/>
      <c r="L2430" s="67"/>
      <c r="M2430" s="67"/>
      <c r="N2430" s="67"/>
      <c r="O2430" s="111"/>
      <c r="P2430" s="67"/>
      <c r="Q2430" s="198"/>
      <c r="R2430" s="102"/>
      <c r="S2430" s="102"/>
      <c r="T2430" s="102"/>
      <c r="U2430" s="102"/>
      <c r="V2430" s="102"/>
      <c r="W2430" s="103"/>
      <c r="X2430" s="102"/>
      <c r="Y2430" s="102"/>
      <c r="Z2430" s="102"/>
      <c r="AA2430" s="102"/>
      <c r="AB2430" s="102"/>
      <c r="AC2430" s="102"/>
      <c r="AD2430" s="102"/>
      <c r="AE2430" s="147"/>
    </row>
    <row r="2431" spans="1:31">
      <c r="A2431" s="100"/>
      <c r="B2431" s="101"/>
      <c r="C2431" s="175"/>
      <c r="D2431" s="67"/>
      <c r="E2431" s="67"/>
      <c r="F2431" s="102"/>
      <c r="G2431" s="102"/>
      <c r="H2431" s="102"/>
      <c r="I2431" s="102"/>
      <c r="J2431" s="102"/>
      <c r="K2431" s="102"/>
      <c r="L2431" s="67"/>
      <c r="M2431" s="67"/>
      <c r="N2431" s="67"/>
      <c r="O2431" s="111"/>
      <c r="P2431" s="67"/>
      <c r="Q2431" s="198"/>
      <c r="R2431" s="102"/>
      <c r="S2431" s="102"/>
      <c r="T2431" s="102"/>
      <c r="U2431" s="102"/>
      <c r="V2431" s="102"/>
      <c r="W2431" s="103"/>
      <c r="X2431" s="102"/>
      <c r="Y2431" s="102"/>
      <c r="Z2431" s="102"/>
      <c r="AA2431" s="102"/>
      <c r="AB2431" s="102"/>
      <c r="AC2431" s="102"/>
      <c r="AD2431" s="102"/>
      <c r="AE2431" s="147"/>
    </row>
    <row r="2432" spans="1:31">
      <c r="A2432" s="100"/>
      <c r="B2432" s="101"/>
      <c r="C2432" s="175"/>
      <c r="D2432" s="67"/>
      <c r="E2432" s="67"/>
      <c r="F2432" s="102"/>
      <c r="G2432" s="102"/>
      <c r="H2432" s="102"/>
      <c r="I2432" s="102"/>
      <c r="J2432" s="102"/>
      <c r="K2432" s="102"/>
      <c r="L2432" s="67"/>
      <c r="M2432" s="67"/>
      <c r="N2432" s="67"/>
      <c r="O2432" s="111"/>
      <c r="P2432" s="67"/>
      <c r="Q2432" s="198"/>
      <c r="R2432" s="102"/>
      <c r="S2432" s="102"/>
      <c r="T2432" s="102"/>
      <c r="U2432" s="102"/>
      <c r="V2432" s="102"/>
      <c r="W2432" s="103"/>
      <c r="X2432" s="102"/>
      <c r="Y2432" s="102"/>
      <c r="Z2432" s="102"/>
      <c r="AA2432" s="102"/>
      <c r="AB2432" s="102"/>
      <c r="AC2432" s="102"/>
      <c r="AD2432" s="102"/>
      <c r="AE2432" s="147"/>
    </row>
    <row r="2433" spans="1:31">
      <c r="A2433" s="100"/>
      <c r="B2433" s="101"/>
      <c r="C2433" s="175"/>
      <c r="D2433" s="67"/>
      <c r="E2433" s="67"/>
      <c r="F2433" s="102"/>
      <c r="G2433" s="102"/>
      <c r="H2433" s="102"/>
      <c r="I2433" s="102"/>
      <c r="J2433" s="102"/>
      <c r="K2433" s="102"/>
      <c r="L2433" s="67"/>
      <c r="M2433" s="67"/>
      <c r="N2433" s="67"/>
      <c r="O2433" s="111"/>
      <c r="P2433" s="67"/>
      <c r="Q2433" s="198"/>
      <c r="R2433" s="102"/>
      <c r="S2433" s="102"/>
      <c r="T2433" s="102"/>
      <c r="U2433" s="102"/>
      <c r="V2433" s="102"/>
      <c r="W2433" s="103"/>
      <c r="X2433" s="102"/>
      <c r="Y2433" s="102"/>
      <c r="Z2433" s="102"/>
      <c r="AA2433" s="102"/>
      <c r="AB2433" s="102"/>
      <c r="AC2433" s="102"/>
      <c r="AD2433" s="102"/>
      <c r="AE2433" s="147"/>
    </row>
    <row r="2434" spans="1:31">
      <c r="A2434" s="100"/>
      <c r="B2434" s="101"/>
      <c r="C2434" s="175"/>
      <c r="D2434" s="67"/>
      <c r="E2434" s="67"/>
      <c r="F2434" s="102"/>
      <c r="G2434" s="102"/>
      <c r="H2434" s="102"/>
      <c r="I2434" s="102"/>
      <c r="J2434" s="102"/>
      <c r="K2434" s="102"/>
      <c r="L2434" s="67"/>
      <c r="M2434" s="67"/>
      <c r="N2434" s="67"/>
      <c r="O2434" s="111"/>
      <c r="P2434" s="67"/>
      <c r="Q2434" s="198"/>
      <c r="R2434" s="102"/>
      <c r="S2434" s="102"/>
      <c r="T2434" s="102"/>
      <c r="U2434" s="102"/>
      <c r="V2434" s="102"/>
      <c r="W2434" s="103"/>
      <c r="X2434" s="102"/>
      <c r="Y2434" s="102"/>
      <c r="Z2434" s="102"/>
      <c r="AA2434" s="102"/>
      <c r="AB2434" s="102"/>
      <c r="AC2434" s="102"/>
      <c r="AD2434" s="102"/>
      <c r="AE2434" s="147"/>
    </row>
    <row r="2435" spans="1:31">
      <c r="A2435" s="100"/>
      <c r="B2435" s="101"/>
      <c r="C2435" s="175"/>
      <c r="D2435" s="67"/>
      <c r="E2435" s="67"/>
      <c r="F2435" s="102"/>
      <c r="G2435" s="102"/>
      <c r="H2435" s="102"/>
      <c r="I2435" s="102"/>
      <c r="J2435" s="102"/>
      <c r="K2435" s="102"/>
      <c r="L2435" s="67"/>
      <c r="M2435" s="67"/>
      <c r="N2435" s="67"/>
      <c r="O2435" s="111"/>
      <c r="P2435" s="67"/>
      <c r="Q2435" s="198"/>
      <c r="R2435" s="102"/>
      <c r="S2435" s="102"/>
      <c r="T2435" s="102"/>
      <c r="U2435" s="102"/>
      <c r="V2435" s="102"/>
      <c r="W2435" s="103"/>
      <c r="X2435" s="102"/>
      <c r="Y2435" s="102"/>
      <c r="Z2435" s="102"/>
      <c r="AA2435" s="102"/>
      <c r="AB2435" s="102"/>
      <c r="AC2435" s="102"/>
      <c r="AD2435" s="102"/>
      <c r="AE2435" s="147"/>
    </row>
    <row r="2436" spans="1:31">
      <c r="A2436" s="100"/>
      <c r="B2436" s="101"/>
      <c r="C2436" s="175"/>
      <c r="D2436" s="67"/>
      <c r="E2436" s="67"/>
      <c r="F2436" s="102"/>
      <c r="G2436" s="102"/>
      <c r="H2436" s="102"/>
      <c r="I2436" s="102"/>
      <c r="J2436" s="102"/>
      <c r="K2436" s="102"/>
      <c r="L2436" s="67"/>
      <c r="M2436" s="67"/>
      <c r="N2436" s="67"/>
      <c r="O2436" s="111"/>
      <c r="P2436" s="67"/>
      <c r="Q2436" s="198"/>
      <c r="R2436" s="102"/>
      <c r="S2436" s="102"/>
      <c r="T2436" s="102"/>
      <c r="U2436" s="102"/>
      <c r="V2436" s="102"/>
      <c r="W2436" s="103"/>
      <c r="X2436" s="102"/>
      <c r="Y2436" s="102"/>
      <c r="Z2436" s="102"/>
      <c r="AA2436" s="102"/>
      <c r="AB2436" s="102"/>
      <c r="AC2436" s="102"/>
      <c r="AD2436" s="102"/>
      <c r="AE2436" s="147"/>
    </row>
    <row r="2437" spans="1:31">
      <c r="A2437" s="100"/>
      <c r="B2437" s="101"/>
      <c r="C2437" s="175"/>
      <c r="D2437" s="67"/>
      <c r="E2437" s="67"/>
      <c r="F2437" s="102"/>
      <c r="G2437" s="102"/>
      <c r="H2437" s="102"/>
      <c r="I2437" s="102"/>
      <c r="J2437" s="102"/>
      <c r="K2437" s="102"/>
      <c r="L2437" s="67"/>
      <c r="M2437" s="67"/>
      <c r="N2437" s="67"/>
      <c r="O2437" s="111"/>
      <c r="P2437" s="67"/>
      <c r="Q2437" s="198"/>
      <c r="R2437" s="102"/>
      <c r="S2437" s="102"/>
      <c r="T2437" s="102"/>
      <c r="U2437" s="102"/>
      <c r="V2437" s="102"/>
      <c r="W2437" s="103"/>
      <c r="X2437" s="102"/>
      <c r="Y2437" s="102"/>
      <c r="Z2437" s="102"/>
      <c r="AA2437" s="102"/>
      <c r="AB2437" s="102"/>
      <c r="AC2437" s="102"/>
      <c r="AD2437" s="102"/>
      <c r="AE2437" s="147"/>
    </row>
    <row r="2438" spans="1:31">
      <c r="A2438" s="100"/>
      <c r="B2438" s="101"/>
      <c r="C2438" s="175"/>
      <c r="D2438" s="67"/>
      <c r="E2438" s="67"/>
      <c r="F2438" s="102"/>
      <c r="G2438" s="102"/>
      <c r="H2438" s="102"/>
      <c r="I2438" s="102"/>
      <c r="J2438" s="102"/>
      <c r="K2438" s="102"/>
      <c r="L2438" s="67"/>
      <c r="M2438" s="67"/>
      <c r="N2438" s="67"/>
      <c r="O2438" s="111"/>
      <c r="P2438" s="67"/>
      <c r="Q2438" s="198"/>
      <c r="R2438" s="102"/>
      <c r="S2438" s="102"/>
      <c r="T2438" s="102"/>
      <c r="U2438" s="102"/>
      <c r="V2438" s="102"/>
      <c r="W2438" s="103"/>
      <c r="X2438" s="102"/>
      <c r="Y2438" s="102"/>
      <c r="Z2438" s="102"/>
      <c r="AA2438" s="102"/>
      <c r="AB2438" s="102"/>
      <c r="AC2438" s="102"/>
      <c r="AD2438" s="102"/>
      <c r="AE2438" s="147"/>
    </row>
    <row r="2439" spans="1:31">
      <c r="A2439" s="100"/>
      <c r="B2439" s="101"/>
      <c r="C2439" s="175"/>
      <c r="D2439" s="67"/>
      <c r="E2439" s="67"/>
      <c r="F2439" s="102"/>
      <c r="G2439" s="102"/>
      <c r="H2439" s="102"/>
      <c r="I2439" s="102"/>
      <c r="J2439" s="102"/>
      <c r="K2439" s="102"/>
      <c r="L2439" s="67"/>
      <c r="M2439" s="67"/>
      <c r="N2439" s="67"/>
      <c r="O2439" s="111"/>
      <c r="P2439" s="67"/>
      <c r="Q2439" s="198"/>
      <c r="R2439" s="102"/>
      <c r="S2439" s="102"/>
      <c r="T2439" s="102"/>
      <c r="U2439" s="102"/>
      <c r="V2439" s="102"/>
      <c r="W2439" s="103"/>
      <c r="X2439" s="102"/>
      <c r="Y2439" s="102"/>
      <c r="Z2439" s="102"/>
      <c r="AA2439" s="102"/>
      <c r="AB2439" s="102"/>
      <c r="AC2439" s="102"/>
      <c r="AD2439" s="102"/>
      <c r="AE2439" s="147"/>
    </row>
    <row r="2440" spans="1:31">
      <c r="A2440" s="100"/>
      <c r="B2440" s="101"/>
      <c r="C2440" s="175"/>
      <c r="D2440" s="67"/>
      <c r="E2440" s="67"/>
      <c r="F2440" s="102"/>
      <c r="G2440" s="102"/>
      <c r="H2440" s="102"/>
      <c r="I2440" s="102"/>
      <c r="J2440" s="102"/>
      <c r="K2440" s="102"/>
      <c r="L2440" s="67"/>
      <c r="M2440" s="67"/>
      <c r="N2440" s="67"/>
      <c r="O2440" s="111"/>
      <c r="P2440" s="67"/>
      <c r="Q2440" s="198"/>
      <c r="R2440" s="102"/>
      <c r="S2440" s="102"/>
      <c r="T2440" s="102"/>
      <c r="U2440" s="102"/>
      <c r="V2440" s="102"/>
      <c r="W2440" s="103"/>
      <c r="X2440" s="102"/>
      <c r="Y2440" s="102"/>
      <c r="Z2440" s="102"/>
      <c r="AA2440" s="102"/>
      <c r="AB2440" s="102"/>
      <c r="AC2440" s="102"/>
      <c r="AD2440" s="102"/>
      <c r="AE2440" s="147"/>
    </row>
    <row r="2441" spans="1:31">
      <c r="A2441" s="100"/>
      <c r="B2441" s="101"/>
      <c r="C2441" s="175"/>
      <c r="D2441" s="67"/>
      <c r="E2441" s="67"/>
      <c r="F2441" s="102"/>
      <c r="G2441" s="102"/>
      <c r="H2441" s="102"/>
      <c r="I2441" s="102"/>
      <c r="J2441" s="102"/>
      <c r="K2441" s="102"/>
      <c r="L2441" s="67"/>
      <c r="M2441" s="67"/>
      <c r="N2441" s="67"/>
      <c r="O2441" s="111"/>
      <c r="P2441" s="67"/>
      <c r="Q2441" s="198"/>
      <c r="R2441" s="102"/>
      <c r="S2441" s="102"/>
      <c r="T2441" s="102"/>
      <c r="U2441" s="102"/>
      <c r="V2441" s="102"/>
      <c r="W2441" s="103"/>
      <c r="X2441" s="102"/>
      <c r="Y2441" s="102"/>
      <c r="Z2441" s="102"/>
      <c r="AA2441" s="102"/>
      <c r="AB2441" s="102"/>
      <c r="AC2441" s="102"/>
      <c r="AD2441" s="102"/>
      <c r="AE2441" s="147"/>
    </row>
    <row r="2442" spans="1:31">
      <c r="A2442" s="100"/>
      <c r="B2442" s="101"/>
      <c r="C2442" s="175"/>
      <c r="D2442" s="67"/>
      <c r="E2442" s="67"/>
      <c r="F2442" s="102"/>
      <c r="G2442" s="102"/>
      <c r="H2442" s="102"/>
      <c r="I2442" s="102"/>
      <c r="J2442" s="102"/>
      <c r="K2442" s="102"/>
      <c r="L2442" s="67"/>
      <c r="M2442" s="67"/>
      <c r="N2442" s="67"/>
      <c r="O2442" s="111"/>
      <c r="P2442" s="67"/>
      <c r="Q2442" s="198"/>
      <c r="R2442" s="102"/>
      <c r="S2442" s="102"/>
      <c r="T2442" s="102"/>
      <c r="U2442" s="102"/>
      <c r="V2442" s="102"/>
      <c r="W2442" s="103"/>
      <c r="X2442" s="102"/>
      <c r="Y2442" s="102"/>
      <c r="Z2442" s="102"/>
      <c r="AA2442" s="102"/>
      <c r="AB2442" s="102"/>
      <c r="AC2442" s="102"/>
      <c r="AD2442" s="102"/>
      <c r="AE2442" s="147"/>
    </row>
    <row r="2443" spans="1:31">
      <c r="A2443" s="100"/>
      <c r="B2443" s="101"/>
      <c r="C2443" s="175"/>
      <c r="D2443" s="67"/>
      <c r="E2443" s="67"/>
      <c r="F2443" s="102"/>
      <c r="G2443" s="102"/>
      <c r="H2443" s="102"/>
      <c r="I2443" s="102"/>
      <c r="J2443" s="102"/>
      <c r="K2443" s="102"/>
      <c r="L2443" s="67"/>
      <c r="M2443" s="67"/>
      <c r="N2443" s="67"/>
      <c r="O2443" s="111"/>
      <c r="P2443" s="67"/>
      <c r="Q2443" s="198"/>
      <c r="R2443" s="102"/>
      <c r="S2443" s="102"/>
      <c r="T2443" s="102"/>
      <c r="U2443" s="102"/>
      <c r="V2443" s="102"/>
      <c r="W2443" s="103"/>
      <c r="X2443" s="102"/>
      <c r="Y2443" s="102"/>
      <c r="Z2443" s="102"/>
      <c r="AA2443" s="102"/>
      <c r="AB2443" s="102"/>
      <c r="AC2443" s="102"/>
      <c r="AD2443" s="102"/>
      <c r="AE2443" s="147"/>
    </row>
    <row r="2444" spans="1:31">
      <c r="A2444" s="100"/>
      <c r="B2444" s="101"/>
      <c r="C2444" s="175"/>
      <c r="D2444" s="67"/>
      <c r="E2444" s="67"/>
      <c r="F2444" s="102"/>
      <c r="G2444" s="102"/>
      <c r="H2444" s="102"/>
      <c r="I2444" s="102"/>
      <c r="J2444" s="102"/>
      <c r="K2444" s="102"/>
      <c r="L2444" s="67"/>
      <c r="M2444" s="67"/>
      <c r="N2444" s="67"/>
      <c r="O2444" s="111"/>
      <c r="P2444" s="67"/>
      <c r="Q2444" s="198"/>
      <c r="R2444" s="102"/>
      <c r="S2444" s="102"/>
      <c r="T2444" s="102"/>
      <c r="U2444" s="102"/>
      <c r="V2444" s="102"/>
      <c r="W2444" s="103"/>
      <c r="X2444" s="102"/>
      <c r="Y2444" s="102"/>
      <c r="Z2444" s="102"/>
      <c r="AA2444" s="102"/>
      <c r="AB2444" s="102"/>
      <c r="AC2444" s="102"/>
      <c r="AD2444" s="102"/>
      <c r="AE2444" s="147"/>
    </row>
    <row r="2445" spans="1:31">
      <c r="A2445" s="100"/>
      <c r="B2445" s="101"/>
      <c r="C2445" s="175"/>
      <c r="D2445" s="67"/>
      <c r="E2445" s="67"/>
      <c r="F2445" s="102"/>
      <c r="G2445" s="102"/>
      <c r="H2445" s="102"/>
      <c r="I2445" s="102"/>
      <c r="J2445" s="102"/>
      <c r="K2445" s="102"/>
      <c r="L2445" s="67"/>
      <c r="M2445" s="67"/>
      <c r="N2445" s="67"/>
      <c r="O2445" s="111"/>
      <c r="P2445" s="67"/>
      <c r="Q2445" s="198"/>
      <c r="R2445" s="102"/>
      <c r="S2445" s="102"/>
      <c r="T2445" s="102"/>
      <c r="U2445" s="102"/>
      <c r="V2445" s="102"/>
      <c r="W2445" s="103"/>
      <c r="X2445" s="102"/>
      <c r="Y2445" s="102"/>
      <c r="Z2445" s="102"/>
      <c r="AA2445" s="102"/>
      <c r="AB2445" s="102"/>
      <c r="AC2445" s="102"/>
      <c r="AD2445" s="102"/>
      <c r="AE2445" s="147"/>
    </row>
    <row r="2446" spans="1:31">
      <c r="A2446" s="100"/>
      <c r="B2446" s="101"/>
      <c r="C2446" s="175"/>
      <c r="D2446" s="67"/>
      <c r="E2446" s="67"/>
      <c r="F2446" s="102"/>
      <c r="G2446" s="102"/>
      <c r="H2446" s="102"/>
      <c r="I2446" s="102"/>
      <c r="J2446" s="102"/>
      <c r="K2446" s="102"/>
      <c r="L2446" s="67"/>
      <c r="M2446" s="67"/>
      <c r="N2446" s="67"/>
      <c r="O2446" s="111"/>
      <c r="P2446" s="67"/>
      <c r="Q2446" s="198"/>
      <c r="R2446" s="102"/>
      <c r="S2446" s="102"/>
      <c r="T2446" s="102"/>
      <c r="U2446" s="102"/>
      <c r="V2446" s="102"/>
      <c r="W2446" s="103"/>
      <c r="X2446" s="102"/>
      <c r="Y2446" s="102"/>
      <c r="Z2446" s="102"/>
      <c r="AA2446" s="102"/>
      <c r="AB2446" s="102"/>
      <c r="AC2446" s="102"/>
      <c r="AD2446" s="102"/>
      <c r="AE2446" s="147"/>
    </row>
    <row r="2447" spans="1:31">
      <c r="A2447" s="100"/>
      <c r="B2447" s="101"/>
      <c r="C2447" s="175"/>
      <c r="D2447" s="67"/>
      <c r="E2447" s="67"/>
      <c r="F2447" s="102"/>
      <c r="G2447" s="102"/>
      <c r="H2447" s="102"/>
      <c r="I2447" s="102"/>
      <c r="J2447" s="102"/>
      <c r="K2447" s="102"/>
      <c r="L2447" s="67"/>
      <c r="M2447" s="67"/>
      <c r="N2447" s="67"/>
      <c r="O2447" s="111"/>
      <c r="P2447" s="67"/>
      <c r="Q2447" s="198"/>
      <c r="R2447" s="102"/>
      <c r="S2447" s="102"/>
      <c r="T2447" s="102"/>
      <c r="U2447" s="102"/>
      <c r="V2447" s="102"/>
      <c r="W2447" s="103"/>
      <c r="X2447" s="102"/>
      <c r="Y2447" s="102"/>
      <c r="Z2447" s="102"/>
      <c r="AA2447" s="102"/>
      <c r="AB2447" s="102"/>
      <c r="AC2447" s="102"/>
      <c r="AD2447" s="102"/>
      <c r="AE2447" s="147"/>
    </row>
    <row r="2448" spans="1:31">
      <c r="A2448" s="100"/>
      <c r="B2448" s="101"/>
      <c r="C2448" s="175"/>
      <c r="D2448" s="67"/>
      <c r="E2448" s="67"/>
      <c r="F2448" s="102"/>
      <c r="G2448" s="102"/>
      <c r="H2448" s="102"/>
      <c r="I2448" s="102"/>
      <c r="J2448" s="102"/>
      <c r="K2448" s="102"/>
      <c r="L2448" s="67"/>
      <c r="M2448" s="67"/>
      <c r="N2448" s="67"/>
      <c r="O2448" s="111"/>
      <c r="P2448" s="67"/>
      <c r="Q2448" s="198"/>
      <c r="R2448" s="102"/>
      <c r="S2448" s="102"/>
      <c r="T2448" s="102"/>
      <c r="U2448" s="102"/>
      <c r="V2448" s="102"/>
      <c r="W2448" s="103"/>
      <c r="X2448" s="102"/>
      <c r="Y2448" s="102"/>
      <c r="Z2448" s="102"/>
      <c r="AA2448" s="102"/>
      <c r="AB2448" s="102"/>
      <c r="AC2448" s="102"/>
      <c r="AD2448" s="102"/>
      <c r="AE2448" s="147"/>
    </row>
    <row r="2449" spans="1:31">
      <c r="A2449" s="100"/>
      <c r="B2449" s="101"/>
      <c r="C2449" s="175"/>
      <c r="D2449" s="67"/>
      <c r="E2449" s="67"/>
      <c r="F2449" s="102"/>
      <c r="G2449" s="102"/>
      <c r="H2449" s="102"/>
      <c r="I2449" s="102"/>
      <c r="J2449" s="102"/>
      <c r="K2449" s="102"/>
      <c r="L2449" s="67"/>
      <c r="M2449" s="67"/>
      <c r="N2449" s="67"/>
      <c r="O2449" s="111"/>
      <c r="P2449" s="67"/>
      <c r="Q2449" s="198"/>
      <c r="R2449" s="102"/>
      <c r="S2449" s="102"/>
      <c r="T2449" s="102"/>
      <c r="U2449" s="102"/>
      <c r="V2449" s="102"/>
      <c r="W2449" s="103"/>
      <c r="X2449" s="102"/>
      <c r="Y2449" s="102"/>
      <c r="Z2449" s="102"/>
      <c r="AA2449" s="102"/>
      <c r="AB2449" s="102"/>
      <c r="AC2449" s="102"/>
      <c r="AD2449" s="102"/>
      <c r="AE2449" s="147"/>
    </row>
    <row r="2450" spans="1:31">
      <c r="A2450" s="100"/>
      <c r="B2450" s="101"/>
      <c r="C2450" s="175"/>
      <c r="D2450" s="67"/>
      <c r="E2450" s="67"/>
      <c r="F2450" s="102"/>
      <c r="G2450" s="102"/>
      <c r="H2450" s="102"/>
      <c r="I2450" s="102"/>
      <c r="J2450" s="102"/>
      <c r="K2450" s="102"/>
      <c r="L2450" s="67"/>
      <c r="M2450" s="67"/>
      <c r="N2450" s="67"/>
      <c r="O2450" s="111"/>
      <c r="P2450" s="67"/>
      <c r="Q2450" s="198"/>
      <c r="R2450" s="102"/>
      <c r="S2450" s="102"/>
      <c r="T2450" s="102"/>
      <c r="U2450" s="102"/>
      <c r="V2450" s="102"/>
      <c r="W2450" s="103"/>
      <c r="X2450" s="102"/>
      <c r="Y2450" s="102"/>
      <c r="Z2450" s="102"/>
      <c r="AA2450" s="102"/>
      <c r="AB2450" s="102"/>
      <c r="AC2450" s="102"/>
      <c r="AD2450" s="102"/>
      <c r="AE2450" s="147"/>
    </row>
    <row r="2451" spans="1:31">
      <c r="A2451" s="100"/>
      <c r="B2451" s="101"/>
      <c r="C2451" s="175"/>
      <c r="D2451" s="67"/>
      <c r="E2451" s="67"/>
      <c r="F2451" s="102"/>
      <c r="G2451" s="102"/>
      <c r="H2451" s="102"/>
      <c r="I2451" s="102"/>
      <c r="J2451" s="102"/>
      <c r="K2451" s="102"/>
      <c r="L2451" s="67"/>
      <c r="M2451" s="67"/>
      <c r="N2451" s="67"/>
      <c r="O2451" s="111"/>
      <c r="P2451" s="67"/>
      <c r="Q2451" s="198"/>
      <c r="R2451" s="102"/>
      <c r="S2451" s="102"/>
      <c r="T2451" s="102"/>
      <c r="U2451" s="102"/>
      <c r="V2451" s="102"/>
      <c r="W2451" s="103"/>
      <c r="X2451" s="102"/>
      <c r="Y2451" s="102"/>
      <c r="Z2451" s="102"/>
      <c r="AA2451" s="102"/>
      <c r="AB2451" s="102"/>
      <c r="AC2451" s="102"/>
      <c r="AD2451" s="102"/>
      <c r="AE2451" s="147"/>
    </row>
    <row r="2452" spans="1:31">
      <c r="A2452" s="100"/>
      <c r="B2452" s="101"/>
      <c r="C2452" s="175"/>
      <c r="D2452" s="67"/>
      <c r="E2452" s="67"/>
      <c r="F2452" s="102"/>
      <c r="G2452" s="102"/>
      <c r="H2452" s="102"/>
      <c r="I2452" s="102"/>
      <c r="J2452" s="102"/>
      <c r="K2452" s="102"/>
      <c r="L2452" s="67"/>
      <c r="M2452" s="67"/>
      <c r="N2452" s="67"/>
      <c r="O2452" s="111"/>
      <c r="P2452" s="67"/>
      <c r="Q2452" s="198"/>
      <c r="R2452" s="102"/>
      <c r="S2452" s="102"/>
      <c r="T2452" s="102"/>
      <c r="U2452" s="102"/>
      <c r="V2452" s="102"/>
      <c r="W2452" s="103"/>
      <c r="X2452" s="102"/>
      <c r="Y2452" s="102"/>
      <c r="Z2452" s="102"/>
      <c r="AA2452" s="102"/>
      <c r="AB2452" s="102"/>
      <c r="AC2452" s="102"/>
      <c r="AD2452" s="102"/>
      <c r="AE2452" s="147"/>
    </row>
    <row r="2453" spans="1:31">
      <c r="A2453" s="100"/>
      <c r="B2453" s="101"/>
      <c r="C2453" s="175"/>
      <c r="D2453" s="67"/>
      <c r="E2453" s="67"/>
      <c r="F2453" s="102"/>
      <c r="G2453" s="102"/>
      <c r="H2453" s="102"/>
      <c r="I2453" s="102"/>
      <c r="J2453" s="102"/>
      <c r="K2453" s="102"/>
      <c r="L2453" s="67"/>
      <c r="M2453" s="67"/>
      <c r="N2453" s="67"/>
      <c r="O2453" s="111"/>
      <c r="P2453" s="67"/>
      <c r="Q2453" s="198"/>
      <c r="R2453" s="102"/>
      <c r="S2453" s="102"/>
      <c r="T2453" s="102"/>
      <c r="U2453" s="102"/>
      <c r="V2453" s="102"/>
      <c r="W2453" s="103"/>
      <c r="X2453" s="102"/>
      <c r="Y2453" s="102"/>
      <c r="Z2453" s="102"/>
      <c r="AA2453" s="102"/>
      <c r="AB2453" s="102"/>
      <c r="AC2453" s="102"/>
      <c r="AD2453" s="102"/>
      <c r="AE2453" s="147"/>
    </row>
    <row r="2454" spans="1:31">
      <c r="A2454" s="100"/>
      <c r="B2454" s="101"/>
      <c r="C2454" s="175"/>
      <c r="D2454" s="67"/>
      <c r="E2454" s="67"/>
      <c r="F2454" s="102"/>
      <c r="G2454" s="102"/>
      <c r="H2454" s="102"/>
      <c r="I2454" s="102"/>
      <c r="J2454" s="102"/>
      <c r="K2454" s="102"/>
      <c r="L2454" s="67"/>
      <c r="M2454" s="67"/>
      <c r="N2454" s="67"/>
      <c r="O2454" s="111"/>
      <c r="P2454" s="67"/>
      <c r="Q2454" s="198"/>
      <c r="R2454" s="102"/>
      <c r="S2454" s="102"/>
      <c r="T2454" s="102"/>
      <c r="U2454" s="102"/>
      <c r="V2454" s="102"/>
      <c r="W2454" s="103"/>
      <c r="X2454" s="102"/>
      <c r="Y2454" s="102"/>
      <c r="Z2454" s="102"/>
      <c r="AA2454" s="102"/>
      <c r="AB2454" s="102"/>
      <c r="AC2454" s="102"/>
      <c r="AD2454" s="102"/>
      <c r="AE2454" s="147"/>
    </row>
    <row r="2455" spans="1:31">
      <c r="A2455" s="100"/>
      <c r="B2455" s="101"/>
      <c r="C2455" s="175"/>
      <c r="D2455" s="67"/>
      <c r="E2455" s="67"/>
      <c r="F2455" s="102"/>
      <c r="G2455" s="102"/>
      <c r="H2455" s="102"/>
      <c r="I2455" s="102"/>
      <c r="J2455" s="102"/>
      <c r="K2455" s="102"/>
      <c r="L2455" s="67"/>
      <c r="M2455" s="67"/>
      <c r="N2455" s="67"/>
      <c r="O2455" s="111"/>
      <c r="P2455" s="67"/>
      <c r="Q2455" s="198"/>
      <c r="R2455" s="102"/>
      <c r="S2455" s="102"/>
      <c r="T2455" s="102"/>
      <c r="U2455" s="102"/>
      <c r="V2455" s="102"/>
      <c r="W2455" s="103"/>
      <c r="X2455" s="102"/>
      <c r="Y2455" s="102"/>
      <c r="Z2455" s="102"/>
      <c r="AA2455" s="102"/>
      <c r="AB2455" s="102"/>
      <c r="AC2455" s="102"/>
      <c r="AD2455" s="102"/>
      <c r="AE2455" s="147"/>
    </row>
    <row r="2456" spans="1:31">
      <c r="A2456" s="100"/>
      <c r="B2456" s="101"/>
      <c r="C2456" s="175"/>
      <c r="D2456" s="67"/>
      <c r="E2456" s="67"/>
      <c r="F2456" s="102"/>
      <c r="G2456" s="102"/>
      <c r="H2456" s="102"/>
      <c r="I2456" s="102"/>
      <c r="J2456" s="102"/>
      <c r="K2456" s="102"/>
      <c r="L2456" s="67"/>
      <c r="M2456" s="67"/>
      <c r="N2456" s="67"/>
      <c r="O2456" s="111"/>
      <c r="P2456" s="67"/>
      <c r="Q2456" s="198"/>
      <c r="R2456" s="102"/>
      <c r="S2456" s="102"/>
      <c r="T2456" s="102"/>
      <c r="U2456" s="102"/>
      <c r="V2456" s="102"/>
      <c r="W2456" s="103"/>
      <c r="X2456" s="102"/>
      <c r="Y2456" s="102"/>
      <c r="Z2456" s="102"/>
      <c r="AA2456" s="102"/>
      <c r="AB2456" s="102"/>
      <c r="AC2456" s="102"/>
      <c r="AD2456" s="102"/>
      <c r="AE2456" s="147"/>
    </row>
    <row r="2457" spans="1:31">
      <c r="A2457" s="100"/>
      <c r="B2457" s="101"/>
      <c r="C2457" s="175"/>
      <c r="D2457" s="67"/>
      <c r="E2457" s="67"/>
      <c r="F2457" s="102"/>
      <c r="G2457" s="102"/>
      <c r="H2457" s="102"/>
      <c r="I2457" s="102"/>
      <c r="J2457" s="102"/>
      <c r="K2457" s="102"/>
      <c r="L2457" s="67"/>
      <c r="M2457" s="67"/>
      <c r="N2457" s="67"/>
      <c r="O2457" s="111"/>
      <c r="P2457" s="67"/>
      <c r="Q2457" s="198"/>
      <c r="R2457" s="102"/>
      <c r="S2457" s="102"/>
      <c r="T2457" s="102"/>
      <c r="U2457" s="102"/>
      <c r="V2457" s="102"/>
      <c r="W2457" s="103"/>
      <c r="X2457" s="102"/>
      <c r="Y2457" s="102"/>
      <c r="Z2457" s="102"/>
      <c r="AA2457" s="102"/>
      <c r="AB2457" s="102"/>
      <c r="AC2457" s="102"/>
      <c r="AD2457" s="102"/>
      <c r="AE2457" s="147"/>
    </row>
    <row r="2458" spans="1:31">
      <c r="A2458" s="100"/>
      <c r="B2458" s="101"/>
      <c r="C2458" s="175"/>
      <c r="D2458" s="67"/>
      <c r="E2458" s="67"/>
      <c r="F2458" s="102"/>
      <c r="G2458" s="102"/>
      <c r="H2458" s="102"/>
      <c r="I2458" s="102"/>
      <c r="J2458" s="102"/>
      <c r="K2458" s="102"/>
      <c r="L2458" s="67"/>
      <c r="M2458" s="67"/>
      <c r="N2458" s="67"/>
      <c r="O2458" s="111"/>
      <c r="P2458" s="67"/>
      <c r="Q2458" s="198"/>
      <c r="R2458" s="102"/>
      <c r="S2458" s="102"/>
      <c r="T2458" s="102"/>
      <c r="U2458" s="102"/>
      <c r="V2458" s="102"/>
      <c r="W2458" s="103"/>
      <c r="X2458" s="102"/>
      <c r="Y2458" s="102"/>
      <c r="Z2458" s="102"/>
      <c r="AA2458" s="102"/>
      <c r="AB2458" s="102"/>
      <c r="AC2458" s="102"/>
      <c r="AD2458" s="102"/>
      <c r="AE2458" s="147"/>
    </row>
    <row r="2459" spans="1:31">
      <c r="A2459" s="100"/>
      <c r="B2459" s="101"/>
      <c r="C2459" s="175"/>
      <c r="D2459" s="67"/>
      <c r="E2459" s="67"/>
      <c r="F2459" s="102"/>
      <c r="G2459" s="102"/>
      <c r="H2459" s="102"/>
      <c r="I2459" s="102"/>
      <c r="J2459" s="102"/>
      <c r="K2459" s="102"/>
      <c r="L2459" s="67"/>
      <c r="M2459" s="67"/>
      <c r="N2459" s="67"/>
      <c r="O2459" s="111"/>
      <c r="P2459" s="67"/>
      <c r="Q2459" s="198"/>
      <c r="R2459" s="102"/>
      <c r="S2459" s="102"/>
      <c r="T2459" s="102"/>
      <c r="U2459" s="102"/>
      <c r="V2459" s="102"/>
      <c r="W2459" s="103"/>
      <c r="X2459" s="102"/>
      <c r="Y2459" s="102"/>
      <c r="Z2459" s="102"/>
      <c r="AA2459" s="102"/>
      <c r="AB2459" s="102"/>
      <c r="AC2459" s="102"/>
      <c r="AD2459" s="102"/>
      <c r="AE2459" s="147"/>
    </row>
    <row r="2460" spans="1:31">
      <c r="A2460" s="100"/>
      <c r="B2460" s="101"/>
      <c r="C2460" s="175"/>
      <c r="D2460" s="67"/>
      <c r="E2460" s="67"/>
      <c r="F2460" s="102"/>
      <c r="G2460" s="102"/>
      <c r="H2460" s="102"/>
      <c r="I2460" s="102"/>
      <c r="J2460" s="102"/>
      <c r="K2460" s="102"/>
      <c r="L2460" s="67"/>
      <c r="M2460" s="67"/>
      <c r="N2460" s="67"/>
      <c r="O2460" s="111"/>
      <c r="P2460" s="67"/>
      <c r="Q2460" s="198"/>
      <c r="R2460" s="102"/>
      <c r="S2460" s="102"/>
      <c r="T2460" s="102"/>
      <c r="U2460" s="102"/>
      <c r="V2460" s="102"/>
      <c r="W2460" s="103"/>
      <c r="X2460" s="102"/>
      <c r="Y2460" s="102"/>
      <c r="Z2460" s="102"/>
      <c r="AA2460" s="102"/>
      <c r="AB2460" s="102"/>
      <c r="AC2460" s="102"/>
      <c r="AD2460" s="102"/>
      <c r="AE2460" s="147"/>
    </row>
    <row r="2461" spans="1:31">
      <c r="A2461" s="100"/>
      <c r="B2461" s="101"/>
      <c r="C2461" s="175"/>
      <c r="D2461" s="67"/>
      <c r="E2461" s="67"/>
      <c r="F2461" s="102"/>
      <c r="G2461" s="102"/>
      <c r="H2461" s="102"/>
      <c r="I2461" s="102"/>
      <c r="J2461" s="102"/>
      <c r="K2461" s="102"/>
      <c r="L2461" s="67"/>
      <c r="M2461" s="67"/>
      <c r="N2461" s="67"/>
      <c r="O2461" s="111"/>
      <c r="P2461" s="67"/>
      <c r="Q2461" s="198"/>
      <c r="R2461" s="102"/>
      <c r="S2461" s="102"/>
      <c r="T2461" s="102"/>
      <c r="U2461" s="102"/>
      <c r="V2461" s="102"/>
      <c r="W2461" s="103"/>
      <c r="X2461" s="102"/>
      <c r="Y2461" s="102"/>
      <c r="Z2461" s="102"/>
      <c r="AA2461" s="102"/>
      <c r="AB2461" s="102"/>
      <c r="AC2461" s="102"/>
      <c r="AD2461" s="102"/>
      <c r="AE2461" s="147"/>
    </row>
    <row r="2462" spans="1:31">
      <c r="A2462" s="100"/>
      <c r="B2462" s="101"/>
      <c r="C2462" s="175"/>
      <c r="D2462" s="67"/>
      <c r="E2462" s="67"/>
      <c r="F2462" s="102"/>
      <c r="G2462" s="102"/>
      <c r="H2462" s="102"/>
      <c r="I2462" s="102"/>
      <c r="J2462" s="102"/>
      <c r="K2462" s="102"/>
      <c r="L2462" s="67"/>
      <c r="M2462" s="67"/>
      <c r="N2462" s="67"/>
      <c r="O2462" s="111"/>
      <c r="P2462" s="67"/>
      <c r="Q2462" s="198"/>
      <c r="R2462" s="102"/>
      <c r="S2462" s="102"/>
      <c r="T2462" s="102"/>
      <c r="U2462" s="102"/>
      <c r="V2462" s="102"/>
      <c r="W2462" s="103"/>
      <c r="X2462" s="102"/>
      <c r="Y2462" s="102"/>
      <c r="Z2462" s="102"/>
      <c r="AA2462" s="102"/>
      <c r="AB2462" s="102"/>
      <c r="AC2462" s="102"/>
      <c r="AD2462" s="102"/>
      <c r="AE2462" s="147"/>
    </row>
    <row r="2463" spans="1:31">
      <c r="A2463" s="100"/>
      <c r="B2463" s="101"/>
      <c r="C2463" s="175"/>
      <c r="D2463" s="67"/>
      <c r="E2463" s="67"/>
      <c r="F2463" s="102"/>
      <c r="G2463" s="102"/>
      <c r="H2463" s="102"/>
      <c r="I2463" s="102"/>
      <c r="J2463" s="102"/>
      <c r="K2463" s="102"/>
      <c r="L2463" s="67"/>
      <c r="M2463" s="67"/>
      <c r="N2463" s="67"/>
      <c r="O2463" s="111"/>
      <c r="P2463" s="67"/>
      <c r="Q2463" s="198"/>
      <c r="R2463" s="102"/>
      <c r="S2463" s="102"/>
      <c r="T2463" s="102"/>
      <c r="U2463" s="102"/>
      <c r="V2463" s="102"/>
      <c r="W2463" s="103"/>
      <c r="X2463" s="102"/>
      <c r="Y2463" s="102"/>
      <c r="Z2463" s="102"/>
      <c r="AA2463" s="102"/>
      <c r="AB2463" s="102"/>
      <c r="AC2463" s="102"/>
      <c r="AD2463" s="102"/>
      <c r="AE2463" s="147"/>
    </row>
    <row r="2464" spans="1:31">
      <c r="A2464" s="100"/>
      <c r="B2464" s="101"/>
      <c r="C2464" s="175"/>
      <c r="D2464" s="67"/>
      <c r="E2464" s="67"/>
      <c r="F2464" s="102"/>
      <c r="G2464" s="102"/>
      <c r="H2464" s="102"/>
      <c r="I2464" s="102"/>
      <c r="J2464" s="102"/>
      <c r="K2464" s="102"/>
      <c r="L2464" s="67"/>
      <c r="M2464" s="67"/>
      <c r="N2464" s="67"/>
      <c r="O2464" s="111"/>
      <c r="P2464" s="67"/>
      <c r="Q2464" s="198"/>
      <c r="R2464" s="102"/>
      <c r="S2464" s="102"/>
      <c r="T2464" s="102"/>
      <c r="U2464" s="102"/>
      <c r="V2464" s="102"/>
      <c r="W2464" s="103"/>
      <c r="X2464" s="102"/>
      <c r="Y2464" s="102"/>
      <c r="Z2464" s="102"/>
      <c r="AA2464" s="102"/>
      <c r="AB2464" s="102"/>
      <c r="AC2464" s="102"/>
      <c r="AD2464" s="102"/>
      <c r="AE2464" s="147"/>
    </row>
    <row r="2465" spans="1:31">
      <c r="A2465" s="100"/>
      <c r="B2465" s="101"/>
      <c r="C2465" s="175"/>
      <c r="D2465" s="67"/>
      <c r="E2465" s="67"/>
      <c r="F2465" s="102"/>
      <c r="G2465" s="102"/>
      <c r="H2465" s="102"/>
      <c r="I2465" s="102"/>
      <c r="J2465" s="102"/>
      <c r="K2465" s="102"/>
      <c r="L2465" s="67"/>
      <c r="M2465" s="67"/>
      <c r="N2465" s="67"/>
      <c r="O2465" s="111"/>
      <c r="P2465" s="67"/>
      <c r="Q2465" s="198"/>
      <c r="R2465" s="102"/>
      <c r="S2465" s="102"/>
      <c r="T2465" s="102"/>
      <c r="U2465" s="102"/>
      <c r="V2465" s="102"/>
      <c r="W2465" s="103"/>
      <c r="X2465" s="102"/>
      <c r="Y2465" s="102"/>
      <c r="Z2465" s="102"/>
      <c r="AA2465" s="102"/>
      <c r="AB2465" s="102"/>
      <c r="AC2465" s="102"/>
      <c r="AD2465" s="102"/>
      <c r="AE2465" s="147"/>
    </row>
    <row r="2466" spans="1:31">
      <c r="A2466" s="100"/>
      <c r="B2466" s="101"/>
      <c r="C2466" s="175"/>
      <c r="D2466" s="67"/>
      <c r="E2466" s="67"/>
      <c r="F2466" s="102"/>
      <c r="G2466" s="102"/>
      <c r="H2466" s="102"/>
      <c r="I2466" s="102"/>
      <c r="J2466" s="102"/>
      <c r="K2466" s="102"/>
      <c r="L2466" s="67"/>
      <c r="M2466" s="67"/>
      <c r="N2466" s="67"/>
      <c r="O2466" s="111"/>
      <c r="P2466" s="67"/>
      <c r="Q2466" s="198"/>
      <c r="R2466" s="102"/>
      <c r="S2466" s="102"/>
      <c r="T2466" s="102"/>
      <c r="U2466" s="102"/>
      <c r="V2466" s="102"/>
      <c r="W2466" s="103"/>
      <c r="X2466" s="102"/>
      <c r="Y2466" s="102"/>
      <c r="Z2466" s="102"/>
      <c r="AA2466" s="102"/>
      <c r="AB2466" s="102"/>
      <c r="AC2466" s="102"/>
      <c r="AD2466" s="102"/>
      <c r="AE2466" s="147"/>
    </row>
    <row r="2467" spans="1:31">
      <c r="A2467" s="100"/>
      <c r="B2467" s="101"/>
      <c r="C2467" s="175"/>
      <c r="D2467" s="67"/>
      <c r="E2467" s="67"/>
      <c r="F2467" s="102"/>
      <c r="G2467" s="102"/>
      <c r="H2467" s="102"/>
      <c r="I2467" s="102"/>
      <c r="J2467" s="102"/>
      <c r="K2467" s="102"/>
      <c r="L2467" s="67"/>
      <c r="M2467" s="67"/>
      <c r="N2467" s="67"/>
      <c r="O2467" s="111"/>
      <c r="P2467" s="67"/>
      <c r="Q2467" s="198"/>
      <c r="R2467" s="102"/>
      <c r="S2467" s="102"/>
      <c r="T2467" s="102"/>
      <c r="U2467" s="102"/>
      <c r="V2467" s="102"/>
      <c r="W2467" s="103"/>
      <c r="X2467" s="102"/>
      <c r="Y2467" s="102"/>
      <c r="Z2467" s="102"/>
      <c r="AA2467" s="102"/>
      <c r="AB2467" s="102"/>
      <c r="AC2467" s="102"/>
      <c r="AD2467" s="102"/>
      <c r="AE2467" s="147"/>
    </row>
    <row r="2468" spans="1:31">
      <c r="A2468" s="100"/>
      <c r="B2468" s="101"/>
      <c r="C2468" s="175"/>
      <c r="D2468" s="67"/>
      <c r="E2468" s="67"/>
      <c r="F2468" s="102"/>
      <c r="G2468" s="102"/>
      <c r="H2468" s="102"/>
      <c r="I2468" s="102"/>
      <c r="J2468" s="102"/>
      <c r="K2468" s="102"/>
      <c r="L2468" s="67"/>
      <c r="M2468" s="67"/>
      <c r="N2468" s="67"/>
      <c r="O2468" s="111"/>
      <c r="P2468" s="67"/>
      <c r="Q2468" s="198"/>
      <c r="R2468" s="102"/>
      <c r="S2468" s="102"/>
      <c r="T2468" s="102"/>
      <c r="U2468" s="102"/>
      <c r="V2468" s="102"/>
      <c r="W2468" s="103"/>
      <c r="X2468" s="102"/>
      <c r="Y2468" s="102"/>
      <c r="Z2468" s="102"/>
      <c r="AA2468" s="102"/>
      <c r="AB2468" s="102"/>
      <c r="AC2468" s="102"/>
      <c r="AD2468" s="102"/>
      <c r="AE2468" s="147"/>
    </row>
    <row r="2469" spans="1:31">
      <c r="A2469" s="100"/>
      <c r="B2469" s="101"/>
      <c r="C2469" s="175"/>
      <c r="D2469" s="67"/>
      <c r="E2469" s="67"/>
      <c r="F2469" s="102"/>
      <c r="G2469" s="102"/>
      <c r="H2469" s="102"/>
      <c r="I2469" s="102"/>
      <c r="J2469" s="102"/>
      <c r="K2469" s="102"/>
      <c r="L2469" s="67"/>
      <c r="M2469" s="67"/>
      <c r="N2469" s="67"/>
      <c r="O2469" s="111"/>
      <c r="P2469" s="67"/>
      <c r="Q2469" s="198"/>
      <c r="R2469" s="102"/>
      <c r="S2469" s="102"/>
      <c r="T2469" s="102"/>
      <c r="U2469" s="102"/>
      <c r="V2469" s="102"/>
      <c r="W2469" s="103"/>
      <c r="X2469" s="102"/>
      <c r="Y2469" s="102"/>
      <c r="Z2469" s="102"/>
      <c r="AA2469" s="102"/>
      <c r="AB2469" s="102"/>
      <c r="AC2469" s="102"/>
      <c r="AD2469" s="102"/>
      <c r="AE2469" s="147"/>
    </row>
    <row r="2470" spans="1:31">
      <c r="A2470" s="100"/>
      <c r="B2470" s="101"/>
      <c r="C2470" s="175"/>
      <c r="D2470" s="67"/>
      <c r="E2470" s="67"/>
      <c r="F2470" s="102"/>
      <c r="G2470" s="102"/>
      <c r="H2470" s="102"/>
      <c r="I2470" s="102"/>
      <c r="J2470" s="102"/>
      <c r="K2470" s="102"/>
      <c r="L2470" s="67"/>
      <c r="M2470" s="67"/>
      <c r="N2470" s="67"/>
      <c r="O2470" s="111"/>
      <c r="P2470" s="67"/>
      <c r="Q2470" s="198"/>
      <c r="R2470" s="102"/>
      <c r="S2470" s="102"/>
      <c r="T2470" s="102"/>
      <c r="U2470" s="102"/>
      <c r="V2470" s="102"/>
      <c r="W2470" s="103"/>
      <c r="X2470" s="102"/>
      <c r="Y2470" s="102"/>
      <c r="Z2470" s="102"/>
      <c r="AA2470" s="102"/>
      <c r="AB2470" s="102"/>
      <c r="AC2470" s="102"/>
      <c r="AD2470" s="102"/>
      <c r="AE2470" s="147"/>
    </row>
    <row r="2471" spans="1:31">
      <c r="A2471" s="100"/>
      <c r="B2471" s="101"/>
      <c r="C2471" s="175"/>
      <c r="D2471" s="67"/>
      <c r="E2471" s="67"/>
      <c r="F2471" s="102"/>
      <c r="G2471" s="102"/>
      <c r="H2471" s="102"/>
      <c r="I2471" s="102"/>
      <c r="J2471" s="102"/>
      <c r="K2471" s="102"/>
      <c r="L2471" s="67"/>
      <c r="M2471" s="67"/>
      <c r="N2471" s="67"/>
      <c r="O2471" s="111"/>
      <c r="P2471" s="67"/>
      <c r="Q2471" s="198"/>
      <c r="R2471" s="102"/>
      <c r="S2471" s="102"/>
      <c r="T2471" s="102"/>
      <c r="U2471" s="102"/>
      <c r="V2471" s="102"/>
      <c r="W2471" s="103"/>
      <c r="X2471" s="102"/>
      <c r="Y2471" s="102"/>
      <c r="Z2471" s="102"/>
      <c r="AA2471" s="102"/>
      <c r="AB2471" s="102"/>
      <c r="AC2471" s="102"/>
      <c r="AD2471" s="102"/>
      <c r="AE2471" s="147"/>
    </row>
    <row r="2472" spans="1:31">
      <c r="A2472" s="100"/>
      <c r="B2472" s="101"/>
      <c r="C2472" s="175"/>
      <c r="D2472" s="67"/>
      <c r="E2472" s="67"/>
      <c r="F2472" s="102"/>
      <c r="G2472" s="102"/>
      <c r="H2472" s="102"/>
      <c r="I2472" s="102"/>
      <c r="J2472" s="102"/>
      <c r="K2472" s="102"/>
      <c r="L2472" s="67"/>
      <c r="M2472" s="67"/>
      <c r="N2472" s="67"/>
      <c r="O2472" s="111"/>
      <c r="P2472" s="67"/>
      <c r="Q2472" s="198"/>
      <c r="R2472" s="102"/>
      <c r="S2472" s="102"/>
      <c r="T2472" s="102"/>
      <c r="U2472" s="102"/>
      <c r="V2472" s="102"/>
      <c r="W2472" s="103"/>
      <c r="X2472" s="102"/>
      <c r="Y2472" s="102"/>
      <c r="Z2472" s="102"/>
      <c r="AA2472" s="102"/>
      <c r="AB2472" s="102"/>
      <c r="AC2472" s="102"/>
      <c r="AD2472" s="102"/>
      <c r="AE2472" s="147"/>
    </row>
    <row r="2473" spans="1:31">
      <c r="A2473" s="100"/>
      <c r="B2473" s="101"/>
      <c r="C2473" s="175"/>
      <c r="D2473" s="67"/>
      <c r="E2473" s="67"/>
      <c r="F2473" s="102"/>
      <c r="G2473" s="102"/>
      <c r="H2473" s="102"/>
      <c r="I2473" s="102"/>
      <c r="J2473" s="102"/>
      <c r="K2473" s="102"/>
      <c r="L2473" s="67"/>
      <c r="M2473" s="67"/>
      <c r="N2473" s="67"/>
      <c r="O2473" s="111"/>
      <c r="P2473" s="67"/>
      <c r="Q2473" s="198"/>
      <c r="R2473" s="102"/>
      <c r="S2473" s="102"/>
      <c r="T2473" s="102"/>
      <c r="U2473" s="102"/>
      <c r="V2473" s="102"/>
      <c r="W2473" s="103"/>
      <c r="X2473" s="102"/>
      <c r="Y2473" s="102"/>
      <c r="Z2473" s="102"/>
      <c r="AA2473" s="102"/>
      <c r="AB2473" s="102"/>
      <c r="AC2473" s="102"/>
      <c r="AD2473" s="102"/>
      <c r="AE2473" s="147"/>
    </row>
    <row r="2474" spans="1:31">
      <c r="A2474" s="100"/>
      <c r="B2474" s="101"/>
      <c r="C2474" s="175"/>
      <c r="D2474" s="67"/>
      <c r="E2474" s="67"/>
      <c r="F2474" s="102"/>
      <c r="G2474" s="102"/>
      <c r="H2474" s="102"/>
      <c r="I2474" s="102"/>
      <c r="J2474" s="102"/>
      <c r="K2474" s="102"/>
      <c r="L2474" s="67"/>
      <c r="M2474" s="67"/>
      <c r="N2474" s="67"/>
      <c r="O2474" s="111"/>
      <c r="P2474" s="67"/>
      <c r="Q2474" s="198"/>
      <c r="R2474" s="102"/>
      <c r="S2474" s="102"/>
      <c r="T2474" s="102"/>
      <c r="U2474" s="102"/>
      <c r="V2474" s="102"/>
      <c r="W2474" s="103"/>
      <c r="X2474" s="102"/>
      <c r="Y2474" s="102"/>
      <c r="Z2474" s="102"/>
      <c r="AA2474" s="102"/>
      <c r="AB2474" s="102"/>
      <c r="AC2474" s="102"/>
      <c r="AD2474" s="102"/>
      <c r="AE2474" s="147"/>
    </row>
    <row r="2475" spans="1:31">
      <c r="A2475" s="100"/>
      <c r="B2475" s="101"/>
      <c r="C2475" s="175"/>
      <c r="D2475" s="67"/>
      <c r="E2475" s="67"/>
      <c r="F2475" s="102"/>
      <c r="G2475" s="102"/>
      <c r="H2475" s="102"/>
      <c r="I2475" s="102"/>
      <c r="J2475" s="102"/>
      <c r="K2475" s="102"/>
      <c r="L2475" s="67"/>
      <c r="M2475" s="67"/>
      <c r="N2475" s="67"/>
      <c r="O2475" s="111"/>
      <c r="P2475" s="67"/>
      <c r="Q2475" s="198"/>
      <c r="R2475" s="102"/>
      <c r="S2475" s="102"/>
      <c r="T2475" s="102"/>
      <c r="U2475" s="102"/>
      <c r="V2475" s="102"/>
      <c r="W2475" s="103"/>
      <c r="X2475" s="102"/>
      <c r="Y2475" s="102"/>
      <c r="Z2475" s="102"/>
      <c r="AA2475" s="102"/>
      <c r="AB2475" s="102"/>
      <c r="AC2475" s="102"/>
      <c r="AD2475" s="102"/>
      <c r="AE2475" s="147"/>
    </row>
    <row r="2476" spans="1:31">
      <c r="A2476" s="100"/>
      <c r="B2476" s="101"/>
      <c r="C2476" s="175"/>
      <c r="D2476" s="67"/>
      <c r="E2476" s="67"/>
      <c r="F2476" s="102"/>
      <c r="G2476" s="102"/>
      <c r="H2476" s="102"/>
      <c r="I2476" s="102"/>
      <c r="J2476" s="102"/>
      <c r="K2476" s="102"/>
      <c r="L2476" s="67"/>
      <c r="M2476" s="67"/>
      <c r="N2476" s="67"/>
      <c r="O2476" s="111"/>
      <c r="P2476" s="67"/>
      <c r="Q2476" s="198"/>
      <c r="R2476" s="102"/>
      <c r="S2476" s="102"/>
      <c r="T2476" s="102"/>
      <c r="U2476" s="102"/>
      <c r="V2476" s="102"/>
      <c r="W2476" s="103"/>
      <c r="X2476" s="102"/>
      <c r="Y2476" s="102"/>
      <c r="Z2476" s="102"/>
      <c r="AA2476" s="102"/>
      <c r="AB2476" s="102"/>
      <c r="AC2476" s="102"/>
      <c r="AD2476" s="102"/>
      <c r="AE2476" s="147"/>
    </row>
    <row r="2477" spans="1:31">
      <c r="A2477" s="100"/>
      <c r="B2477" s="101"/>
      <c r="C2477" s="175"/>
      <c r="D2477" s="67"/>
      <c r="E2477" s="67"/>
      <c r="F2477" s="102"/>
      <c r="G2477" s="102"/>
      <c r="H2477" s="102"/>
      <c r="I2477" s="102"/>
      <c r="J2477" s="102"/>
      <c r="K2477" s="102"/>
      <c r="L2477" s="67"/>
      <c r="M2477" s="67"/>
      <c r="N2477" s="67"/>
      <c r="O2477" s="111"/>
      <c r="P2477" s="67"/>
      <c r="Q2477" s="198"/>
      <c r="R2477" s="102"/>
      <c r="S2477" s="102"/>
      <c r="T2477" s="102"/>
      <c r="U2477" s="102"/>
      <c r="V2477" s="102"/>
      <c r="W2477" s="103"/>
      <c r="X2477" s="102"/>
      <c r="Y2477" s="102"/>
      <c r="Z2477" s="102"/>
      <c r="AA2477" s="102"/>
      <c r="AB2477" s="102"/>
      <c r="AC2477" s="102"/>
      <c r="AD2477" s="102"/>
      <c r="AE2477" s="147"/>
    </row>
    <row r="2478" spans="1:31">
      <c r="A2478" s="100"/>
      <c r="B2478" s="101"/>
      <c r="C2478" s="175"/>
      <c r="D2478" s="67"/>
      <c r="E2478" s="67"/>
      <c r="F2478" s="102"/>
      <c r="G2478" s="102"/>
      <c r="H2478" s="102"/>
      <c r="I2478" s="102"/>
      <c r="J2478" s="102"/>
      <c r="K2478" s="102"/>
      <c r="L2478" s="67"/>
      <c r="M2478" s="67"/>
      <c r="N2478" s="67"/>
      <c r="O2478" s="111"/>
      <c r="P2478" s="67"/>
      <c r="Q2478" s="198"/>
      <c r="R2478" s="102"/>
      <c r="S2478" s="102"/>
      <c r="T2478" s="102"/>
      <c r="U2478" s="102"/>
      <c r="V2478" s="102"/>
      <c r="W2478" s="103"/>
      <c r="X2478" s="102"/>
      <c r="Y2478" s="102"/>
      <c r="Z2478" s="102"/>
      <c r="AA2478" s="102"/>
      <c r="AB2478" s="102"/>
      <c r="AC2478" s="102"/>
      <c r="AD2478" s="102"/>
      <c r="AE2478" s="147"/>
    </row>
    <row r="2479" spans="1:31">
      <c r="A2479" s="100"/>
      <c r="B2479" s="101"/>
      <c r="C2479" s="175"/>
      <c r="D2479" s="67"/>
      <c r="E2479" s="67"/>
      <c r="F2479" s="102"/>
      <c r="G2479" s="102"/>
      <c r="H2479" s="102"/>
      <c r="I2479" s="102"/>
      <c r="J2479" s="102"/>
      <c r="K2479" s="102"/>
      <c r="L2479" s="67"/>
      <c r="M2479" s="67"/>
      <c r="N2479" s="67"/>
      <c r="O2479" s="111"/>
      <c r="P2479" s="67"/>
      <c r="Q2479" s="198"/>
      <c r="R2479" s="102"/>
      <c r="S2479" s="102"/>
      <c r="T2479" s="102"/>
      <c r="U2479" s="102"/>
      <c r="V2479" s="102"/>
      <c r="W2479" s="103"/>
      <c r="X2479" s="102"/>
      <c r="Y2479" s="102"/>
      <c r="Z2479" s="102"/>
      <c r="AA2479" s="102"/>
      <c r="AB2479" s="102"/>
      <c r="AC2479" s="102"/>
      <c r="AD2479" s="102"/>
      <c r="AE2479" s="147"/>
    </row>
    <row r="2480" spans="1:31">
      <c r="A2480" s="100"/>
      <c r="B2480" s="101"/>
      <c r="C2480" s="175"/>
      <c r="D2480" s="67"/>
      <c r="E2480" s="67"/>
      <c r="F2480" s="102"/>
      <c r="G2480" s="102"/>
      <c r="H2480" s="102"/>
      <c r="I2480" s="102"/>
      <c r="J2480" s="102"/>
      <c r="K2480" s="102"/>
      <c r="L2480" s="67"/>
      <c r="M2480" s="67"/>
      <c r="N2480" s="67"/>
      <c r="O2480" s="111"/>
      <c r="P2480" s="67"/>
      <c r="Q2480" s="198"/>
      <c r="R2480" s="102"/>
      <c r="S2480" s="102"/>
      <c r="T2480" s="102"/>
      <c r="U2480" s="102"/>
      <c r="V2480" s="102"/>
      <c r="W2480" s="103"/>
      <c r="X2480" s="102"/>
      <c r="Y2480" s="102"/>
      <c r="Z2480" s="102"/>
      <c r="AA2480" s="102"/>
      <c r="AB2480" s="102"/>
      <c r="AC2480" s="102"/>
      <c r="AD2480" s="102"/>
      <c r="AE2480" s="147"/>
    </row>
    <row r="2481" spans="1:31">
      <c r="A2481" s="100"/>
      <c r="B2481" s="101"/>
      <c r="C2481" s="175"/>
      <c r="D2481" s="67"/>
      <c r="E2481" s="67"/>
      <c r="F2481" s="102"/>
      <c r="G2481" s="102"/>
      <c r="H2481" s="102"/>
      <c r="I2481" s="102"/>
      <c r="J2481" s="102"/>
      <c r="K2481" s="102"/>
      <c r="L2481" s="67"/>
      <c r="M2481" s="67"/>
      <c r="N2481" s="67"/>
      <c r="O2481" s="111"/>
      <c r="P2481" s="67"/>
      <c r="Q2481" s="198"/>
      <c r="R2481" s="102"/>
      <c r="S2481" s="102"/>
      <c r="T2481" s="102"/>
      <c r="U2481" s="102"/>
      <c r="V2481" s="102"/>
      <c r="W2481" s="103"/>
      <c r="X2481" s="102"/>
      <c r="Y2481" s="102"/>
      <c r="Z2481" s="102"/>
      <c r="AA2481" s="102"/>
      <c r="AB2481" s="102"/>
      <c r="AC2481" s="102"/>
      <c r="AD2481" s="102"/>
      <c r="AE2481" s="147"/>
    </row>
    <row r="2482" spans="1:31">
      <c r="A2482" s="100"/>
      <c r="B2482" s="101"/>
      <c r="C2482" s="175"/>
      <c r="D2482" s="67"/>
      <c r="E2482" s="67"/>
      <c r="F2482" s="102"/>
      <c r="G2482" s="102"/>
      <c r="H2482" s="102"/>
      <c r="I2482" s="102"/>
      <c r="J2482" s="102"/>
      <c r="K2482" s="102"/>
      <c r="L2482" s="67"/>
      <c r="M2482" s="67"/>
      <c r="N2482" s="67"/>
      <c r="O2482" s="111"/>
      <c r="P2482" s="67"/>
      <c r="Q2482" s="198"/>
      <c r="R2482" s="102"/>
      <c r="S2482" s="102"/>
      <c r="T2482" s="102"/>
      <c r="U2482" s="102"/>
      <c r="V2482" s="102"/>
      <c r="W2482" s="103"/>
      <c r="X2482" s="102"/>
      <c r="Y2482" s="102"/>
      <c r="Z2482" s="102"/>
      <c r="AA2482" s="102"/>
      <c r="AB2482" s="102"/>
      <c r="AC2482" s="102"/>
      <c r="AD2482" s="102"/>
      <c r="AE2482" s="147"/>
    </row>
    <row r="2483" spans="1:31">
      <c r="A2483" s="100"/>
      <c r="B2483" s="101"/>
      <c r="C2483" s="175"/>
      <c r="D2483" s="67"/>
      <c r="E2483" s="67"/>
      <c r="F2483" s="102"/>
      <c r="G2483" s="102"/>
      <c r="H2483" s="102"/>
      <c r="I2483" s="102"/>
      <c r="J2483" s="102"/>
      <c r="K2483" s="102"/>
      <c r="L2483" s="67"/>
      <c r="M2483" s="67"/>
      <c r="N2483" s="67"/>
      <c r="O2483" s="111"/>
      <c r="P2483" s="67"/>
      <c r="Q2483" s="198"/>
      <c r="R2483" s="102"/>
      <c r="S2483" s="102"/>
      <c r="T2483" s="102"/>
      <c r="U2483" s="102"/>
      <c r="V2483" s="102"/>
      <c r="W2483" s="103"/>
      <c r="X2483" s="102"/>
      <c r="Y2483" s="102"/>
      <c r="Z2483" s="102"/>
      <c r="AA2483" s="102"/>
      <c r="AB2483" s="102"/>
      <c r="AC2483" s="102"/>
      <c r="AD2483" s="102"/>
      <c r="AE2483" s="147"/>
    </row>
    <row r="2484" spans="1:31">
      <c r="A2484" s="100"/>
      <c r="B2484" s="101"/>
      <c r="C2484" s="175"/>
      <c r="D2484" s="67"/>
      <c r="E2484" s="67"/>
      <c r="F2484" s="102"/>
      <c r="G2484" s="102"/>
      <c r="H2484" s="102"/>
      <c r="I2484" s="102"/>
      <c r="J2484" s="102"/>
      <c r="K2484" s="102"/>
      <c r="L2484" s="67"/>
      <c r="M2484" s="67"/>
      <c r="N2484" s="67"/>
      <c r="O2484" s="111"/>
      <c r="P2484" s="67"/>
      <c r="Q2484" s="198"/>
      <c r="R2484" s="102"/>
      <c r="S2484" s="102"/>
      <c r="T2484" s="102"/>
      <c r="U2484" s="102"/>
      <c r="V2484" s="102"/>
      <c r="W2484" s="103"/>
      <c r="X2484" s="102"/>
      <c r="Y2484" s="102"/>
      <c r="Z2484" s="102"/>
      <c r="AA2484" s="102"/>
      <c r="AB2484" s="102"/>
      <c r="AC2484" s="102"/>
      <c r="AD2484" s="102"/>
      <c r="AE2484" s="147"/>
    </row>
    <row r="2485" spans="1:31">
      <c r="A2485" s="100"/>
      <c r="B2485" s="101"/>
      <c r="C2485" s="175"/>
      <c r="D2485" s="67"/>
      <c r="E2485" s="67"/>
      <c r="F2485" s="102"/>
      <c r="G2485" s="102"/>
      <c r="H2485" s="102"/>
      <c r="I2485" s="102"/>
      <c r="J2485" s="102"/>
      <c r="K2485" s="102"/>
      <c r="L2485" s="67"/>
      <c r="M2485" s="67"/>
      <c r="N2485" s="67"/>
      <c r="O2485" s="111"/>
      <c r="P2485" s="67"/>
      <c r="Q2485" s="198"/>
      <c r="R2485" s="102"/>
      <c r="S2485" s="102"/>
      <c r="T2485" s="102"/>
      <c r="U2485" s="102"/>
      <c r="V2485" s="102"/>
      <c r="W2485" s="103"/>
      <c r="X2485" s="102"/>
      <c r="Y2485" s="102"/>
      <c r="Z2485" s="102"/>
      <c r="AA2485" s="102"/>
      <c r="AB2485" s="102"/>
      <c r="AC2485" s="102"/>
      <c r="AD2485" s="102"/>
      <c r="AE2485" s="147"/>
    </row>
    <row r="2486" spans="1:31">
      <c r="A2486" s="100"/>
      <c r="B2486" s="101"/>
      <c r="C2486" s="175"/>
      <c r="D2486" s="67"/>
      <c r="E2486" s="67"/>
      <c r="F2486" s="102"/>
      <c r="G2486" s="102"/>
      <c r="H2486" s="102"/>
      <c r="I2486" s="102"/>
      <c r="J2486" s="102"/>
      <c r="K2486" s="102"/>
      <c r="L2486" s="67"/>
      <c r="M2486" s="67"/>
      <c r="N2486" s="67"/>
      <c r="O2486" s="111"/>
      <c r="P2486" s="67"/>
      <c r="Q2486" s="198"/>
      <c r="R2486" s="102"/>
      <c r="S2486" s="102"/>
      <c r="T2486" s="102"/>
      <c r="U2486" s="102"/>
      <c r="V2486" s="102"/>
      <c r="W2486" s="103"/>
      <c r="X2486" s="102"/>
      <c r="Y2486" s="102"/>
      <c r="Z2486" s="102"/>
      <c r="AA2486" s="102"/>
      <c r="AB2486" s="102"/>
      <c r="AC2486" s="102"/>
      <c r="AD2486" s="102"/>
      <c r="AE2486" s="147"/>
    </row>
    <row r="2487" spans="1:31">
      <c r="A2487" s="100"/>
      <c r="B2487" s="101"/>
      <c r="C2487" s="175"/>
      <c r="D2487" s="67"/>
      <c r="E2487" s="67"/>
      <c r="F2487" s="102"/>
      <c r="G2487" s="102"/>
      <c r="H2487" s="102"/>
      <c r="I2487" s="102"/>
      <c r="J2487" s="102"/>
      <c r="K2487" s="102"/>
      <c r="L2487" s="67"/>
      <c r="M2487" s="67"/>
      <c r="N2487" s="67"/>
      <c r="O2487" s="111"/>
      <c r="P2487" s="67"/>
      <c r="Q2487" s="198"/>
      <c r="R2487" s="102"/>
      <c r="S2487" s="102"/>
      <c r="T2487" s="102"/>
      <c r="U2487" s="102"/>
      <c r="V2487" s="102"/>
      <c r="W2487" s="103"/>
      <c r="X2487" s="102"/>
      <c r="Y2487" s="102"/>
      <c r="Z2487" s="102"/>
      <c r="AA2487" s="102"/>
      <c r="AB2487" s="102"/>
      <c r="AC2487" s="102"/>
      <c r="AD2487" s="102"/>
      <c r="AE2487" s="147"/>
    </row>
    <row r="2488" spans="1:31">
      <c r="A2488" s="100"/>
      <c r="B2488" s="101"/>
      <c r="C2488" s="175"/>
      <c r="D2488" s="67"/>
      <c r="E2488" s="67"/>
      <c r="F2488" s="102"/>
      <c r="G2488" s="102"/>
      <c r="H2488" s="102"/>
      <c r="I2488" s="102"/>
      <c r="J2488" s="102"/>
      <c r="K2488" s="102"/>
      <c r="L2488" s="67"/>
      <c r="M2488" s="67"/>
      <c r="N2488" s="67"/>
      <c r="O2488" s="111"/>
      <c r="P2488" s="67"/>
      <c r="Q2488" s="198"/>
      <c r="R2488" s="102"/>
      <c r="S2488" s="102"/>
      <c r="T2488" s="102"/>
      <c r="U2488" s="102"/>
      <c r="V2488" s="102"/>
      <c r="W2488" s="103"/>
      <c r="X2488" s="102"/>
      <c r="Y2488" s="102"/>
      <c r="Z2488" s="102"/>
      <c r="AA2488" s="102"/>
      <c r="AB2488" s="102"/>
      <c r="AC2488" s="102"/>
      <c r="AD2488" s="102"/>
      <c r="AE2488" s="147"/>
    </row>
    <row r="2489" spans="1:31">
      <c r="A2489" s="100"/>
      <c r="B2489" s="101"/>
      <c r="C2489" s="175"/>
      <c r="D2489" s="67"/>
      <c r="E2489" s="67"/>
      <c r="F2489" s="102"/>
      <c r="G2489" s="102"/>
      <c r="H2489" s="102"/>
      <c r="I2489" s="102"/>
      <c r="J2489" s="102"/>
      <c r="K2489" s="102"/>
      <c r="L2489" s="67"/>
      <c r="M2489" s="67"/>
      <c r="N2489" s="67"/>
      <c r="O2489" s="111"/>
      <c r="P2489" s="67"/>
      <c r="Q2489" s="198"/>
      <c r="R2489" s="102"/>
      <c r="S2489" s="102"/>
      <c r="T2489" s="102"/>
      <c r="U2489" s="102"/>
      <c r="V2489" s="102"/>
      <c r="W2489" s="103"/>
      <c r="X2489" s="102"/>
      <c r="Y2489" s="102"/>
      <c r="Z2489" s="102"/>
      <c r="AA2489" s="102"/>
      <c r="AB2489" s="102"/>
      <c r="AC2489" s="102"/>
      <c r="AD2489" s="102"/>
      <c r="AE2489" s="147"/>
    </row>
    <row r="2490" spans="1:31">
      <c r="A2490" s="100"/>
      <c r="B2490" s="101"/>
      <c r="C2490" s="175"/>
      <c r="D2490" s="67"/>
      <c r="E2490" s="67"/>
      <c r="F2490" s="102"/>
      <c r="G2490" s="102"/>
      <c r="H2490" s="102"/>
      <c r="I2490" s="102"/>
      <c r="J2490" s="102"/>
      <c r="K2490" s="102"/>
      <c r="L2490" s="67"/>
      <c r="M2490" s="67"/>
      <c r="N2490" s="67"/>
      <c r="O2490" s="111"/>
      <c r="P2490" s="67"/>
      <c r="Q2490" s="198"/>
      <c r="R2490" s="102"/>
      <c r="S2490" s="102"/>
      <c r="T2490" s="102"/>
      <c r="U2490" s="102"/>
      <c r="V2490" s="102"/>
      <c r="W2490" s="103"/>
      <c r="X2490" s="102"/>
      <c r="Y2490" s="102"/>
      <c r="Z2490" s="102"/>
      <c r="AA2490" s="102"/>
      <c r="AB2490" s="102"/>
      <c r="AC2490" s="102"/>
      <c r="AD2490" s="102"/>
      <c r="AE2490" s="147"/>
    </row>
    <row r="2491" spans="1:31">
      <c r="A2491" s="100"/>
      <c r="B2491" s="101"/>
      <c r="C2491" s="175"/>
      <c r="D2491" s="67"/>
      <c r="E2491" s="67"/>
      <c r="F2491" s="102"/>
      <c r="G2491" s="102"/>
      <c r="H2491" s="102"/>
      <c r="I2491" s="102"/>
      <c r="J2491" s="102"/>
      <c r="K2491" s="102"/>
      <c r="L2491" s="67"/>
      <c r="M2491" s="67"/>
      <c r="N2491" s="67"/>
      <c r="O2491" s="111"/>
      <c r="P2491" s="67"/>
      <c r="Q2491" s="198"/>
      <c r="R2491" s="102"/>
      <c r="S2491" s="102"/>
      <c r="T2491" s="102"/>
      <c r="U2491" s="102"/>
      <c r="V2491" s="102"/>
      <c r="W2491" s="103"/>
      <c r="X2491" s="102"/>
      <c r="Y2491" s="102"/>
      <c r="Z2491" s="102"/>
      <c r="AA2491" s="102"/>
      <c r="AB2491" s="102"/>
      <c r="AC2491" s="102"/>
      <c r="AD2491" s="102"/>
      <c r="AE2491" s="147"/>
    </row>
    <row r="2492" spans="1:31">
      <c r="A2492" s="100"/>
      <c r="B2492" s="101"/>
      <c r="C2492" s="175"/>
      <c r="D2492" s="67"/>
      <c r="E2492" s="67"/>
      <c r="F2492" s="102"/>
      <c r="G2492" s="102"/>
      <c r="H2492" s="102"/>
      <c r="I2492" s="102"/>
      <c r="J2492" s="102"/>
      <c r="K2492" s="102"/>
      <c r="L2492" s="67"/>
      <c r="M2492" s="67"/>
      <c r="N2492" s="67"/>
      <c r="O2492" s="111"/>
      <c r="P2492" s="67"/>
      <c r="Q2492" s="198"/>
      <c r="R2492" s="102"/>
      <c r="S2492" s="102"/>
      <c r="T2492" s="102"/>
      <c r="U2492" s="102"/>
      <c r="V2492" s="102"/>
      <c r="W2492" s="103"/>
      <c r="X2492" s="102"/>
      <c r="Y2492" s="102"/>
      <c r="Z2492" s="102"/>
      <c r="AA2492" s="102"/>
      <c r="AB2492" s="102"/>
      <c r="AC2492" s="102"/>
      <c r="AD2492" s="102"/>
      <c r="AE2492" s="147"/>
    </row>
    <row r="2493" spans="1:31">
      <c r="A2493" s="100"/>
      <c r="B2493" s="101"/>
      <c r="C2493" s="175"/>
      <c r="D2493" s="67"/>
      <c r="E2493" s="67"/>
      <c r="F2493" s="102"/>
      <c r="G2493" s="102"/>
      <c r="H2493" s="102"/>
      <c r="I2493" s="102"/>
      <c r="J2493" s="102"/>
      <c r="K2493" s="102"/>
      <c r="L2493" s="67"/>
      <c r="M2493" s="67"/>
      <c r="N2493" s="67"/>
      <c r="O2493" s="111"/>
      <c r="P2493" s="67"/>
      <c r="Q2493" s="198"/>
      <c r="R2493" s="102"/>
      <c r="S2493" s="102"/>
      <c r="T2493" s="102"/>
      <c r="U2493" s="102"/>
      <c r="V2493" s="102"/>
      <c r="W2493" s="103"/>
      <c r="X2493" s="102"/>
      <c r="Y2493" s="102"/>
      <c r="Z2493" s="102"/>
      <c r="AA2493" s="102"/>
      <c r="AB2493" s="102"/>
      <c r="AC2493" s="102"/>
      <c r="AD2493" s="102"/>
      <c r="AE2493" s="147"/>
    </row>
    <row r="2494" spans="1:31">
      <c r="A2494" s="100"/>
      <c r="B2494" s="101"/>
      <c r="C2494" s="175"/>
      <c r="D2494" s="67"/>
      <c r="E2494" s="67"/>
      <c r="F2494" s="102"/>
      <c r="G2494" s="102"/>
      <c r="H2494" s="102"/>
      <c r="I2494" s="102"/>
      <c r="J2494" s="102"/>
      <c r="K2494" s="102"/>
      <c r="L2494" s="67"/>
      <c r="M2494" s="67"/>
      <c r="N2494" s="67"/>
      <c r="O2494" s="111"/>
      <c r="P2494" s="67"/>
      <c r="Q2494" s="198"/>
      <c r="R2494" s="102"/>
      <c r="S2494" s="102"/>
      <c r="T2494" s="102"/>
      <c r="U2494" s="102"/>
      <c r="V2494" s="102"/>
      <c r="W2494" s="103"/>
      <c r="X2494" s="102"/>
      <c r="Y2494" s="102"/>
      <c r="Z2494" s="102"/>
      <c r="AA2494" s="102"/>
      <c r="AB2494" s="102"/>
      <c r="AC2494" s="102"/>
      <c r="AD2494" s="102"/>
      <c r="AE2494" s="147"/>
    </row>
    <row r="2495" spans="1:31">
      <c r="A2495" s="100"/>
      <c r="B2495" s="101"/>
      <c r="C2495" s="175"/>
      <c r="D2495" s="67"/>
      <c r="E2495" s="67"/>
      <c r="F2495" s="102"/>
      <c r="G2495" s="102"/>
      <c r="H2495" s="102"/>
      <c r="I2495" s="102"/>
      <c r="J2495" s="102"/>
      <c r="K2495" s="102"/>
      <c r="L2495" s="67"/>
      <c r="M2495" s="67"/>
      <c r="N2495" s="67"/>
      <c r="O2495" s="111"/>
      <c r="P2495" s="67"/>
      <c r="Q2495" s="198"/>
      <c r="R2495" s="102"/>
      <c r="S2495" s="102"/>
      <c r="T2495" s="102"/>
      <c r="U2495" s="102"/>
      <c r="V2495" s="102"/>
      <c r="W2495" s="103"/>
      <c r="X2495" s="102"/>
      <c r="Y2495" s="102"/>
      <c r="Z2495" s="102"/>
      <c r="AA2495" s="102"/>
      <c r="AB2495" s="102"/>
      <c r="AC2495" s="102"/>
      <c r="AD2495" s="102"/>
      <c r="AE2495" s="147"/>
    </row>
    <row r="2496" spans="1:31">
      <c r="A2496" s="100"/>
      <c r="B2496" s="101"/>
      <c r="C2496" s="175"/>
      <c r="D2496" s="67"/>
      <c r="E2496" s="67"/>
      <c r="F2496" s="102"/>
      <c r="G2496" s="102"/>
      <c r="H2496" s="102"/>
      <c r="I2496" s="102"/>
      <c r="J2496" s="102"/>
      <c r="K2496" s="102"/>
      <c r="L2496" s="67"/>
      <c r="M2496" s="67"/>
      <c r="N2496" s="67"/>
      <c r="O2496" s="111"/>
      <c r="P2496" s="67"/>
      <c r="Q2496" s="198"/>
      <c r="R2496" s="102"/>
      <c r="S2496" s="102"/>
      <c r="T2496" s="102"/>
      <c r="U2496" s="102"/>
      <c r="V2496" s="102"/>
      <c r="W2496" s="103"/>
      <c r="X2496" s="102"/>
      <c r="Y2496" s="102"/>
      <c r="Z2496" s="102"/>
      <c r="AA2496" s="102"/>
      <c r="AB2496" s="102"/>
      <c r="AC2496" s="102"/>
      <c r="AD2496" s="102"/>
      <c r="AE2496" s="147"/>
    </row>
    <row r="2497" spans="1:31">
      <c r="A2497" s="100"/>
      <c r="B2497" s="101"/>
      <c r="C2497" s="175"/>
      <c r="D2497" s="67"/>
      <c r="E2497" s="67"/>
      <c r="F2497" s="102"/>
      <c r="G2497" s="102"/>
      <c r="H2497" s="102"/>
      <c r="I2497" s="102"/>
      <c r="J2497" s="102"/>
      <c r="K2497" s="102"/>
      <c r="L2497" s="67"/>
      <c r="M2497" s="67"/>
      <c r="N2497" s="67"/>
      <c r="O2497" s="111"/>
      <c r="P2497" s="67"/>
      <c r="Q2497" s="198"/>
      <c r="R2497" s="102"/>
      <c r="S2497" s="102"/>
      <c r="T2497" s="102"/>
      <c r="U2497" s="102"/>
      <c r="V2497" s="102"/>
      <c r="W2497" s="103"/>
      <c r="X2497" s="102"/>
      <c r="Y2497" s="102"/>
      <c r="Z2497" s="102"/>
      <c r="AA2497" s="102"/>
      <c r="AB2497" s="102"/>
      <c r="AC2497" s="102"/>
      <c r="AD2497" s="102"/>
      <c r="AE2497" s="147"/>
    </row>
    <row r="2498" spans="1:31">
      <c r="A2498" s="100"/>
      <c r="B2498" s="101"/>
      <c r="C2498" s="175"/>
      <c r="D2498" s="67"/>
      <c r="E2498" s="67"/>
      <c r="F2498" s="102"/>
      <c r="G2498" s="102"/>
      <c r="H2498" s="102"/>
      <c r="I2498" s="102"/>
      <c r="J2498" s="102"/>
      <c r="K2498" s="102"/>
      <c r="L2498" s="67"/>
      <c r="M2498" s="67"/>
      <c r="N2498" s="67"/>
      <c r="O2498" s="111"/>
      <c r="P2498" s="67"/>
      <c r="Q2498" s="198"/>
      <c r="R2498" s="102"/>
      <c r="S2498" s="102"/>
      <c r="T2498" s="102"/>
      <c r="U2498" s="102"/>
      <c r="V2498" s="102"/>
      <c r="W2498" s="103"/>
      <c r="X2498" s="102"/>
      <c r="Y2498" s="102"/>
      <c r="Z2498" s="102"/>
      <c r="AA2498" s="102"/>
      <c r="AB2498" s="102"/>
      <c r="AC2498" s="102"/>
      <c r="AD2498" s="102"/>
      <c r="AE2498" s="147"/>
    </row>
    <row r="2499" spans="1:31">
      <c r="A2499" s="100"/>
      <c r="B2499" s="101"/>
      <c r="C2499" s="175"/>
      <c r="D2499" s="67"/>
      <c r="E2499" s="67"/>
      <c r="F2499" s="102"/>
      <c r="G2499" s="102"/>
      <c r="H2499" s="102"/>
      <c r="I2499" s="102"/>
      <c r="J2499" s="102"/>
      <c r="K2499" s="102"/>
      <c r="L2499" s="67"/>
      <c r="M2499" s="67"/>
      <c r="N2499" s="67"/>
      <c r="O2499" s="111"/>
      <c r="P2499" s="67"/>
      <c r="Q2499" s="198"/>
      <c r="R2499" s="102"/>
      <c r="S2499" s="102"/>
      <c r="T2499" s="102"/>
      <c r="U2499" s="102"/>
      <c r="V2499" s="102"/>
      <c r="W2499" s="103"/>
      <c r="X2499" s="102"/>
      <c r="Y2499" s="102"/>
      <c r="Z2499" s="102"/>
      <c r="AA2499" s="102"/>
      <c r="AB2499" s="102"/>
      <c r="AC2499" s="102"/>
      <c r="AD2499" s="102"/>
      <c r="AE2499" s="147"/>
    </row>
    <row r="2500" spans="1:31">
      <c r="A2500" s="100"/>
      <c r="B2500" s="101"/>
      <c r="C2500" s="175"/>
      <c r="D2500" s="67"/>
      <c r="E2500" s="67"/>
      <c r="F2500" s="102"/>
      <c r="G2500" s="102"/>
      <c r="H2500" s="102"/>
      <c r="I2500" s="102"/>
      <c r="J2500" s="102"/>
      <c r="K2500" s="102"/>
      <c r="L2500" s="67"/>
      <c r="M2500" s="67"/>
      <c r="N2500" s="67"/>
      <c r="O2500" s="111"/>
      <c r="P2500" s="67"/>
      <c r="Q2500" s="198"/>
      <c r="R2500" s="102"/>
      <c r="S2500" s="102"/>
      <c r="T2500" s="102"/>
      <c r="U2500" s="102"/>
      <c r="V2500" s="102"/>
      <c r="W2500" s="103"/>
      <c r="X2500" s="102"/>
      <c r="Y2500" s="102"/>
      <c r="Z2500" s="102"/>
      <c r="AA2500" s="102"/>
      <c r="AB2500" s="102"/>
      <c r="AC2500" s="102"/>
      <c r="AD2500" s="102"/>
      <c r="AE2500" s="147"/>
    </row>
    <row r="2501" spans="1:31">
      <c r="A2501" s="100"/>
      <c r="B2501" s="101"/>
      <c r="C2501" s="175"/>
      <c r="D2501" s="67"/>
      <c r="E2501" s="67"/>
      <c r="F2501" s="102"/>
      <c r="G2501" s="102"/>
      <c r="H2501" s="102"/>
      <c r="I2501" s="102"/>
      <c r="J2501" s="102"/>
      <c r="K2501" s="102"/>
      <c r="L2501" s="67"/>
      <c r="M2501" s="67"/>
      <c r="N2501" s="67"/>
      <c r="O2501" s="111"/>
      <c r="P2501" s="67"/>
      <c r="Q2501" s="198"/>
      <c r="R2501" s="102"/>
      <c r="S2501" s="102"/>
      <c r="T2501" s="102"/>
      <c r="U2501" s="102"/>
      <c r="V2501" s="102"/>
      <c r="W2501" s="103"/>
      <c r="X2501" s="102"/>
      <c r="Y2501" s="102"/>
      <c r="Z2501" s="102"/>
      <c r="AA2501" s="102"/>
      <c r="AB2501" s="102"/>
      <c r="AC2501" s="102"/>
      <c r="AD2501" s="102"/>
      <c r="AE2501" s="147"/>
    </row>
    <row r="2502" spans="1:31">
      <c r="A2502" s="100"/>
      <c r="B2502" s="101"/>
      <c r="C2502" s="175"/>
      <c r="D2502" s="67"/>
      <c r="E2502" s="67"/>
      <c r="F2502" s="102"/>
      <c r="G2502" s="102"/>
      <c r="H2502" s="102"/>
      <c r="I2502" s="102"/>
      <c r="J2502" s="102"/>
      <c r="K2502" s="102"/>
      <c r="L2502" s="67"/>
      <c r="M2502" s="67"/>
      <c r="N2502" s="67"/>
      <c r="O2502" s="111"/>
      <c r="P2502" s="67"/>
      <c r="Q2502" s="198"/>
      <c r="R2502" s="102"/>
      <c r="S2502" s="102"/>
      <c r="T2502" s="102"/>
      <c r="U2502" s="102"/>
      <c r="V2502" s="102"/>
      <c r="W2502" s="103"/>
      <c r="X2502" s="102"/>
      <c r="Y2502" s="102"/>
      <c r="Z2502" s="102"/>
      <c r="AA2502" s="102"/>
      <c r="AB2502" s="102"/>
      <c r="AC2502" s="102"/>
      <c r="AD2502" s="102"/>
      <c r="AE2502" s="147"/>
    </row>
    <row r="2503" spans="1:31">
      <c r="A2503" s="100"/>
      <c r="B2503" s="101"/>
      <c r="C2503" s="175"/>
      <c r="D2503" s="67"/>
      <c r="E2503" s="67"/>
      <c r="F2503" s="102"/>
      <c r="G2503" s="102"/>
      <c r="H2503" s="102"/>
      <c r="I2503" s="102"/>
      <c r="J2503" s="102"/>
      <c r="K2503" s="102"/>
      <c r="L2503" s="67"/>
      <c r="M2503" s="67"/>
      <c r="N2503" s="67"/>
      <c r="O2503" s="111"/>
      <c r="P2503" s="67"/>
      <c r="Q2503" s="198"/>
      <c r="R2503" s="102"/>
      <c r="S2503" s="102"/>
      <c r="T2503" s="102"/>
      <c r="U2503" s="102"/>
      <c r="V2503" s="102"/>
      <c r="W2503" s="103"/>
      <c r="X2503" s="102"/>
      <c r="Y2503" s="102"/>
      <c r="Z2503" s="102"/>
      <c r="AA2503" s="102"/>
      <c r="AB2503" s="102"/>
      <c r="AC2503" s="102"/>
      <c r="AD2503" s="102"/>
      <c r="AE2503" s="147"/>
    </row>
    <row r="2504" spans="1:31">
      <c r="A2504" s="100"/>
      <c r="B2504" s="101"/>
      <c r="C2504" s="175"/>
      <c r="D2504" s="67"/>
      <c r="E2504" s="67"/>
      <c r="F2504" s="102"/>
      <c r="G2504" s="102"/>
      <c r="H2504" s="102"/>
      <c r="I2504" s="102"/>
      <c r="J2504" s="102"/>
      <c r="K2504" s="102"/>
      <c r="L2504" s="67"/>
      <c r="M2504" s="67"/>
      <c r="N2504" s="67"/>
      <c r="O2504" s="111"/>
      <c r="P2504" s="67"/>
      <c r="Q2504" s="198"/>
      <c r="R2504" s="102"/>
      <c r="S2504" s="102"/>
      <c r="T2504" s="102"/>
      <c r="U2504" s="102"/>
      <c r="V2504" s="102"/>
      <c r="W2504" s="103"/>
      <c r="X2504" s="102"/>
      <c r="Y2504" s="102"/>
      <c r="Z2504" s="102"/>
      <c r="AA2504" s="102"/>
      <c r="AB2504" s="102"/>
      <c r="AC2504" s="102"/>
      <c r="AD2504" s="102"/>
      <c r="AE2504" s="147"/>
    </row>
    <row r="2505" spans="1:31">
      <c r="A2505" s="100"/>
      <c r="B2505" s="101"/>
      <c r="C2505" s="175"/>
      <c r="D2505" s="67"/>
      <c r="E2505" s="67"/>
      <c r="F2505" s="102"/>
      <c r="G2505" s="102"/>
      <c r="H2505" s="102"/>
      <c r="I2505" s="102"/>
      <c r="J2505" s="102"/>
      <c r="K2505" s="102"/>
      <c r="L2505" s="67"/>
      <c r="M2505" s="67"/>
      <c r="N2505" s="67"/>
      <c r="O2505" s="111"/>
      <c r="P2505" s="67"/>
      <c r="Q2505" s="198"/>
      <c r="R2505" s="102"/>
      <c r="S2505" s="102"/>
      <c r="T2505" s="102"/>
      <c r="U2505" s="102"/>
      <c r="V2505" s="102"/>
      <c r="W2505" s="103"/>
      <c r="X2505" s="102"/>
      <c r="Y2505" s="102"/>
      <c r="Z2505" s="102"/>
      <c r="AA2505" s="102"/>
      <c r="AB2505" s="102"/>
      <c r="AC2505" s="102"/>
      <c r="AD2505" s="102"/>
      <c r="AE2505" s="147"/>
    </row>
    <row r="2506" spans="1:31">
      <c r="A2506" s="100"/>
      <c r="B2506" s="101"/>
      <c r="C2506" s="175"/>
      <c r="D2506" s="67"/>
      <c r="E2506" s="67"/>
      <c r="F2506" s="102"/>
      <c r="G2506" s="102"/>
      <c r="H2506" s="102"/>
      <c r="I2506" s="102"/>
      <c r="J2506" s="102"/>
      <c r="K2506" s="102"/>
      <c r="L2506" s="67"/>
      <c r="M2506" s="67"/>
      <c r="N2506" s="67"/>
      <c r="O2506" s="111"/>
      <c r="P2506" s="67"/>
      <c r="Q2506" s="198"/>
      <c r="R2506" s="102"/>
      <c r="S2506" s="102"/>
      <c r="T2506" s="102"/>
      <c r="U2506" s="102"/>
      <c r="V2506" s="102"/>
      <c r="W2506" s="103"/>
      <c r="X2506" s="102"/>
      <c r="Y2506" s="102"/>
      <c r="Z2506" s="102"/>
      <c r="AA2506" s="102"/>
      <c r="AB2506" s="102"/>
      <c r="AC2506" s="102"/>
      <c r="AD2506" s="102"/>
      <c r="AE2506" s="147"/>
    </row>
    <row r="2507" spans="1:31">
      <c r="A2507" s="100"/>
      <c r="B2507" s="101"/>
      <c r="C2507" s="175"/>
      <c r="D2507" s="67"/>
      <c r="E2507" s="67"/>
      <c r="F2507" s="102"/>
      <c r="G2507" s="102"/>
      <c r="H2507" s="102"/>
      <c r="I2507" s="102"/>
      <c r="J2507" s="102"/>
      <c r="K2507" s="102"/>
      <c r="L2507" s="67"/>
      <c r="M2507" s="67"/>
      <c r="N2507" s="67"/>
      <c r="O2507" s="111"/>
      <c r="P2507" s="67"/>
      <c r="Q2507" s="198"/>
      <c r="R2507" s="102"/>
      <c r="S2507" s="102"/>
      <c r="T2507" s="102"/>
      <c r="U2507" s="102"/>
      <c r="V2507" s="102"/>
      <c r="W2507" s="103"/>
      <c r="X2507" s="102"/>
      <c r="Y2507" s="102"/>
      <c r="Z2507" s="102"/>
      <c r="AA2507" s="102"/>
      <c r="AB2507" s="102"/>
      <c r="AC2507" s="102"/>
      <c r="AD2507" s="102"/>
      <c r="AE2507" s="147"/>
    </row>
    <row r="2508" spans="1:31">
      <c r="A2508" s="100"/>
      <c r="B2508" s="101"/>
      <c r="C2508" s="175"/>
      <c r="D2508" s="67"/>
      <c r="E2508" s="67"/>
      <c r="F2508" s="102"/>
      <c r="G2508" s="102"/>
      <c r="H2508" s="102"/>
      <c r="I2508" s="102"/>
      <c r="J2508" s="102"/>
      <c r="K2508" s="102"/>
      <c r="L2508" s="67"/>
      <c r="M2508" s="67"/>
      <c r="N2508" s="67"/>
      <c r="O2508" s="111"/>
      <c r="P2508" s="67"/>
      <c r="Q2508" s="198"/>
      <c r="R2508" s="102"/>
      <c r="S2508" s="102"/>
      <c r="T2508" s="102"/>
      <c r="U2508" s="102"/>
      <c r="V2508" s="102"/>
      <c r="W2508" s="103"/>
      <c r="X2508" s="102"/>
      <c r="Y2508" s="102"/>
      <c r="Z2508" s="102"/>
      <c r="AA2508" s="102"/>
      <c r="AB2508" s="102"/>
      <c r="AC2508" s="102"/>
      <c r="AD2508" s="102"/>
      <c r="AE2508" s="147"/>
    </row>
    <row r="2509" spans="1:31">
      <c r="A2509" s="100"/>
      <c r="B2509" s="101"/>
      <c r="C2509" s="175"/>
      <c r="D2509" s="67"/>
      <c r="E2509" s="67"/>
      <c r="F2509" s="102"/>
      <c r="G2509" s="102"/>
      <c r="H2509" s="102"/>
      <c r="I2509" s="102"/>
      <c r="J2509" s="102"/>
      <c r="K2509" s="102"/>
      <c r="L2509" s="67"/>
      <c r="M2509" s="67"/>
      <c r="N2509" s="67"/>
      <c r="O2509" s="111"/>
      <c r="P2509" s="67"/>
      <c r="Q2509" s="198"/>
      <c r="R2509" s="102"/>
      <c r="S2509" s="102"/>
      <c r="T2509" s="102"/>
      <c r="U2509" s="102"/>
      <c r="V2509" s="102"/>
      <c r="W2509" s="103"/>
      <c r="X2509" s="102"/>
      <c r="Y2509" s="102"/>
      <c r="Z2509" s="102"/>
      <c r="AA2509" s="102"/>
      <c r="AB2509" s="102"/>
      <c r="AC2509" s="102"/>
      <c r="AD2509" s="102"/>
      <c r="AE2509" s="147"/>
    </row>
    <row r="2510" spans="1:31">
      <c r="A2510" s="100"/>
      <c r="B2510" s="101"/>
      <c r="C2510" s="175"/>
      <c r="D2510" s="67"/>
      <c r="E2510" s="67"/>
      <c r="F2510" s="102"/>
      <c r="G2510" s="102"/>
      <c r="H2510" s="102"/>
      <c r="I2510" s="102"/>
      <c r="J2510" s="102"/>
      <c r="K2510" s="102"/>
      <c r="L2510" s="67"/>
      <c r="M2510" s="67"/>
      <c r="N2510" s="67"/>
      <c r="O2510" s="111"/>
      <c r="P2510" s="67"/>
      <c r="Q2510" s="198"/>
      <c r="R2510" s="102"/>
      <c r="S2510" s="102"/>
      <c r="T2510" s="102"/>
      <c r="U2510" s="102"/>
      <c r="V2510" s="102"/>
      <c r="W2510" s="103"/>
      <c r="X2510" s="102"/>
      <c r="Y2510" s="102"/>
      <c r="Z2510" s="102"/>
      <c r="AA2510" s="102"/>
      <c r="AB2510" s="102"/>
      <c r="AC2510" s="102"/>
      <c r="AD2510" s="102"/>
      <c r="AE2510" s="147"/>
    </row>
    <row r="2511" spans="1:31">
      <c r="A2511" s="100"/>
      <c r="B2511" s="101"/>
      <c r="C2511" s="175"/>
      <c r="D2511" s="67"/>
      <c r="E2511" s="67"/>
      <c r="F2511" s="102"/>
      <c r="G2511" s="102"/>
      <c r="H2511" s="102"/>
      <c r="I2511" s="102"/>
      <c r="J2511" s="102"/>
      <c r="K2511" s="102"/>
      <c r="L2511" s="67"/>
      <c r="M2511" s="67"/>
      <c r="N2511" s="67"/>
      <c r="O2511" s="111"/>
      <c r="P2511" s="67"/>
      <c r="Q2511" s="198"/>
      <c r="R2511" s="102"/>
      <c r="S2511" s="102"/>
      <c r="T2511" s="102"/>
      <c r="U2511" s="102"/>
      <c r="V2511" s="102"/>
      <c r="W2511" s="103"/>
      <c r="X2511" s="102"/>
      <c r="Y2511" s="102"/>
      <c r="Z2511" s="102"/>
      <c r="AA2511" s="102"/>
      <c r="AB2511" s="102"/>
      <c r="AC2511" s="102"/>
      <c r="AD2511" s="102"/>
      <c r="AE2511" s="147"/>
    </row>
    <row r="2512" spans="1:31">
      <c r="A2512" s="100"/>
      <c r="B2512" s="101"/>
      <c r="C2512" s="175"/>
      <c r="D2512" s="67"/>
      <c r="E2512" s="67"/>
      <c r="F2512" s="102"/>
      <c r="G2512" s="102"/>
      <c r="H2512" s="102"/>
      <c r="I2512" s="102"/>
      <c r="J2512" s="102"/>
      <c r="K2512" s="102"/>
      <c r="L2512" s="67"/>
      <c r="M2512" s="67"/>
      <c r="N2512" s="67"/>
      <c r="O2512" s="111"/>
      <c r="P2512" s="67"/>
      <c r="Q2512" s="198"/>
      <c r="R2512" s="102"/>
      <c r="S2512" s="102"/>
      <c r="T2512" s="102"/>
      <c r="U2512" s="102"/>
      <c r="V2512" s="102"/>
      <c r="W2512" s="103"/>
      <c r="X2512" s="102"/>
      <c r="Y2512" s="102"/>
      <c r="Z2512" s="102"/>
      <c r="AA2512" s="102"/>
      <c r="AB2512" s="102"/>
      <c r="AC2512" s="102"/>
      <c r="AD2512" s="102"/>
      <c r="AE2512" s="147"/>
    </row>
    <row r="2513" spans="1:31">
      <c r="A2513" s="100"/>
      <c r="B2513" s="101"/>
      <c r="C2513" s="175"/>
      <c r="D2513" s="67"/>
      <c r="E2513" s="67"/>
      <c r="F2513" s="102"/>
      <c r="G2513" s="102"/>
      <c r="H2513" s="102"/>
      <c r="I2513" s="102"/>
      <c r="J2513" s="102"/>
      <c r="K2513" s="102"/>
      <c r="L2513" s="67"/>
      <c r="M2513" s="67"/>
      <c r="N2513" s="67"/>
      <c r="O2513" s="111"/>
      <c r="P2513" s="67"/>
      <c r="Q2513" s="198"/>
      <c r="R2513" s="102"/>
      <c r="S2513" s="102"/>
      <c r="T2513" s="102"/>
      <c r="U2513" s="102"/>
      <c r="V2513" s="102"/>
      <c r="W2513" s="103"/>
      <c r="X2513" s="102"/>
      <c r="Y2513" s="102"/>
      <c r="Z2513" s="102"/>
      <c r="AA2513" s="102"/>
      <c r="AB2513" s="102"/>
      <c r="AC2513" s="102"/>
      <c r="AD2513" s="102"/>
      <c r="AE2513" s="147"/>
    </row>
    <row r="2514" spans="1:31">
      <c r="A2514" s="100"/>
      <c r="B2514" s="101"/>
      <c r="C2514" s="175"/>
      <c r="D2514" s="67"/>
      <c r="E2514" s="67"/>
      <c r="F2514" s="102"/>
      <c r="G2514" s="102"/>
      <c r="H2514" s="102"/>
      <c r="I2514" s="102"/>
      <c r="J2514" s="102"/>
      <c r="K2514" s="102"/>
      <c r="L2514" s="67"/>
      <c r="M2514" s="67"/>
      <c r="N2514" s="67"/>
      <c r="O2514" s="111"/>
      <c r="P2514" s="67"/>
      <c r="Q2514" s="198"/>
      <c r="R2514" s="102"/>
      <c r="S2514" s="102"/>
      <c r="T2514" s="102"/>
      <c r="U2514" s="102"/>
      <c r="V2514" s="102"/>
      <c r="W2514" s="103"/>
      <c r="X2514" s="102"/>
      <c r="Y2514" s="102"/>
      <c r="Z2514" s="102"/>
      <c r="AA2514" s="102"/>
      <c r="AB2514" s="102"/>
      <c r="AC2514" s="102"/>
      <c r="AD2514" s="102"/>
      <c r="AE2514" s="147"/>
    </row>
    <row r="2515" spans="1:31">
      <c r="A2515" s="100"/>
      <c r="B2515" s="101"/>
      <c r="C2515" s="175"/>
      <c r="D2515" s="67"/>
      <c r="E2515" s="67"/>
      <c r="F2515" s="102"/>
      <c r="G2515" s="102"/>
      <c r="H2515" s="102"/>
      <c r="I2515" s="102"/>
      <c r="J2515" s="102"/>
      <c r="K2515" s="102"/>
      <c r="L2515" s="67"/>
      <c r="M2515" s="67"/>
      <c r="N2515" s="67"/>
      <c r="O2515" s="111"/>
      <c r="P2515" s="67"/>
      <c r="Q2515" s="198"/>
      <c r="R2515" s="102"/>
      <c r="S2515" s="102"/>
      <c r="T2515" s="102"/>
      <c r="U2515" s="102"/>
      <c r="V2515" s="102"/>
      <c r="W2515" s="103"/>
      <c r="X2515" s="102"/>
      <c r="Y2515" s="102"/>
      <c r="Z2515" s="102"/>
      <c r="AA2515" s="102"/>
      <c r="AB2515" s="102"/>
      <c r="AC2515" s="102"/>
      <c r="AD2515" s="102"/>
      <c r="AE2515" s="147"/>
    </row>
    <row r="2516" spans="1:31">
      <c r="A2516" s="100"/>
      <c r="B2516" s="101"/>
      <c r="C2516" s="175"/>
      <c r="D2516" s="67"/>
      <c r="E2516" s="67"/>
      <c r="F2516" s="102"/>
      <c r="G2516" s="102"/>
      <c r="H2516" s="102"/>
      <c r="I2516" s="102"/>
      <c r="J2516" s="102"/>
      <c r="K2516" s="102"/>
      <c r="L2516" s="67"/>
      <c r="M2516" s="67"/>
      <c r="N2516" s="67"/>
      <c r="O2516" s="111"/>
      <c r="P2516" s="67"/>
      <c r="Q2516" s="198"/>
      <c r="R2516" s="102"/>
      <c r="S2516" s="102"/>
      <c r="T2516" s="102"/>
      <c r="U2516" s="102"/>
      <c r="V2516" s="102"/>
      <c r="W2516" s="103"/>
      <c r="X2516" s="102"/>
      <c r="Y2516" s="102"/>
      <c r="Z2516" s="102"/>
      <c r="AA2516" s="102"/>
      <c r="AB2516" s="102"/>
      <c r="AC2516" s="102"/>
      <c r="AD2516" s="102"/>
      <c r="AE2516" s="147"/>
    </row>
    <row r="2517" spans="1:31">
      <c r="A2517" s="100"/>
      <c r="B2517" s="101"/>
      <c r="C2517" s="175"/>
      <c r="D2517" s="67"/>
      <c r="E2517" s="67"/>
      <c r="F2517" s="102"/>
      <c r="G2517" s="102"/>
      <c r="H2517" s="102"/>
      <c r="I2517" s="102"/>
      <c r="J2517" s="102"/>
      <c r="K2517" s="102"/>
      <c r="L2517" s="67"/>
      <c r="M2517" s="67"/>
      <c r="N2517" s="67"/>
      <c r="O2517" s="111"/>
      <c r="P2517" s="67"/>
      <c r="Q2517" s="198"/>
      <c r="R2517" s="102"/>
      <c r="S2517" s="102"/>
      <c r="T2517" s="102"/>
      <c r="U2517" s="102"/>
      <c r="V2517" s="102"/>
      <c r="W2517" s="103"/>
      <c r="X2517" s="102"/>
      <c r="Y2517" s="102"/>
      <c r="Z2517" s="102"/>
      <c r="AA2517" s="102"/>
      <c r="AB2517" s="102"/>
      <c r="AC2517" s="102"/>
      <c r="AD2517" s="102"/>
      <c r="AE2517" s="147"/>
    </row>
    <row r="2518" spans="1:31">
      <c r="A2518" s="100"/>
      <c r="B2518" s="101"/>
      <c r="C2518" s="175"/>
      <c r="D2518" s="67"/>
      <c r="E2518" s="67"/>
      <c r="F2518" s="102"/>
      <c r="G2518" s="102"/>
      <c r="H2518" s="102"/>
      <c r="I2518" s="102"/>
      <c r="J2518" s="102"/>
      <c r="K2518" s="102"/>
      <c r="L2518" s="67"/>
      <c r="M2518" s="67"/>
      <c r="N2518" s="67"/>
      <c r="O2518" s="111"/>
      <c r="P2518" s="67"/>
      <c r="Q2518" s="198"/>
      <c r="R2518" s="102"/>
      <c r="S2518" s="102"/>
      <c r="T2518" s="102"/>
      <c r="U2518" s="102"/>
      <c r="V2518" s="102"/>
      <c r="W2518" s="103"/>
      <c r="X2518" s="102"/>
      <c r="Y2518" s="102"/>
      <c r="Z2518" s="102"/>
      <c r="AA2518" s="102"/>
      <c r="AB2518" s="102"/>
      <c r="AC2518" s="102"/>
      <c r="AD2518" s="102"/>
      <c r="AE2518" s="147"/>
    </row>
    <row r="2519" spans="1:31">
      <c r="A2519" s="100"/>
      <c r="B2519" s="101"/>
      <c r="C2519" s="175"/>
      <c r="D2519" s="67"/>
      <c r="E2519" s="67"/>
      <c r="F2519" s="102"/>
      <c r="G2519" s="102"/>
      <c r="H2519" s="102"/>
      <c r="I2519" s="102"/>
      <c r="J2519" s="102"/>
      <c r="K2519" s="102"/>
      <c r="L2519" s="67"/>
      <c r="M2519" s="67"/>
      <c r="N2519" s="67"/>
      <c r="O2519" s="111"/>
      <c r="P2519" s="67"/>
      <c r="Q2519" s="198"/>
      <c r="R2519" s="102"/>
      <c r="S2519" s="102"/>
      <c r="T2519" s="102"/>
      <c r="U2519" s="102"/>
      <c r="V2519" s="102"/>
      <c r="W2519" s="103"/>
      <c r="X2519" s="102"/>
      <c r="Y2519" s="102"/>
      <c r="Z2519" s="102"/>
      <c r="AA2519" s="102"/>
      <c r="AB2519" s="102"/>
      <c r="AC2519" s="102"/>
      <c r="AD2519" s="102"/>
      <c r="AE2519" s="147"/>
    </row>
    <row r="2520" spans="1:31">
      <c r="A2520" s="100"/>
      <c r="B2520" s="101"/>
      <c r="C2520" s="175"/>
      <c r="D2520" s="67"/>
      <c r="E2520" s="67"/>
      <c r="F2520" s="102"/>
      <c r="G2520" s="102"/>
      <c r="H2520" s="102"/>
      <c r="I2520" s="102"/>
      <c r="J2520" s="102"/>
      <c r="K2520" s="102"/>
      <c r="L2520" s="67"/>
      <c r="M2520" s="67"/>
      <c r="N2520" s="67"/>
      <c r="O2520" s="111"/>
      <c r="P2520" s="67"/>
      <c r="Q2520" s="198"/>
      <c r="R2520" s="102"/>
      <c r="S2520" s="102"/>
      <c r="T2520" s="102"/>
      <c r="U2520" s="102"/>
      <c r="V2520" s="102"/>
      <c r="W2520" s="103"/>
      <c r="X2520" s="102"/>
      <c r="Y2520" s="102"/>
      <c r="Z2520" s="102"/>
      <c r="AA2520" s="102"/>
      <c r="AB2520" s="102"/>
      <c r="AC2520" s="102"/>
      <c r="AD2520" s="102"/>
      <c r="AE2520" s="147"/>
    </row>
    <row r="2521" spans="1:31">
      <c r="A2521" s="100"/>
      <c r="B2521" s="101"/>
      <c r="C2521" s="175"/>
      <c r="D2521" s="67"/>
      <c r="E2521" s="67"/>
      <c r="F2521" s="102"/>
      <c r="G2521" s="102"/>
      <c r="H2521" s="102"/>
      <c r="I2521" s="102"/>
      <c r="J2521" s="102"/>
      <c r="K2521" s="102"/>
      <c r="L2521" s="67"/>
      <c r="M2521" s="67"/>
      <c r="N2521" s="67"/>
      <c r="O2521" s="111"/>
      <c r="P2521" s="67"/>
      <c r="Q2521" s="198"/>
      <c r="R2521" s="102"/>
      <c r="S2521" s="102"/>
      <c r="T2521" s="102"/>
      <c r="U2521" s="102"/>
      <c r="V2521" s="102"/>
      <c r="W2521" s="103"/>
      <c r="X2521" s="102"/>
      <c r="Y2521" s="102"/>
      <c r="Z2521" s="102"/>
      <c r="AA2521" s="102"/>
      <c r="AB2521" s="102"/>
      <c r="AC2521" s="102"/>
      <c r="AD2521" s="102"/>
      <c r="AE2521" s="147"/>
    </row>
    <row r="2522" spans="1:31">
      <c r="A2522" s="100"/>
      <c r="B2522" s="101"/>
      <c r="C2522" s="175"/>
      <c r="D2522" s="67"/>
      <c r="E2522" s="67"/>
      <c r="F2522" s="102"/>
      <c r="G2522" s="102"/>
      <c r="H2522" s="102"/>
      <c r="I2522" s="102"/>
      <c r="J2522" s="102"/>
      <c r="K2522" s="102"/>
      <c r="L2522" s="67"/>
      <c r="M2522" s="67"/>
      <c r="N2522" s="67"/>
      <c r="O2522" s="111"/>
      <c r="P2522" s="67"/>
      <c r="Q2522" s="198"/>
      <c r="R2522" s="102"/>
      <c r="S2522" s="102"/>
      <c r="T2522" s="102"/>
      <c r="U2522" s="102"/>
      <c r="V2522" s="102"/>
      <c r="W2522" s="103"/>
      <c r="X2522" s="102"/>
      <c r="Y2522" s="102"/>
      <c r="Z2522" s="102"/>
      <c r="AA2522" s="102"/>
      <c r="AB2522" s="102"/>
      <c r="AC2522" s="102"/>
      <c r="AD2522" s="102"/>
      <c r="AE2522" s="147"/>
    </row>
    <row r="2523" spans="1:31">
      <c r="A2523" s="100"/>
      <c r="B2523" s="101"/>
      <c r="C2523" s="175"/>
      <c r="D2523" s="67"/>
      <c r="E2523" s="67"/>
      <c r="F2523" s="102"/>
      <c r="G2523" s="102"/>
      <c r="H2523" s="102"/>
      <c r="I2523" s="102"/>
      <c r="J2523" s="102"/>
      <c r="K2523" s="102"/>
      <c r="L2523" s="67"/>
      <c r="M2523" s="67"/>
      <c r="N2523" s="67"/>
      <c r="O2523" s="111"/>
      <c r="P2523" s="67"/>
      <c r="Q2523" s="198"/>
      <c r="R2523" s="102"/>
      <c r="S2523" s="102"/>
      <c r="T2523" s="102"/>
      <c r="U2523" s="102"/>
      <c r="V2523" s="102"/>
      <c r="W2523" s="103"/>
      <c r="X2523" s="102"/>
      <c r="Y2523" s="102"/>
      <c r="Z2523" s="102"/>
      <c r="AA2523" s="102"/>
      <c r="AB2523" s="102"/>
      <c r="AC2523" s="102"/>
      <c r="AD2523" s="102"/>
      <c r="AE2523" s="147"/>
    </row>
    <row r="2524" spans="1:31">
      <c r="A2524" s="100"/>
      <c r="B2524" s="101"/>
      <c r="C2524" s="175"/>
      <c r="D2524" s="67"/>
      <c r="E2524" s="67"/>
      <c r="F2524" s="102"/>
      <c r="G2524" s="102"/>
      <c r="H2524" s="102"/>
      <c r="I2524" s="102"/>
      <c r="J2524" s="102"/>
      <c r="K2524" s="102"/>
      <c r="L2524" s="67"/>
      <c r="M2524" s="67"/>
      <c r="N2524" s="67"/>
      <c r="O2524" s="111"/>
      <c r="P2524" s="67"/>
      <c r="Q2524" s="198"/>
      <c r="R2524" s="102"/>
      <c r="S2524" s="102"/>
      <c r="T2524" s="102"/>
      <c r="U2524" s="102"/>
      <c r="V2524" s="102"/>
      <c r="W2524" s="103"/>
      <c r="X2524" s="102"/>
      <c r="Y2524" s="102"/>
      <c r="Z2524" s="102"/>
      <c r="AA2524" s="102"/>
      <c r="AB2524" s="102"/>
      <c r="AC2524" s="102"/>
      <c r="AD2524" s="102"/>
      <c r="AE2524" s="147"/>
    </row>
    <row r="2525" spans="1:31">
      <c r="A2525" s="100"/>
      <c r="B2525" s="101"/>
      <c r="C2525" s="175"/>
      <c r="D2525" s="67"/>
      <c r="E2525" s="67"/>
      <c r="F2525" s="102"/>
      <c r="G2525" s="102"/>
      <c r="H2525" s="102"/>
      <c r="I2525" s="102"/>
      <c r="J2525" s="102"/>
      <c r="K2525" s="102"/>
      <c r="L2525" s="67"/>
      <c r="M2525" s="67"/>
      <c r="N2525" s="67"/>
      <c r="O2525" s="111"/>
      <c r="P2525" s="67"/>
      <c r="Q2525" s="198"/>
      <c r="R2525" s="102"/>
      <c r="S2525" s="102"/>
      <c r="T2525" s="102"/>
      <c r="U2525" s="102"/>
      <c r="V2525" s="102"/>
      <c r="W2525" s="103"/>
      <c r="X2525" s="102"/>
      <c r="Y2525" s="102"/>
      <c r="Z2525" s="102"/>
      <c r="AA2525" s="102"/>
      <c r="AB2525" s="102"/>
      <c r="AC2525" s="102"/>
      <c r="AD2525" s="102"/>
      <c r="AE2525" s="147"/>
    </row>
    <row r="2526" spans="1:31">
      <c r="A2526" s="100"/>
      <c r="B2526" s="101"/>
      <c r="C2526" s="175"/>
      <c r="D2526" s="67"/>
      <c r="E2526" s="67"/>
      <c r="F2526" s="102"/>
      <c r="G2526" s="102"/>
      <c r="H2526" s="102"/>
      <c r="I2526" s="102"/>
      <c r="J2526" s="102"/>
      <c r="K2526" s="102"/>
      <c r="L2526" s="67"/>
      <c r="M2526" s="67"/>
      <c r="N2526" s="67"/>
      <c r="O2526" s="111"/>
      <c r="P2526" s="67"/>
      <c r="Q2526" s="198"/>
      <c r="R2526" s="102"/>
      <c r="S2526" s="102"/>
      <c r="T2526" s="102"/>
      <c r="U2526" s="102"/>
      <c r="V2526" s="102"/>
      <c r="W2526" s="103"/>
      <c r="X2526" s="102"/>
      <c r="Y2526" s="102"/>
      <c r="Z2526" s="102"/>
      <c r="AA2526" s="102"/>
      <c r="AB2526" s="102"/>
      <c r="AC2526" s="102"/>
      <c r="AD2526" s="102"/>
      <c r="AE2526" s="147"/>
    </row>
    <row r="2527" spans="1:31">
      <c r="A2527" s="100"/>
      <c r="B2527" s="101"/>
      <c r="C2527" s="175"/>
      <c r="D2527" s="67"/>
      <c r="E2527" s="67"/>
      <c r="F2527" s="102"/>
      <c r="G2527" s="102"/>
      <c r="H2527" s="102"/>
      <c r="I2527" s="102"/>
      <c r="J2527" s="102"/>
      <c r="K2527" s="102"/>
      <c r="L2527" s="67"/>
      <c r="M2527" s="67"/>
      <c r="N2527" s="67"/>
      <c r="O2527" s="111"/>
      <c r="P2527" s="67"/>
      <c r="Q2527" s="198"/>
      <c r="R2527" s="102"/>
      <c r="S2527" s="102"/>
      <c r="T2527" s="102"/>
      <c r="U2527" s="102"/>
      <c r="V2527" s="102"/>
      <c r="W2527" s="103"/>
      <c r="X2527" s="102"/>
      <c r="Y2527" s="102"/>
      <c r="Z2527" s="102"/>
      <c r="AA2527" s="102"/>
      <c r="AB2527" s="102"/>
      <c r="AC2527" s="102"/>
      <c r="AD2527" s="102"/>
      <c r="AE2527" s="147"/>
    </row>
    <row r="2528" spans="1:31">
      <c r="A2528" s="100"/>
      <c r="B2528" s="101"/>
      <c r="C2528" s="175"/>
      <c r="D2528" s="67"/>
      <c r="E2528" s="67"/>
      <c r="F2528" s="102"/>
      <c r="G2528" s="102"/>
      <c r="H2528" s="102"/>
      <c r="I2528" s="102"/>
      <c r="J2528" s="102"/>
      <c r="K2528" s="102"/>
      <c r="L2528" s="67"/>
      <c r="M2528" s="67"/>
      <c r="N2528" s="67"/>
      <c r="O2528" s="111"/>
      <c r="P2528" s="67"/>
      <c r="Q2528" s="198"/>
      <c r="R2528" s="102"/>
      <c r="S2528" s="102"/>
      <c r="T2528" s="102"/>
      <c r="U2528" s="102"/>
      <c r="V2528" s="102"/>
      <c r="W2528" s="103"/>
      <c r="X2528" s="102"/>
      <c r="Y2528" s="102"/>
      <c r="Z2528" s="102"/>
      <c r="AA2528" s="102"/>
      <c r="AB2528" s="102"/>
      <c r="AC2528" s="102"/>
      <c r="AD2528" s="102"/>
      <c r="AE2528" s="147"/>
    </row>
    <row r="2529" spans="1:31">
      <c r="A2529" s="100"/>
      <c r="B2529" s="101"/>
      <c r="C2529" s="175"/>
      <c r="D2529" s="67"/>
      <c r="E2529" s="67"/>
      <c r="F2529" s="102"/>
      <c r="G2529" s="102"/>
      <c r="H2529" s="102"/>
      <c r="I2529" s="102"/>
      <c r="J2529" s="102"/>
      <c r="K2529" s="102"/>
      <c r="L2529" s="67"/>
      <c r="M2529" s="67"/>
      <c r="N2529" s="67"/>
      <c r="O2529" s="111"/>
      <c r="P2529" s="67"/>
      <c r="Q2529" s="198"/>
      <c r="R2529" s="102"/>
      <c r="S2529" s="102"/>
      <c r="T2529" s="102"/>
      <c r="U2529" s="102"/>
      <c r="V2529" s="102"/>
      <c r="W2529" s="103"/>
      <c r="X2529" s="102"/>
      <c r="Y2529" s="102"/>
      <c r="Z2529" s="102"/>
      <c r="AA2529" s="102"/>
      <c r="AB2529" s="102"/>
      <c r="AC2529" s="102"/>
      <c r="AD2529" s="102"/>
      <c r="AE2529" s="147"/>
    </row>
    <row r="2530" spans="1:31">
      <c r="A2530" s="100"/>
      <c r="B2530" s="101"/>
      <c r="C2530" s="175"/>
      <c r="D2530" s="67"/>
      <c r="E2530" s="67"/>
      <c r="F2530" s="102"/>
      <c r="G2530" s="102"/>
      <c r="H2530" s="102"/>
      <c r="I2530" s="102"/>
      <c r="J2530" s="102"/>
      <c r="K2530" s="102"/>
      <c r="L2530" s="67"/>
      <c r="M2530" s="67"/>
      <c r="N2530" s="67"/>
      <c r="O2530" s="111"/>
      <c r="P2530" s="67"/>
      <c r="Q2530" s="198"/>
      <c r="R2530" s="102"/>
      <c r="S2530" s="102"/>
      <c r="T2530" s="102"/>
      <c r="U2530" s="102"/>
      <c r="V2530" s="102"/>
      <c r="W2530" s="103"/>
      <c r="X2530" s="102"/>
      <c r="Y2530" s="102"/>
      <c r="Z2530" s="102"/>
      <c r="AA2530" s="102"/>
      <c r="AB2530" s="102"/>
      <c r="AC2530" s="102"/>
      <c r="AD2530" s="102"/>
      <c r="AE2530" s="147"/>
    </row>
    <row r="2531" spans="1:31">
      <c r="A2531" s="100"/>
      <c r="B2531" s="101"/>
      <c r="C2531" s="175"/>
      <c r="D2531" s="67"/>
      <c r="E2531" s="67"/>
      <c r="F2531" s="102"/>
      <c r="G2531" s="102"/>
      <c r="H2531" s="102"/>
      <c r="I2531" s="102"/>
      <c r="J2531" s="102"/>
      <c r="K2531" s="102"/>
      <c r="L2531" s="67"/>
      <c r="M2531" s="67"/>
      <c r="N2531" s="67"/>
      <c r="O2531" s="111"/>
      <c r="P2531" s="67"/>
      <c r="Q2531" s="198"/>
      <c r="R2531" s="102"/>
      <c r="S2531" s="102"/>
      <c r="T2531" s="102"/>
      <c r="U2531" s="102"/>
      <c r="V2531" s="102"/>
      <c r="W2531" s="103"/>
      <c r="X2531" s="102"/>
      <c r="Y2531" s="102"/>
      <c r="Z2531" s="102"/>
      <c r="AA2531" s="102"/>
      <c r="AB2531" s="102"/>
      <c r="AC2531" s="102"/>
      <c r="AD2531" s="102"/>
      <c r="AE2531" s="147"/>
    </row>
    <row r="2532" spans="1:31">
      <c r="A2532" s="100"/>
      <c r="B2532" s="101"/>
      <c r="C2532" s="175"/>
      <c r="D2532" s="67"/>
      <c r="E2532" s="67"/>
      <c r="F2532" s="102"/>
      <c r="G2532" s="102"/>
      <c r="H2532" s="102"/>
      <c r="I2532" s="102"/>
      <c r="J2532" s="102"/>
      <c r="K2532" s="102"/>
      <c r="L2532" s="67"/>
      <c r="M2532" s="67"/>
      <c r="N2532" s="67"/>
      <c r="O2532" s="111"/>
      <c r="P2532" s="67"/>
      <c r="Q2532" s="198"/>
      <c r="R2532" s="102"/>
      <c r="S2532" s="102"/>
      <c r="T2532" s="102"/>
      <c r="U2532" s="102"/>
      <c r="V2532" s="102"/>
      <c r="W2532" s="103"/>
      <c r="X2532" s="102"/>
      <c r="Y2532" s="102"/>
      <c r="Z2532" s="102"/>
      <c r="AA2532" s="102"/>
      <c r="AB2532" s="102"/>
      <c r="AC2532" s="102"/>
      <c r="AD2532" s="102"/>
      <c r="AE2532" s="147"/>
    </row>
    <row r="2533" spans="1:31">
      <c r="A2533" s="100"/>
      <c r="B2533" s="101"/>
      <c r="C2533" s="175"/>
      <c r="D2533" s="67"/>
      <c r="E2533" s="67"/>
      <c r="F2533" s="102"/>
      <c r="G2533" s="102"/>
      <c r="H2533" s="102"/>
      <c r="I2533" s="102"/>
      <c r="J2533" s="102"/>
      <c r="K2533" s="102"/>
      <c r="L2533" s="67"/>
      <c r="M2533" s="67"/>
      <c r="N2533" s="67"/>
      <c r="O2533" s="111"/>
      <c r="P2533" s="67"/>
      <c r="Q2533" s="198"/>
      <c r="R2533" s="102"/>
      <c r="S2533" s="102"/>
      <c r="T2533" s="102"/>
      <c r="U2533" s="102"/>
      <c r="V2533" s="102"/>
      <c r="W2533" s="103"/>
      <c r="X2533" s="102"/>
      <c r="Y2533" s="102"/>
      <c r="Z2533" s="102"/>
      <c r="AA2533" s="102"/>
      <c r="AB2533" s="102"/>
      <c r="AC2533" s="102"/>
      <c r="AD2533" s="102"/>
      <c r="AE2533" s="147"/>
    </row>
    <row r="2534" spans="1:31">
      <c r="A2534" s="100"/>
      <c r="B2534" s="101"/>
      <c r="C2534" s="175"/>
      <c r="D2534" s="67"/>
      <c r="E2534" s="67"/>
      <c r="F2534" s="102"/>
      <c r="G2534" s="102"/>
      <c r="H2534" s="102"/>
      <c r="I2534" s="102"/>
      <c r="J2534" s="102"/>
      <c r="K2534" s="102"/>
      <c r="L2534" s="67"/>
      <c r="M2534" s="67"/>
      <c r="N2534" s="67"/>
      <c r="O2534" s="111"/>
      <c r="P2534" s="67"/>
      <c r="Q2534" s="198"/>
      <c r="R2534" s="102"/>
      <c r="S2534" s="102"/>
      <c r="T2534" s="102"/>
      <c r="U2534" s="102"/>
      <c r="V2534" s="102"/>
      <c r="W2534" s="103"/>
      <c r="X2534" s="102"/>
      <c r="Y2534" s="102"/>
      <c r="Z2534" s="102"/>
      <c r="AA2534" s="102"/>
      <c r="AB2534" s="102"/>
      <c r="AC2534" s="102"/>
      <c r="AD2534" s="102"/>
      <c r="AE2534" s="147"/>
    </row>
    <row r="2535" spans="1:31">
      <c r="A2535" s="100"/>
      <c r="B2535" s="101"/>
      <c r="C2535" s="175"/>
      <c r="D2535" s="67"/>
      <c r="E2535" s="67"/>
      <c r="F2535" s="102"/>
      <c r="G2535" s="102"/>
      <c r="H2535" s="102"/>
      <c r="I2535" s="102"/>
      <c r="J2535" s="102"/>
      <c r="K2535" s="102"/>
      <c r="L2535" s="67"/>
      <c r="M2535" s="67"/>
      <c r="N2535" s="67"/>
      <c r="O2535" s="111"/>
      <c r="P2535" s="67"/>
      <c r="Q2535" s="198"/>
      <c r="R2535" s="102"/>
      <c r="S2535" s="102"/>
      <c r="T2535" s="102"/>
      <c r="U2535" s="102"/>
      <c r="V2535" s="102"/>
      <c r="W2535" s="103"/>
      <c r="X2535" s="102"/>
      <c r="Y2535" s="102"/>
      <c r="Z2535" s="102"/>
      <c r="AA2535" s="102"/>
      <c r="AB2535" s="102"/>
      <c r="AC2535" s="102"/>
      <c r="AD2535" s="102"/>
      <c r="AE2535" s="147"/>
    </row>
    <row r="2536" spans="1:31">
      <c r="A2536" s="100"/>
      <c r="B2536" s="101"/>
      <c r="C2536" s="175"/>
      <c r="D2536" s="67"/>
      <c r="E2536" s="67"/>
      <c r="F2536" s="102"/>
      <c r="G2536" s="102"/>
      <c r="H2536" s="102"/>
      <c r="I2536" s="102"/>
      <c r="J2536" s="102"/>
      <c r="K2536" s="102"/>
      <c r="L2536" s="67"/>
      <c r="M2536" s="67"/>
      <c r="N2536" s="67"/>
      <c r="O2536" s="111"/>
      <c r="P2536" s="67"/>
      <c r="Q2536" s="198"/>
      <c r="R2536" s="102"/>
      <c r="S2536" s="102"/>
      <c r="T2536" s="102"/>
      <c r="U2536" s="102"/>
      <c r="V2536" s="102"/>
      <c r="W2536" s="103"/>
      <c r="X2536" s="102"/>
      <c r="Y2536" s="102"/>
      <c r="Z2536" s="102"/>
      <c r="AA2536" s="102"/>
      <c r="AB2536" s="102"/>
      <c r="AC2536" s="102"/>
      <c r="AD2536" s="102"/>
      <c r="AE2536" s="147"/>
    </row>
    <row r="2537" spans="1:31">
      <c r="A2537" s="100"/>
      <c r="B2537" s="101"/>
      <c r="C2537" s="175"/>
      <c r="D2537" s="67"/>
      <c r="E2537" s="67"/>
      <c r="F2537" s="102"/>
      <c r="G2537" s="102"/>
      <c r="H2537" s="102"/>
      <c r="I2537" s="102"/>
      <c r="J2537" s="102"/>
      <c r="K2537" s="102"/>
      <c r="L2537" s="67"/>
      <c r="M2537" s="67"/>
      <c r="N2537" s="67"/>
      <c r="O2537" s="111"/>
      <c r="P2537" s="67"/>
      <c r="Q2537" s="198"/>
      <c r="R2537" s="102"/>
      <c r="S2537" s="102"/>
      <c r="T2537" s="102"/>
      <c r="U2537" s="102"/>
      <c r="V2537" s="102"/>
      <c r="W2537" s="103"/>
      <c r="X2537" s="102"/>
      <c r="Y2537" s="102"/>
      <c r="Z2537" s="102"/>
      <c r="AA2537" s="102"/>
      <c r="AB2537" s="102"/>
      <c r="AC2537" s="102"/>
      <c r="AD2537" s="102"/>
      <c r="AE2537" s="147"/>
    </row>
    <row r="2538" spans="1:31">
      <c r="A2538" s="100"/>
      <c r="B2538" s="101"/>
      <c r="C2538" s="175"/>
      <c r="D2538" s="67"/>
      <c r="E2538" s="67"/>
      <c r="F2538" s="102"/>
      <c r="G2538" s="102"/>
      <c r="H2538" s="102"/>
      <c r="I2538" s="102"/>
      <c r="J2538" s="102"/>
      <c r="K2538" s="102"/>
      <c r="L2538" s="67"/>
      <c r="M2538" s="67"/>
      <c r="N2538" s="67"/>
      <c r="O2538" s="111"/>
      <c r="P2538" s="67"/>
      <c r="Q2538" s="198"/>
      <c r="R2538" s="102"/>
      <c r="S2538" s="102"/>
      <c r="T2538" s="102"/>
      <c r="U2538" s="102"/>
      <c r="V2538" s="102"/>
      <c r="W2538" s="103"/>
      <c r="X2538" s="102"/>
      <c r="Y2538" s="102"/>
      <c r="Z2538" s="102"/>
      <c r="AA2538" s="102"/>
      <c r="AB2538" s="102"/>
      <c r="AC2538" s="102"/>
      <c r="AD2538" s="102"/>
      <c r="AE2538" s="147"/>
    </row>
    <row r="2539" spans="1:31">
      <c r="A2539" s="100"/>
      <c r="B2539" s="101"/>
      <c r="C2539" s="175"/>
      <c r="D2539" s="67"/>
      <c r="E2539" s="67"/>
      <c r="F2539" s="102"/>
      <c r="G2539" s="102"/>
      <c r="H2539" s="102"/>
      <c r="I2539" s="102"/>
      <c r="J2539" s="102"/>
      <c r="K2539" s="102"/>
      <c r="L2539" s="67"/>
      <c r="M2539" s="67"/>
      <c r="N2539" s="67"/>
      <c r="O2539" s="111"/>
      <c r="P2539" s="67"/>
      <c r="Q2539" s="198"/>
      <c r="R2539" s="102"/>
      <c r="S2539" s="102"/>
      <c r="T2539" s="102"/>
      <c r="U2539" s="102"/>
      <c r="V2539" s="102"/>
      <c r="W2539" s="103"/>
      <c r="X2539" s="102"/>
      <c r="Y2539" s="102"/>
      <c r="Z2539" s="102"/>
      <c r="AA2539" s="102"/>
      <c r="AB2539" s="102"/>
      <c r="AC2539" s="102"/>
      <c r="AD2539" s="102"/>
      <c r="AE2539" s="147"/>
    </row>
    <row r="2540" spans="1:31">
      <c r="A2540" s="100"/>
      <c r="B2540" s="101"/>
      <c r="C2540" s="175"/>
      <c r="D2540" s="67"/>
      <c r="E2540" s="67"/>
      <c r="F2540" s="102"/>
      <c r="G2540" s="102"/>
      <c r="H2540" s="102"/>
      <c r="I2540" s="102"/>
      <c r="J2540" s="102"/>
      <c r="K2540" s="102"/>
      <c r="L2540" s="67"/>
      <c r="M2540" s="67"/>
      <c r="N2540" s="67"/>
      <c r="O2540" s="111"/>
      <c r="P2540" s="67"/>
      <c r="Q2540" s="198"/>
      <c r="R2540" s="102"/>
      <c r="S2540" s="102"/>
      <c r="T2540" s="102"/>
      <c r="U2540" s="102"/>
      <c r="V2540" s="102"/>
      <c r="W2540" s="103"/>
      <c r="X2540" s="102"/>
      <c r="Y2540" s="102"/>
      <c r="Z2540" s="102"/>
      <c r="AA2540" s="102"/>
      <c r="AB2540" s="102"/>
      <c r="AC2540" s="102"/>
      <c r="AD2540" s="102"/>
      <c r="AE2540" s="147"/>
    </row>
    <row r="2541" spans="1:31">
      <c r="A2541" s="100"/>
      <c r="B2541" s="101"/>
      <c r="C2541" s="175"/>
      <c r="D2541" s="67"/>
      <c r="E2541" s="67"/>
      <c r="F2541" s="102"/>
      <c r="G2541" s="102"/>
      <c r="H2541" s="102"/>
      <c r="I2541" s="102"/>
      <c r="J2541" s="102"/>
      <c r="K2541" s="102"/>
      <c r="L2541" s="67"/>
      <c r="M2541" s="67"/>
      <c r="N2541" s="67"/>
      <c r="O2541" s="111"/>
      <c r="P2541" s="67"/>
      <c r="Q2541" s="198"/>
      <c r="R2541" s="102"/>
      <c r="S2541" s="102"/>
      <c r="T2541" s="102"/>
      <c r="U2541" s="102"/>
      <c r="V2541" s="102"/>
      <c r="W2541" s="103"/>
      <c r="X2541" s="102"/>
      <c r="Y2541" s="102"/>
      <c r="Z2541" s="102"/>
      <c r="AA2541" s="102"/>
      <c r="AB2541" s="102"/>
      <c r="AC2541" s="102"/>
      <c r="AD2541" s="102"/>
      <c r="AE2541" s="147"/>
    </row>
    <row r="2542" spans="1:31">
      <c r="A2542" s="100"/>
      <c r="B2542" s="101"/>
      <c r="C2542" s="175"/>
      <c r="D2542" s="67"/>
      <c r="E2542" s="67"/>
      <c r="F2542" s="102"/>
      <c r="G2542" s="102"/>
      <c r="H2542" s="102"/>
      <c r="I2542" s="102"/>
      <c r="J2542" s="102"/>
      <c r="K2542" s="102"/>
      <c r="L2542" s="67"/>
      <c r="M2542" s="67"/>
      <c r="N2542" s="67"/>
      <c r="O2542" s="111"/>
      <c r="P2542" s="67"/>
      <c r="Q2542" s="198"/>
      <c r="R2542" s="102"/>
      <c r="S2542" s="102"/>
      <c r="T2542" s="102"/>
      <c r="U2542" s="102"/>
      <c r="V2542" s="102"/>
      <c r="W2542" s="103"/>
      <c r="X2542" s="102"/>
      <c r="Y2542" s="102"/>
      <c r="Z2542" s="102"/>
      <c r="AA2542" s="102"/>
      <c r="AB2542" s="102"/>
      <c r="AC2542" s="102"/>
      <c r="AD2542" s="102"/>
      <c r="AE2542" s="147"/>
    </row>
    <row r="2543" spans="1:31">
      <c r="A2543" s="100"/>
      <c r="B2543" s="101"/>
      <c r="C2543" s="175"/>
      <c r="D2543" s="67"/>
      <c r="E2543" s="67"/>
      <c r="F2543" s="102"/>
      <c r="G2543" s="102"/>
      <c r="H2543" s="102"/>
      <c r="I2543" s="102"/>
      <c r="J2543" s="102"/>
      <c r="K2543" s="102"/>
      <c r="L2543" s="67"/>
      <c r="M2543" s="67"/>
      <c r="N2543" s="67"/>
      <c r="O2543" s="111"/>
      <c r="P2543" s="67"/>
      <c r="Q2543" s="198"/>
      <c r="R2543" s="102"/>
      <c r="S2543" s="102"/>
      <c r="T2543" s="102"/>
      <c r="U2543" s="102"/>
      <c r="V2543" s="102"/>
      <c r="W2543" s="103"/>
      <c r="X2543" s="102"/>
      <c r="Y2543" s="102"/>
      <c r="Z2543" s="102"/>
      <c r="AA2543" s="102"/>
      <c r="AB2543" s="102"/>
      <c r="AC2543" s="102"/>
      <c r="AD2543" s="102"/>
      <c r="AE2543" s="147"/>
    </row>
    <row r="2544" spans="1:31">
      <c r="A2544" s="100"/>
      <c r="B2544" s="101"/>
      <c r="C2544" s="175"/>
      <c r="D2544" s="67"/>
      <c r="E2544" s="67"/>
      <c r="F2544" s="102"/>
      <c r="G2544" s="102"/>
      <c r="H2544" s="102"/>
      <c r="I2544" s="102"/>
      <c r="J2544" s="102"/>
      <c r="K2544" s="102"/>
      <c r="L2544" s="67"/>
      <c r="M2544" s="67"/>
      <c r="N2544" s="67"/>
      <c r="O2544" s="111"/>
      <c r="P2544" s="67"/>
      <c r="Q2544" s="198"/>
      <c r="R2544" s="102"/>
      <c r="S2544" s="102"/>
      <c r="T2544" s="102"/>
      <c r="U2544" s="102"/>
      <c r="V2544" s="102"/>
      <c r="W2544" s="103"/>
      <c r="X2544" s="102"/>
      <c r="Y2544" s="102"/>
      <c r="Z2544" s="102"/>
      <c r="AA2544" s="102"/>
      <c r="AB2544" s="102"/>
      <c r="AC2544" s="102"/>
      <c r="AD2544" s="102"/>
      <c r="AE2544" s="147"/>
    </row>
    <row r="2545" spans="1:31">
      <c r="A2545" s="100"/>
      <c r="B2545" s="101"/>
      <c r="C2545" s="175"/>
      <c r="D2545" s="67"/>
      <c r="E2545" s="67"/>
      <c r="F2545" s="102"/>
      <c r="G2545" s="102"/>
      <c r="H2545" s="102"/>
      <c r="I2545" s="102"/>
      <c r="J2545" s="102"/>
      <c r="K2545" s="102"/>
      <c r="L2545" s="67"/>
      <c r="M2545" s="67"/>
      <c r="N2545" s="67"/>
      <c r="O2545" s="111"/>
      <c r="P2545" s="67"/>
      <c r="Q2545" s="198"/>
      <c r="R2545" s="102"/>
      <c r="S2545" s="102"/>
      <c r="T2545" s="102"/>
      <c r="U2545" s="102"/>
      <c r="V2545" s="102"/>
      <c r="W2545" s="103"/>
      <c r="X2545" s="102"/>
      <c r="Y2545" s="102"/>
      <c r="Z2545" s="102"/>
      <c r="AA2545" s="102"/>
      <c r="AB2545" s="102"/>
      <c r="AC2545" s="102"/>
      <c r="AD2545" s="102"/>
      <c r="AE2545" s="147"/>
    </row>
    <row r="2546" spans="1:31">
      <c r="A2546" s="100"/>
      <c r="B2546" s="101"/>
      <c r="C2546" s="175"/>
      <c r="D2546" s="67"/>
      <c r="E2546" s="67"/>
      <c r="F2546" s="102"/>
      <c r="G2546" s="102"/>
      <c r="H2546" s="102"/>
      <c r="I2546" s="102"/>
      <c r="J2546" s="102"/>
      <c r="K2546" s="102"/>
      <c r="L2546" s="67"/>
      <c r="M2546" s="67"/>
      <c r="N2546" s="67"/>
      <c r="O2546" s="111"/>
      <c r="P2546" s="67"/>
      <c r="Q2546" s="198"/>
      <c r="R2546" s="102"/>
      <c r="S2546" s="102"/>
      <c r="T2546" s="102"/>
      <c r="U2546" s="102"/>
      <c r="V2546" s="102"/>
      <c r="W2546" s="103"/>
      <c r="X2546" s="102"/>
      <c r="Y2546" s="102"/>
      <c r="Z2546" s="102"/>
      <c r="AA2546" s="102"/>
      <c r="AB2546" s="102"/>
      <c r="AC2546" s="102"/>
      <c r="AD2546" s="102"/>
      <c r="AE2546" s="147"/>
    </row>
    <row r="2547" spans="1:31">
      <c r="A2547" s="100"/>
      <c r="B2547" s="101"/>
      <c r="C2547" s="175"/>
      <c r="D2547" s="67"/>
      <c r="E2547" s="67"/>
      <c r="F2547" s="102"/>
      <c r="G2547" s="102"/>
      <c r="H2547" s="102"/>
      <c r="I2547" s="102"/>
      <c r="J2547" s="102"/>
      <c r="K2547" s="102"/>
      <c r="L2547" s="67"/>
      <c r="M2547" s="67"/>
      <c r="N2547" s="67"/>
      <c r="O2547" s="111"/>
      <c r="P2547" s="67"/>
      <c r="Q2547" s="198"/>
      <c r="R2547" s="102"/>
      <c r="S2547" s="102"/>
      <c r="T2547" s="102"/>
      <c r="U2547" s="102"/>
      <c r="V2547" s="102"/>
      <c r="W2547" s="103"/>
      <c r="X2547" s="102"/>
      <c r="Y2547" s="102"/>
      <c r="Z2547" s="102"/>
      <c r="AA2547" s="102"/>
      <c r="AB2547" s="102"/>
      <c r="AC2547" s="102"/>
      <c r="AD2547" s="102"/>
      <c r="AE2547" s="147"/>
    </row>
    <row r="2548" spans="1:31">
      <c r="A2548" s="100"/>
      <c r="B2548" s="101"/>
      <c r="C2548" s="175"/>
      <c r="D2548" s="67"/>
      <c r="E2548" s="67"/>
      <c r="F2548" s="102"/>
      <c r="G2548" s="102"/>
      <c r="H2548" s="102"/>
      <c r="I2548" s="102"/>
      <c r="J2548" s="102"/>
      <c r="K2548" s="102"/>
      <c r="L2548" s="67"/>
      <c r="M2548" s="67"/>
      <c r="N2548" s="67"/>
      <c r="O2548" s="111"/>
      <c r="P2548" s="67"/>
      <c r="Q2548" s="198"/>
      <c r="R2548" s="102"/>
      <c r="S2548" s="102"/>
      <c r="T2548" s="102"/>
      <c r="U2548" s="102"/>
      <c r="V2548" s="102"/>
      <c r="W2548" s="103"/>
      <c r="X2548" s="102"/>
      <c r="Y2548" s="102"/>
      <c r="Z2548" s="102"/>
      <c r="AA2548" s="102"/>
      <c r="AB2548" s="102"/>
      <c r="AC2548" s="102"/>
      <c r="AD2548" s="102"/>
      <c r="AE2548" s="147"/>
    </row>
    <row r="2549" spans="1:31">
      <c r="A2549" s="100"/>
      <c r="B2549" s="101"/>
      <c r="C2549" s="175"/>
      <c r="D2549" s="67"/>
      <c r="E2549" s="67"/>
      <c r="F2549" s="102"/>
      <c r="G2549" s="102"/>
      <c r="H2549" s="102"/>
      <c r="I2549" s="102"/>
      <c r="J2549" s="102"/>
      <c r="K2549" s="102"/>
      <c r="L2549" s="67"/>
      <c r="M2549" s="67"/>
      <c r="N2549" s="67"/>
      <c r="O2549" s="111"/>
      <c r="P2549" s="67"/>
      <c r="Q2549" s="198"/>
      <c r="R2549" s="102"/>
      <c r="S2549" s="102"/>
      <c r="T2549" s="102"/>
      <c r="U2549" s="102"/>
      <c r="V2549" s="102"/>
      <c r="W2549" s="103"/>
      <c r="X2549" s="102"/>
      <c r="Y2549" s="102"/>
      <c r="Z2549" s="102"/>
      <c r="AA2549" s="102"/>
      <c r="AB2549" s="102"/>
      <c r="AC2549" s="102"/>
      <c r="AD2549" s="102"/>
      <c r="AE2549" s="147"/>
    </row>
    <row r="2550" spans="1:31">
      <c r="A2550" s="100"/>
      <c r="B2550" s="101"/>
      <c r="C2550" s="175"/>
      <c r="D2550" s="67"/>
      <c r="E2550" s="67"/>
      <c r="F2550" s="102"/>
      <c r="G2550" s="102"/>
      <c r="H2550" s="102"/>
      <c r="I2550" s="102"/>
      <c r="J2550" s="102"/>
      <c r="K2550" s="102"/>
      <c r="L2550" s="67"/>
      <c r="M2550" s="67"/>
      <c r="N2550" s="67"/>
      <c r="O2550" s="111"/>
      <c r="P2550" s="67"/>
      <c r="Q2550" s="198"/>
      <c r="R2550" s="102"/>
      <c r="S2550" s="102"/>
      <c r="T2550" s="102"/>
      <c r="U2550" s="102"/>
      <c r="V2550" s="102"/>
      <c r="W2550" s="103"/>
      <c r="X2550" s="102"/>
      <c r="Y2550" s="102"/>
      <c r="Z2550" s="102"/>
      <c r="AA2550" s="102"/>
      <c r="AB2550" s="102"/>
      <c r="AC2550" s="102"/>
      <c r="AD2550" s="102"/>
      <c r="AE2550" s="147"/>
    </row>
    <row r="2551" spans="1:31">
      <c r="A2551" s="100"/>
      <c r="B2551" s="101"/>
      <c r="C2551" s="175"/>
      <c r="D2551" s="67"/>
      <c r="E2551" s="67"/>
      <c r="F2551" s="102"/>
      <c r="G2551" s="102"/>
      <c r="H2551" s="102"/>
      <c r="I2551" s="102"/>
      <c r="J2551" s="102"/>
      <c r="K2551" s="102"/>
      <c r="L2551" s="67"/>
      <c r="M2551" s="67"/>
      <c r="N2551" s="67"/>
      <c r="O2551" s="111"/>
      <c r="P2551" s="67"/>
      <c r="Q2551" s="198"/>
      <c r="R2551" s="102"/>
      <c r="S2551" s="102"/>
      <c r="T2551" s="102"/>
      <c r="U2551" s="102"/>
      <c r="V2551" s="102"/>
      <c r="W2551" s="103"/>
      <c r="X2551" s="102"/>
      <c r="Y2551" s="102"/>
      <c r="Z2551" s="102"/>
      <c r="AA2551" s="102"/>
      <c r="AB2551" s="102"/>
      <c r="AC2551" s="102"/>
      <c r="AD2551" s="102"/>
      <c r="AE2551" s="147"/>
    </row>
    <row r="2552" spans="1:31">
      <c r="A2552" s="100"/>
      <c r="B2552" s="101"/>
      <c r="C2552" s="175"/>
      <c r="D2552" s="67"/>
      <c r="E2552" s="67"/>
      <c r="F2552" s="102"/>
      <c r="G2552" s="102"/>
      <c r="H2552" s="102"/>
      <c r="I2552" s="102"/>
      <c r="J2552" s="102"/>
      <c r="K2552" s="102"/>
      <c r="L2552" s="67"/>
      <c r="M2552" s="67"/>
      <c r="N2552" s="67"/>
      <c r="O2552" s="111"/>
      <c r="P2552" s="67"/>
      <c r="Q2552" s="198"/>
      <c r="R2552" s="102"/>
      <c r="S2552" s="102"/>
      <c r="T2552" s="102"/>
      <c r="U2552" s="102"/>
      <c r="V2552" s="102"/>
      <c r="W2552" s="103"/>
      <c r="X2552" s="102"/>
      <c r="Y2552" s="102"/>
      <c r="Z2552" s="102"/>
      <c r="AA2552" s="102"/>
      <c r="AB2552" s="102"/>
      <c r="AC2552" s="102"/>
      <c r="AD2552" s="102"/>
      <c r="AE2552" s="147"/>
    </row>
    <row r="2553" spans="1:31">
      <c r="A2553" s="100"/>
      <c r="B2553" s="101"/>
      <c r="C2553" s="175"/>
      <c r="D2553" s="67"/>
      <c r="E2553" s="67"/>
      <c r="F2553" s="102"/>
      <c r="G2553" s="102"/>
      <c r="H2553" s="102"/>
      <c r="I2553" s="102"/>
      <c r="J2553" s="102"/>
      <c r="K2553" s="102"/>
      <c r="L2553" s="67"/>
      <c r="M2553" s="67"/>
      <c r="N2553" s="67"/>
      <c r="O2553" s="111"/>
      <c r="P2553" s="67"/>
      <c r="Q2553" s="198"/>
      <c r="R2553" s="102"/>
      <c r="S2553" s="102"/>
      <c r="T2553" s="102"/>
      <c r="U2553" s="102"/>
      <c r="V2553" s="102"/>
      <c r="W2553" s="103"/>
      <c r="X2553" s="102"/>
      <c r="Y2553" s="102"/>
      <c r="Z2553" s="102"/>
      <c r="AA2553" s="102"/>
      <c r="AB2553" s="102"/>
      <c r="AC2553" s="102"/>
      <c r="AD2553" s="102"/>
      <c r="AE2553" s="147"/>
    </row>
    <row r="2554" spans="1:31">
      <c r="A2554" s="100"/>
      <c r="B2554" s="101"/>
      <c r="C2554" s="175"/>
      <c r="D2554" s="67"/>
      <c r="E2554" s="67"/>
      <c r="F2554" s="102"/>
      <c r="G2554" s="102"/>
      <c r="H2554" s="102"/>
      <c r="I2554" s="102"/>
      <c r="J2554" s="102"/>
      <c r="K2554" s="102"/>
      <c r="L2554" s="67"/>
      <c r="M2554" s="67"/>
      <c r="N2554" s="67"/>
      <c r="O2554" s="111"/>
      <c r="P2554" s="67"/>
      <c r="Q2554" s="198"/>
      <c r="R2554" s="102"/>
      <c r="S2554" s="102"/>
      <c r="T2554" s="102"/>
      <c r="U2554" s="102"/>
      <c r="V2554" s="102"/>
      <c r="W2554" s="103"/>
      <c r="X2554" s="102"/>
      <c r="Y2554" s="102"/>
      <c r="Z2554" s="102"/>
      <c r="AA2554" s="102"/>
      <c r="AB2554" s="102"/>
      <c r="AC2554" s="102"/>
      <c r="AD2554" s="102"/>
      <c r="AE2554" s="147"/>
    </row>
    <row r="2555" spans="1:31">
      <c r="A2555" s="100"/>
      <c r="B2555" s="101"/>
      <c r="C2555" s="175"/>
      <c r="D2555" s="67"/>
      <c r="E2555" s="67"/>
      <c r="F2555" s="102"/>
      <c r="G2555" s="102"/>
      <c r="H2555" s="102"/>
      <c r="I2555" s="102"/>
      <c r="J2555" s="102"/>
      <c r="K2555" s="102"/>
      <c r="L2555" s="67"/>
      <c r="M2555" s="67"/>
      <c r="N2555" s="67"/>
      <c r="O2555" s="111"/>
      <c r="P2555" s="67"/>
      <c r="Q2555" s="198"/>
      <c r="R2555" s="102"/>
      <c r="S2555" s="102"/>
      <c r="T2555" s="102"/>
      <c r="U2555" s="102"/>
      <c r="V2555" s="102"/>
      <c r="W2555" s="103"/>
      <c r="X2555" s="102"/>
      <c r="Y2555" s="102"/>
      <c r="Z2555" s="102"/>
      <c r="AA2555" s="102"/>
      <c r="AB2555" s="102"/>
      <c r="AC2555" s="102"/>
      <c r="AD2555" s="102"/>
      <c r="AE2555" s="147"/>
    </row>
    <row r="2556" spans="1:31">
      <c r="A2556" s="100"/>
      <c r="B2556" s="101"/>
      <c r="C2556" s="175"/>
      <c r="D2556" s="67"/>
      <c r="E2556" s="67"/>
      <c r="F2556" s="102"/>
      <c r="G2556" s="102"/>
      <c r="H2556" s="102"/>
      <c r="I2556" s="102"/>
      <c r="J2556" s="102"/>
      <c r="K2556" s="102"/>
      <c r="L2556" s="67"/>
      <c r="M2556" s="67"/>
      <c r="N2556" s="67"/>
      <c r="O2556" s="111"/>
      <c r="P2556" s="67"/>
      <c r="Q2556" s="198"/>
      <c r="R2556" s="102"/>
      <c r="S2556" s="102"/>
      <c r="T2556" s="102"/>
      <c r="U2556" s="102"/>
      <c r="V2556" s="102"/>
      <c r="W2556" s="103"/>
      <c r="X2556" s="102"/>
      <c r="Y2556" s="102"/>
      <c r="Z2556" s="102"/>
      <c r="AA2556" s="102"/>
      <c r="AB2556" s="102"/>
      <c r="AC2556" s="102"/>
      <c r="AD2556" s="102"/>
      <c r="AE2556" s="147"/>
    </row>
    <row r="2557" spans="1:31">
      <c r="A2557" s="100"/>
      <c r="B2557" s="101"/>
      <c r="C2557" s="175"/>
      <c r="D2557" s="67"/>
      <c r="E2557" s="67"/>
      <c r="F2557" s="102"/>
      <c r="G2557" s="102"/>
      <c r="H2557" s="102"/>
      <c r="I2557" s="102"/>
      <c r="J2557" s="102"/>
      <c r="K2557" s="102"/>
      <c r="L2557" s="67"/>
      <c r="M2557" s="67"/>
      <c r="N2557" s="67"/>
      <c r="O2557" s="111"/>
      <c r="P2557" s="67"/>
      <c r="Q2557" s="198"/>
      <c r="R2557" s="102"/>
      <c r="S2557" s="102"/>
      <c r="T2557" s="102"/>
      <c r="U2557" s="102"/>
      <c r="V2557" s="102"/>
      <c r="W2557" s="103"/>
      <c r="X2557" s="102"/>
      <c r="Y2557" s="102"/>
      <c r="Z2557" s="102"/>
      <c r="AA2557" s="102"/>
      <c r="AB2557" s="102"/>
      <c r="AC2557" s="102"/>
      <c r="AD2557" s="102"/>
      <c r="AE2557" s="147"/>
    </row>
    <row r="2558" spans="1:31">
      <c r="A2558" s="100"/>
      <c r="B2558" s="101"/>
      <c r="C2558" s="175"/>
      <c r="D2558" s="67"/>
      <c r="E2558" s="67"/>
      <c r="F2558" s="102"/>
      <c r="G2558" s="102"/>
      <c r="H2558" s="102"/>
      <c r="I2558" s="102"/>
      <c r="J2558" s="102"/>
      <c r="K2558" s="102"/>
      <c r="L2558" s="67"/>
      <c r="M2558" s="67"/>
      <c r="N2558" s="67"/>
      <c r="O2558" s="111"/>
      <c r="P2558" s="67"/>
      <c r="Q2558" s="198"/>
      <c r="R2558" s="102"/>
      <c r="S2558" s="102"/>
      <c r="T2558" s="102"/>
      <c r="U2558" s="102"/>
      <c r="V2558" s="102"/>
      <c r="W2558" s="103"/>
      <c r="X2558" s="102"/>
      <c r="Y2558" s="102"/>
      <c r="Z2558" s="102"/>
      <c r="AA2558" s="102"/>
      <c r="AB2558" s="102"/>
      <c r="AC2558" s="102"/>
      <c r="AD2558" s="102"/>
      <c r="AE2558" s="147"/>
    </row>
    <row r="2559" spans="1:31">
      <c r="A2559" s="100"/>
      <c r="B2559" s="101"/>
      <c r="C2559" s="175"/>
      <c r="D2559" s="67"/>
      <c r="E2559" s="67"/>
      <c r="F2559" s="102"/>
      <c r="G2559" s="102"/>
      <c r="H2559" s="102"/>
      <c r="I2559" s="102"/>
      <c r="J2559" s="102"/>
      <c r="K2559" s="102"/>
      <c r="L2559" s="67"/>
      <c r="M2559" s="67"/>
      <c r="N2559" s="67"/>
      <c r="O2559" s="111"/>
      <c r="P2559" s="67"/>
      <c r="Q2559" s="198"/>
      <c r="R2559" s="102"/>
      <c r="S2559" s="102"/>
      <c r="T2559" s="102"/>
      <c r="U2559" s="102"/>
      <c r="V2559" s="102"/>
      <c r="W2559" s="103"/>
      <c r="X2559" s="102"/>
      <c r="Y2559" s="102"/>
      <c r="Z2559" s="102"/>
      <c r="AA2559" s="102"/>
      <c r="AB2559" s="102"/>
      <c r="AC2559" s="102"/>
      <c r="AD2559" s="102"/>
      <c r="AE2559" s="147"/>
    </row>
    <row r="2560" spans="1:31">
      <c r="A2560" s="100"/>
      <c r="B2560" s="101"/>
      <c r="C2560" s="175"/>
      <c r="D2560" s="67"/>
      <c r="E2560" s="67"/>
      <c r="F2560" s="102"/>
      <c r="G2560" s="102"/>
      <c r="H2560" s="102"/>
      <c r="I2560" s="102"/>
      <c r="J2560" s="102"/>
      <c r="K2560" s="102"/>
      <c r="L2560" s="67"/>
      <c r="M2560" s="67"/>
      <c r="N2560" s="67"/>
      <c r="O2560" s="111"/>
      <c r="P2560" s="67"/>
      <c r="Q2560" s="198"/>
      <c r="R2560" s="102"/>
      <c r="S2560" s="102"/>
      <c r="T2560" s="102"/>
      <c r="U2560" s="102"/>
      <c r="V2560" s="102"/>
      <c r="W2560" s="103"/>
      <c r="X2560" s="102"/>
      <c r="Y2560" s="102"/>
      <c r="Z2560" s="102"/>
      <c r="AA2560" s="102"/>
      <c r="AB2560" s="102"/>
      <c r="AC2560" s="102"/>
      <c r="AD2560" s="102"/>
      <c r="AE2560" s="147"/>
    </row>
    <row r="2561" spans="1:31">
      <c r="A2561" s="100"/>
      <c r="B2561" s="101"/>
      <c r="C2561" s="175"/>
      <c r="D2561" s="67"/>
      <c r="E2561" s="67"/>
      <c r="F2561" s="102"/>
      <c r="G2561" s="102"/>
      <c r="H2561" s="102"/>
      <c r="I2561" s="102"/>
      <c r="J2561" s="102"/>
      <c r="K2561" s="102"/>
      <c r="L2561" s="67"/>
      <c r="M2561" s="67"/>
      <c r="N2561" s="67"/>
      <c r="O2561" s="111"/>
      <c r="P2561" s="67"/>
      <c r="Q2561" s="198"/>
      <c r="R2561" s="102"/>
      <c r="S2561" s="102"/>
      <c r="T2561" s="102"/>
      <c r="U2561" s="102"/>
      <c r="V2561" s="102"/>
      <c r="W2561" s="103"/>
      <c r="X2561" s="102"/>
      <c r="Y2561" s="102"/>
      <c r="Z2561" s="102"/>
      <c r="AA2561" s="102"/>
      <c r="AB2561" s="102"/>
      <c r="AC2561" s="102"/>
      <c r="AD2561" s="102"/>
      <c r="AE2561" s="147"/>
    </row>
    <row r="2562" spans="1:31">
      <c r="A2562" s="100"/>
      <c r="B2562" s="101"/>
      <c r="C2562" s="175"/>
      <c r="D2562" s="67"/>
      <c r="E2562" s="67"/>
      <c r="F2562" s="102"/>
      <c r="G2562" s="102"/>
      <c r="H2562" s="102"/>
      <c r="I2562" s="102"/>
      <c r="J2562" s="102"/>
      <c r="K2562" s="102"/>
      <c r="L2562" s="67"/>
      <c r="M2562" s="67"/>
      <c r="N2562" s="67"/>
      <c r="O2562" s="111"/>
      <c r="P2562" s="67"/>
      <c r="Q2562" s="198"/>
      <c r="R2562" s="102"/>
      <c r="S2562" s="102"/>
      <c r="T2562" s="102"/>
      <c r="U2562" s="102"/>
      <c r="V2562" s="102"/>
      <c r="W2562" s="103"/>
      <c r="X2562" s="102"/>
      <c r="Y2562" s="102"/>
      <c r="Z2562" s="102"/>
      <c r="AA2562" s="102"/>
      <c r="AB2562" s="102"/>
      <c r="AC2562" s="102"/>
      <c r="AD2562" s="102"/>
      <c r="AE2562" s="147"/>
    </row>
    <row r="2563" spans="1:31">
      <c r="A2563" s="100"/>
      <c r="B2563" s="101"/>
      <c r="C2563" s="175"/>
      <c r="D2563" s="67"/>
      <c r="E2563" s="67"/>
      <c r="F2563" s="102"/>
      <c r="G2563" s="102"/>
      <c r="H2563" s="102"/>
      <c r="I2563" s="102"/>
      <c r="J2563" s="102"/>
      <c r="K2563" s="102"/>
      <c r="L2563" s="67"/>
      <c r="M2563" s="67"/>
      <c r="N2563" s="67"/>
      <c r="O2563" s="111"/>
      <c r="P2563" s="67"/>
      <c r="Q2563" s="198"/>
      <c r="R2563" s="102"/>
      <c r="S2563" s="102"/>
      <c r="T2563" s="102"/>
      <c r="U2563" s="102"/>
      <c r="V2563" s="102"/>
      <c r="W2563" s="103"/>
      <c r="X2563" s="102"/>
      <c r="Y2563" s="102"/>
      <c r="Z2563" s="102"/>
      <c r="AA2563" s="102"/>
      <c r="AB2563" s="102"/>
      <c r="AC2563" s="102"/>
      <c r="AD2563" s="102"/>
      <c r="AE2563" s="147"/>
    </row>
    <row r="2564" spans="1:31">
      <c r="A2564" s="100"/>
      <c r="B2564" s="101"/>
      <c r="C2564" s="175"/>
      <c r="D2564" s="67"/>
      <c r="E2564" s="67"/>
      <c r="F2564" s="102"/>
      <c r="G2564" s="102"/>
      <c r="H2564" s="102"/>
      <c r="I2564" s="102"/>
      <c r="J2564" s="102"/>
      <c r="K2564" s="102"/>
      <c r="L2564" s="67"/>
      <c r="M2564" s="67"/>
      <c r="N2564" s="67"/>
      <c r="O2564" s="111"/>
      <c r="P2564" s="67"/>
      <c r="Q2564" s="198"/>
      <c r="R2564" s="102"/>
      <c r="S2564" s="102"/>
      <c r="T2564" s="102"/>
      <c r="U2564" s="102"/>
      <c r="V2564" s="102"/>
      <c r="W2564" s="103"/>
      <c r="X2564" s="102"/>
      <c r="Y2564" s="102"/>
      <c r="Z2564" s="102"/>
      <c r="AA2564" s="102"/>
      <c r="AB2564" s="102"/>
      <c r="AC2564" s="102"/>
      <c r="AD2564" s="102"/>
      <c r="AE2564" s="147"/>
    </row>
    <row r="2565" spans="1:31">
      <c r="A2565" s="100"/>
      <c r="B2565" s="101"/>
      <c r="C2565" s="175"/>
      <c r="D2565" s="67"/>
      <c r="E2565" s="67"/>
      <c r="F2565" s="102"/>
      <c r="G2565" s="102"/>
      <c r="H2565" s="102"/>
      <c r="I2565" s="102"/>
      <c r="J2565" s="102"/>
      <c r="K2565" s="102"/>
      <c r="L2565" s="67"/>
      <c r="M2565" s="67"/>
      <c r="N2565" s="67"/>
      <c r="O2565" s="111"/>
      <c r="P2565" s="67"/>
      <c r="Q2565" s="198"/>
      <c r="R2565" s="102"/>
      <c r="S2565" s="102"/>
      <c r="T2565" s="102"/>
      <c r="U2565" s="102"/>
      <c r="V2565" s="102"/>
      <c r="W2565" s="103"/>
      <c r="X2565" s="102"/>
      <c r="Y2565" s="102"/>
      <c r="Z2565" s="102"/>
      <c r="AA2565" s="102"/>
      <c r="AB2565" s="102"/>
      <c r="AC2565" s="102"/>
      <c r="AD2565" s="102"/>
      <c r="AE2565" s="147"/>
    </row>
    <row r="2566" spans="1:31">
      <c r="A2566" s="100"/>
      <c r="B2566" s="101"/>
      <c r="C2566" s="175"/>
      <c r="D2566" s="67"/>
      <c r="E2566" s="67"/>
      <c r="F2566" s="102"/>
      <c r="G2566" s="102"/>
      <c r="H2566" s="102"/>
      <c r="I2566" s="102"/>
      <c r="J2566" s="102"/>
      <c r="K2566" s="102"/>
      <c r="L2566" s="67"/>
      <c r="M2566" s="67"/>
      <c r="N2566" s="67"/>
      <c r="O2566" s="111"/>
      <c r="P2566" s="67"/>
      <c r="Q2566" s="198"/>
      <c r="R2566" s="102"/>
      <c r="S2566" s="102"/>
      <c r="T2566" s="102"/>
      <c r="U2566" s="102"/>
      <c r="V2566" s="102"/>
      <c r="W2566" s="103"/>
      <c r="X2566" s="102"/>
      <c r="Y2566" s="102"/>
      <c r="Z2566" s="102"/>
      <c r="AA2566" s="102"/>
      <c r="AB2566" s="102"/>
      <c r="AC2566" s="102"/>
      <c r="AD2566" s="102"/>
      <c r="AE2566" s="147"/>
    </row>
    <row r="2567" spans="1:31">
      <c r="A2567" s="100"/>
      <c r="B2567" s="101"/>
      <c r="C2567" s="175"/>
      <c r="D2567" s="67"/>
      <c r="E2567" s="67"/>
      <c r="F2567" s="102"/>
      <c r="G2567" s="102"/>
      <c r="H2567" s="102"/>
      <c r="I2567" s="102"/>
      <c r="J2567" s="102"/>
      <c r="K2567" s="102"/>
      <c r="L2567" s="67"/>
      <c r="M2567" s="67"/>
      <c r="N2567" s="67"/>
      <c r="O2567" s="111"/>
      <c r="P2567" s="67"/>
      <c r="Q2567" s="198"/>
      <c r="R2567" s="102"/>
      <c r="S2567" s="102"/>
      <c r="T2567" s="102"/>
      <c r="U2567" s="102"/>
      <c r="V2567" s="102"/>
      <c r="W2567" s="103"/>
      <c r="X2567" s="102"/>
      <c r="Y2567" s="102"/>
      <c r="Z2567" s="102"/>
      <c r="AA2567" s="102"/>
      <c r="AB2567" s="102"/>
      <c r="AC2567" s="102"/>
      <c r="AD2567" s="102"/>
      <c r="AE2567" s="147"/>
    </row>
    <row r="2568" spans="1:31">
      <c r="A2568" s="100"/>
      <c r="B2568" s="101"/>
      <c r="C2568" s="175"/>
      <c r="D2568" s="67"/>
      <c r="E2568" s="67"/>
      <c r="F2568" s="102"/>
      <c r="G2568" s="102"/>
      <c r="H2568" s="102"/>
      <c r="I2568" s="102"/>
      <c r="J2568" s="102"/>
      <c r="K2568" s="102"/>
      <c r="L2568" s="67"/>
      <c r="M2568" s="67"/>
      <c r="N2568" s="67"/>
      <c r="O2568" s="111"/>
      <c r="P2568" s="67"/>
      <c r="Q2568" s="198"/>
      <c r="R2568" s="102"/>
      <c r="S2568" s="102"/>
      <c r="T2568" s="102"/>
      <c r="U2568" s="102"/>
      <c r="V2568" s="102"/>
      <c r="W2568" s="103"/>
      <c r="X2568" s="102"/>
      <c r="Y2568" s="102"/>
      <c r="Z2568" s="102"/>
      <c r="AA2568" s="102"/>
      <c r="AB2568" s="102"/>
      <c r="AC2568" s="102"/>
      <c r="AD2568" s="102"/>
      <c r="AE2568" s="147"/>
    </row>
    <row r="2569" spans="1:31">
      <c r="A2569" s="100"/>
      <c r="B2569" s="101"/>
      <c r="C2569" s="175"/>
      <c r="D2569" s="67"/>
      <c r="E2569" s="67"/>
      <c r="F2569" s="102"/>
      <c r="G2569" s="102"/>
      <c r="H2569" s="102"/>
      <c r="I2569" s="102"/>
      <c r="J2569" s="102"/>
      <c r="K2569" s="102"/>
      <c r="L2569" s="67"/>
      <c r="M2569" s="67"/>
      <c r="N2569" s="67"/>
      <c r="O2569" s="111"/>
      <c r="P2569" s="67"/>
      <c r="Q2569" s="198"/>
      <c r="R2569" s="102"/>
      <c r="S2569" s="102"/>
      <c r="T2569" s="102"/>
      <c r="U2569" s="102"/>
      <c r="V2569" s="102"/>
      <c r="W2569" s="103"/>
      <c r="X2569" s="102"/>
      <c r="Y2569" s="102"/>
      <c r="Z2569" s="102"/>
      <c r="AA2569" s="102"/>
      <c r="AB2569" s="102"/>
      <c r="AC2569" s="102"/>
      <c r="AD2569" s="102"/>
      <c r="AE2569" s="147"/>
    </row>
    <row r="2570" spans="1:31">
      <c r="A2570" s="100"/>
      <c r="B2570" s="101"/>
      <c r="C2570" s="175"/>
      <c r="D2570" s="67"/>
      <c r="E2570" s="67"/>
      <c r="F2570" s="102"/>
      <c r="G2570" s="102"/>
      <c r="H2570" s="102"/>
      <c r="I2570" s="102"/>
      <c r="J2570" s="102"/>
      <c r="K2570" s="102"/>
      <c r="L2570" s="67"/>
      <c r="M2570" s="67"/>
      <c r="N2570" s="67"/>
      <c r="O2570" s="111"/>
      <c r="P2570" s="67"/>
      <c r="Q2570" s="198"/>
      <c r="R2570" s="102"/>
      <c r="S2570" s="102"/>
      <c r="T2570" s="102"/>
      <c r="U2570" s="102"/>
      <c r="V2570" s="102"/>
      <c r="W2570" s="103"/>
      <c r="X2570" s="102"/>
      <c r="Y2570" s="102"/>
      <c r="Z2570" s="102"/>
      <c r="AA2570" s="102"/>
      <c r="AB2570" s="102"/>
      <c r="AC2570" s="102"/>
      <c r="AD2570" s="102"/>
      <c r="AE2570" s="147"/>
    </row>
    <row r="2571" spans="1:31">
      <c r="A2571" s="100"/>
      <c r="B2571" s="101"/>
      <c r="C2571" s="175"/>
      <c r="D2571" s="67"/>
      <c r="E2571" s="67"/>
      <c r="F2571" s="102"/>
      <c r="G2571" s="102"/>
      <c r="H2571" s="102"/>
      <c r="I2571" s="102"/>
      <c r="J2571" s="102"/>
      <c r="K2571" s="102"/>
      <c r="L2571" s="67"/>
      <c r="M2571" s="67"/>
      <c r="N2571" s="67"/>
      <c r="O2571" s="111"/>
      <c r="P2571" s="67"/>
      <c r="Q2571" s="198"/>
      <c r="R2571" s="102"/>
      <c r="S2571" s="102"/>
      <c r="T2571" s="102"/>
      <c r="U2571" s="102"/>
      <c r="V2571" s="102"/>
      <c r="W2571" s="103"/>
      <c r="X2571" s="102"/>
      <c r="Y2571" s="102"/>
      <c r="Z2571" s="102"/>
      <c r="AA2571" s="102"/>
      <c r="AB2571" s="102"/>
      <c r="AC2571" s="102"/>
      <c r="AD2571" s="102"/>
      <c r="AE2571" s="147"/>
    </row>
    <row r="2572" spans="1:31">
      <c r="A2572" s="100"/>
      <c r="B2572" s="101"/>
      <c r="C2572" s="175"/>
      <c r="D2572" s="67"/>
      <c r="E2572" s="67"/>
      <c r="F2572" s="102"/>
      <c r="G2572" s="102"/>
      <c r="H2572" s="102"/>
      <c r="I2572" s="102"/>
      <c r="J2572" s="102"/>
      <c r="K2572" s="102"/>
      <c r="L2572" s="67"/>
      <c r="M2572" s="67"/>
      <c r="N2572" s="67"/>
      <c r="O2572" s="111"/>
      <c r="P2572" s="67"/>
      <c r="Q2572" s="198"/>
      <c r="R2572" s="102"/>
      <c r="S2572" s="102"/>
      <c r="T2572" s="102"/>
      <c r="U2572" s="102"/>
      <c r="V2572" s="102"/>
      <c r="W2572" s="103"/>
      <c r="X2572" s="102"/>
      <c r="Y2572" s="102"/>
      <c r="Z2572" s="102"/>
      <c r="AA2572" s="102"/>
      <c r="AB2572" s="102"/>
      <c r="AC2572" s="102"/>
      <c r="AD2572" s="102"/>
      <c r="AE2572" s="147"/>
    </row>
    <row r="2573" spans="1:31">
      <c r="A2573" s="100"/>
      <c r="B2573" s="101"/>
      <c r="C2573" s="175"/>
      <c r="D2573" s="67"/>
      <c r="E2573" s="67"/>
      <c r="F2573" s="102"/>
      <c r="G2573" s="102"/>
      <c r="H2573" s="102"/>
      <c r="I2573" s="102"/>
      <c r="J2573" s="102"/>
      <c r="K2573" s="102"/>
      <c r="L2573" s="67"/>
      <c r="M2573" s="67"/>
      <c r="N2573" s="67"/>
      <c r="O2573" s="111"/>
      <c r="P2573" s="67"/>
      <c r="Q2573" s="198"/>
      <c r="R2573" s="102"/>
      <c r="S2573" s="102"/>
      <c r="T2573" s="102"/>
      <c r="U2573" s="102"/>
      <c r="V2573" s="102"/>
      <c r="W2573" s="103"/>
      <c r="X2573" s="102"/>
      <c r="Y2573" s="102"/>
      <c r="Z2573" s="102"/>
      <c r="AA2573" s="102"/>
      <c r="AB2573" s="102"/>
      <c r="AC2573" s="102"/>
      <c r="AD2573" s="102"/>
      <c r="AE2573" s="147"/>
    </row>
    <row r="2574" spans="1:31">
      <c r="A2574" s="100"/>
      <c r="B2574" s="101"/>
      <c r="C2574" s="175"/>
      <c r="D2574" s="67"/>
      <c r="E2574" s="67"/>
      <c r="F2574" s="102"/>
      <c r="G2574" s="102"/>
      <c r="H2574" s="102"/>
      <c r="I2574" s="102"/>
      <c r="J2574" s="102"/>
      <c r="K2574" s="102"/>
      <c r="L2574" s="67"/>
      <c r="M2574" s="67"/>
      <c r="N2574" s="67"/>
      <c r="O2574" s="111"/>
      <c r="P2574" s="67"/>
      <c r="Q2574" s="198"/>
      <c r="R2574" s="102"/>
      <c r="S2574" s="102"/>
      <c r="T2574" s="102"/>
      <c r="U2574" s="102"/>
      <c r="V2574" s="102"/>
      <c r="W2574" s="103"/>
      <c r="X2574" s="102"/>
      <c r="Y2574" s="102"/>
      <c r="Z2574" s="102"/>
      <c r="AA2574" s="102"/>
      <c r="AB2574" s="102"/>
      <c r="AC2574" s="102"/>
      <c r="AD2574" s="102"/>
      <c r="AE2574" s="147"/>
    </row>
    <row r="2575" spans="1:31">
      <c r="A2575" s="100"/>
      <c r="B2575" s="101"/>
      <c r="C2575" s="175"/>
      <c r="D2575" s="67"/>
      <c r="E2575" s="67"/>
      <c r="F2575" s="102"/>
      <c r="G2575" s="102"/>
      <c r="H2575" s="102"/>
      <c r="I2575" s="102"/>
      <c r="J2575" s="102"/>
      <c r="K2575" s="102"/>
      <c r="L2575" s="67"/>
      <c r="M2575" s="67"/>
      <c r="N2575" s="67"/>
      <c r="O2575" s="111"/>
      <c r="P2575" s="67"/>
      <c r="Q2575" s="198"/>
      <c r="R2575" s="102"/>
      <c r="S2575" s="102"/>
      <c r="T2575" s="102"/>
      <c r="U2575" s="102"/>
      <c r="V2575" s="102"/>
      <c r="W2575" s="103"/>
      <c r="X2575" s="102"/>
      <c r="Y2575" s="102"/>
      <c r="Z2575" s="102"/>
      <c r="AA2575" s="102"/>
      <c r="AB2575" s="102"/>
      <c r="AC2575" s="102"/>
      <c r="AD2575" s="102"/>
      <c r="AE2575" s="147"/>
    </row>
    <row r="2576" spans="1:31">
      <c r="A2576" s="100"/>
      <c r="B2576" s="101"/>
      <c r="C2576" s="175"/>
      <c r="D2576" s="67"/>
      <c r="E2576" s="67"/>
      <c r="F2576" s="102"/>
      <c r="G2576" s="102"/>
      <c r="H2576" s="102"/>
      <c r="I2576" s="102"/>
      <c r="J2576" s="102"/>
      <c r="K2576" s="102"/>
      <c r="L2576" s="67"/>
      <c r="M2576" s="67"/>
      <c r="N2576" s="67"/>
      <c r="O2576" s="111"/>
      <c r="P2576" s="67"/>
      <c r="Q2576" s="198"/>
      <c r="R2576" s="102"/>
      <c r="S2576" s="102"/>
      <c r="T2576" s="102"/>
      <c r="U2576" s="102"/>
      <c r="V2576" s="102"/>
      <c r="W2576" s="103"/>
      <c r="X2576" s="102"/>
      <c r="Y2576" s="102"/>
      <c r="Z2576" s="102"/>
      <c r="AA2576" s="102"/>
      <c r="AB2576" s="102"/>
      <c r="AC2576" s="102"/>
      <c r="AD2576" s="102"/>
      <c r="AE2576" s="147"/>
    </row>
    <row r="2577" spans="1:31">
      <c r="A2577" s="100"/>
      <c r="B2577" s="101"/>
      <c r="C2577" s="175"/>
      <c r="D2577" s="67"/>
      <c r="E2577" s="67"/>
      <c r="F2577" s="102"/>
      <c r="G2577" s="102"/>
      <c r="H2577" s="102"/>
      <c r="I2577" s="102"/>
      <c r="J2577" s="102"/>
      <c r="K2577" s="102"/>
      <c r="L2577" s="67"/>
      <c r="M2577" s="67"/>
      <c r="N2577" s="67"/>
      <c r="O2577" s="111"/>
      <c r="P2577" s="67"/>
      <c r="Q2577" s="198"/>
      <c r="R2577" s="102"/>
      <c r="S2577" s="102"/>
      <c r="T2577" s="102"/>
      <c r="U2577" s="102"/>
      <c r="V2577" s="102"/>
      <c r="W2577" s="103"/>
      <c r="X2577" s="102"/>
      <c r="Y2577" s="102"/>
      <c r="Z2577" s="102"/>
      <c r="AA2577" s="102"/>
      <c r="AB2577" s="102"/>
      <c r="AC2577" s="102"/>
      <c r="AD2577" s="102"/>
      <c r="AE2577" s="147"/>
    </row>
    <row r="2578" spans="1:31">
      <c r="A2578" s="100"/>
      <c r="B2578" s="101"/>
      <c r="C2578" s="175"/>
      <c r="D2578" s="67"/>
      <c r="E2578" s="67"/>
      <c r="F2578" s="102"/>
      <c r="G2578" s="102"/>
      <c r="H2578" s="102"/>
      <c r="I2578" s="102"/>
      <c r="J2578" s="102"/>
      <c r="K2578" s="102"/>
      <c r="L2578" s="67"/>
      <c r="M2578" s="67"/>
      <c r="N2578" s="67"/>
      <c r="O2578" s="111"/>
      <c r="P2578" s="67"/>
      <c r="Q2578" s="198"/>
      <c r="R2578" s="102"/>
      <c r="S2578" s="102"/>
      <c r="T2578" s="102"/>
      <c r="U2578" s="102"/>
      <c r="V2578" s="102"/>
      <c r="W2578" s="103"/>
      <c r="X2578" s="102"/>
      <c r="Y2578" s="102"/>
      <c r="Z2578" s="102"/>
      <c r="AA2578" s="102"/>
      <c r="AB2578" s="102"/>
      <c r="AC2578" s="102"/>
      <c r="AD2578" s="102"/>
      <c r="AE2578" s="147"/>
    </row>
    <row r="2579" spans="1:31">
      <c r="A2579" s="100"/>
      <c r="B2579" s="101"/>
      <c r="C2579" s="175"/>
      <c r="D2579" s="67"/>
      <c r="E2579" s="67"/>
      <c r="F2579" s="102"/>
      <c r="G2579" s="102"/>
      <c r="H2579" s="102"/>
      <c r="I2579" s="102"/>
      <c r="J2579" s="102"/>
      <c r="K2579" s="102"/>
      <c r="L2579" s="67"/>
      <c r="M2579" s="67"/>
      <c r="N2579" s="67"/>
      <c r="O2579" s="111"/>
      <c r="P2579" s="67"/>
      <c r="Q2579" s="198"/>
      <c r="R2579" s="102"/>
      <c r="S2579" s="102"/>
      <c r="T2579" s="102"/>
      <c r="U2579" s="102"/>
      <c r="V2579" s="102"/>
      <c r="W2579" s="103"/>
      <c r="X2579" s="102"/>
      <c r="Y2579" s="102"/>
      <c r="Z2579" s="102"/>
      <c r="AA2579" s="102"/>
      <c r="AB2579" s="102"/>
      <c r="AC2579" s="102"/>
      <c r="AD2579" s="102"/>
      <c r="AE2579" s="147"/>
    </row>
    <row r="2580" spans="1:31">
      <c r="A2580" s="100"/>
      <c r="B2580" s="101"/>
      <c r="C2580" s="175"/>
      <c r="D2580" s="67"/>
      <c r="E2580" s="67"/>
      <c r="F2580" s="102"/>
      <c r="G2580" s="102"/>
      <c r="H2580" s="102"/>
      <c r="I2580" s="102"/>
      <c r="J2580" s="102"/>
      <c r="K2580" s="102"/>
      <c r="L2580" s="67"/>
      <c r="M2580" s="67"/>
      <c r="N2580" s="67"/>
      <c r="O2580" s="111"/>
      <c r="P2580" s="67"/>
      <c r="Q2580" s="198"/>
      <c r="R2580" s="102"/>
      <c r="S2580" s="102"/>
      <c r="T2580" s="102"/>
      <c r="U2580" s="102"/>
      <c r="V2580" s="102"/>
      <c r="W2580" s="103"/>
      <c r="X2580" s="102"/>
      <c r="Y2580" s="102"/>
      <c r="Z2580" s="102"/>
      <c r="AA2580" s="102"/>
      <c r="AB2580" s="102"/>
      <c r="AC2580" s="102"/>
      <c r="AD2580" s="102"/>
      <c r="AE2580" s="147"/>
    </row>
    <row r="2581" spans="1:31">
      <c r="A2581" s="100"/>
      <c r="B2581" s="101"/>
      <c r="C2581" s="175"/>
      <c r="D2581" s="67"/>
      <c r="E2581" s="67"/>
      <c r="F2581" s="102"/>
      <c r="G2581" s="102"/>
      <c r="H2581" s="102"/>
      <c r="I2581" s="102"/>
      <c r="J2581" s="102"/>
      <c r="K2581" s="102"/>
      <c r="L2581" s="67"/>
      <c r="M2581" s="67"/>
      <c r="N2581" s="67"/>
      <c r="O2581" s="111"/>
      <c r="P2581" s="67"/>
      <c r="Q2581" s="198"/>
      <c r="R2581" s="102"/>
      <c r="S2581" s="102"/>
      <c r="T2581" s="102"/>
      <c r="U2581" s="102"/>
      <c r="V2581" s="102"/>
      <c r="W2581" s="103"/>
      <c r="X2581" s="102"/>
      <c r="Y2581" s="102"/>
      <c r="Z2581" s="102"/>
      <c r="AA2581" s="102"/>
      <c r="AB2581" s="102"/>
      <c r="AC2581" s="102"/>
      <c r="AD2581" s="102"/>
      <c r="AE2581" s="147"/>
    </row>
    <row r="2582" spans="1:31">
      <c r="A2582" s="100"/>
      <c r="B2582" s="101"/>
      <c r="C2582" s="175"/>
      <c r="D2582" s="67"/>
      <c r="E2582" s="67"/>
      <c r="F2582" s="102"/>
      <c r="G2582" s="102"/>
      <c r="H2582" s="102"/>
      <c r="I2582" s="102"/>
      <c r="J2582" s="102"/>
      <c r="K2582" s="102"/>
      <c r="L2582" s="67"/>
      <c r="M2582" s="67"/>
      <c r="N2582" s="67"/>
      <c r="O2582" s="111"/>
      <c r="P2582" s="67"/>
      <c r="Q2582" s="198"/>
      <c r="R2582" s="102"/>
      <c r="S2582" s="102"/>
      <c r="T2582" s="102"/>
      <c r="U2582" s="102"/>
      <c r="V2582" s="102"/>
      <c r="W2582" s="103"/>
      <c r="X2582" s="102"/>
      <c r="Y2582" s="102"/>
      <c r="Z2582" s="102"/>
      <c r="AA2582" s="102"/>
      <c r="AB2582" s="102"/>
      <c r="AC2582" s="102"/>
      <c r="AD2582" s="102"/>
      <c r="AE2582" s="147"/>
    </row>
    <row r="2583" spans="1:31">
      <c r="A2583" s="100"/>
      <c r="B2583" s="101"/>
      <c r="C2583" s="175"/>
      <c r="D2583" s="67"/>
      <c r="E2583" s="67"/>
      <c r="F2583" s="102"/>
      <c r="G2583" s="102"/>
      <c r="H2583" s="102"/>
      <c r="I2583" s="102"/>
      <c r="J2583" s="102"/>
      <c r="K2583" s="102"/>
      <c r="L2583" s="67"/>
      <c r="M2583" s="67"/>
      <c r="N2583" s="67"/>
      <c r="O2583" s="111"/>
      <c r="P2583" s="67"/>
      <c r="Q2583" s="198"/>
      <c r="R2583" s="102"/>
      <c r="S2583" s="102"/>
      <c r="T2583" s="102"/>
      <c r="U2583" s="102"/>
      <c r="V2583" s="102"/>
      <c r="W2583" s="103"/>
      <c r="X2583" s="102"/>
      <c r="Y2583" s="102"/>
      <c r="Z2583" s="102"/>
      <c r="AA2583" s="102"/>
      <c r="AB2583" s="102"/>
      <c r="AC2583" s="102"/>
      <c r="AD2583" s="102"/>
      <c r="AE2583" s="147"/>
    </row>
    <row r="2584" spans="1:31">
      <c r="A2584" s="100"/>
      <c r="B2584" s="101"/>
      <c r="C2584" s="175"/>
      <c r="D2584" s="67"/>
      <c r="E2584" s="67"/>
      <c r="F2584" s="102"/>
      <c r="G2584" s="102"/>
      <c r="H2584" s="102"/>
      <c r="I2584" s="102"/>
      <c r="J2584" s="102"/>
      <c r="K2584" s="102"/>
      <c r="L2584" s="67"/>
      <c r="M2584" s="67"/>
      <c r="N2584" s="67"/>
      <c r="O2584" s="111"/>
      <c r="P2584" s="67"/>
      <c r="Q2584" s="198"/>
      <c r="R2584" s="102"/>
      <c r="S2584" s="102"/>
      <c r="T2584" s="102"/>
      <c r="U2584" s="102"/>
      <c r="V2584" s="102"/>
      <c r="W2584" s="103"/>
      <c r="X2584" s="102"/>
      <c r="Y2584" s="102"/>
      <c r="Z2584" s="102"/>
      <c r="AA2584" s="102"/>
      <c r="AB2584" s="102"/>
      <c r="AC2584" s="102"/>
      <c r="AD2584" s="102"/>
      <c r="AE2584" s="147"/>
    </row>
    <row r="2585" spans="1:31">
      <c r="A2585" s="100"/>
      <c r="B2585" s="101"/>
      <c r="C2585" s="175"/>
      <c r="D2585" s="67"/>
      <c r="E2585" s="67"/>
      <c r="F2585" s="102"/>
      <c r="G2585" s="102"/>
      <c r="H2585" s="102"/>
      <c r="I2585" s="102"/>
      <c r="J2585" s="102"/>
      <c r="K2585" s="102"/>
      <c r="L2585" s="67"/>
      <c r="M2585" s="67"/>
      <c r="N2585" s="67"/>
      <c r="O2585" s="111"/>
      <c r="P2585" s="67"/>
      <c r="Q2585" s="198"/>
      <c r="R2585" s="102"/>
      <c r="S2585" s="102"/>
      <c r="T2585" s="102"/>
      <c r="U2585" s="102"/>
      <c r="V2585" s="102"/>
      <c r="W2585" s="103"/>
      <c r="X2585" s="102"/>
      <c r="Y2585" s="102"/>
      <c r="Z2585" s="102"/>
      <c r="AA2585" s="102"/>
      <c r="AB2585" s="102"/>
      <c r="AC2585" s="102"/>
      <c r="AD2585" s="102"/>
      <c r="AE2585" s="147"/>
    </row>
    <row r="2586" spans="1:31">
      <c r="A2586" s="100"/>
      <c r="B2586" s="101"/>
      <c r="C2586" s="175"/>
      <c r="D2586" s="67"/>
      <c r="E2586" s="67"/>
      <c r="F2586" s="102"/>
      <c r="G2586" s="102"/>
      <c r="H2586" s="102"/>
      <c r="I2586" s="102"/>
      <c r="J2586" s="102"/>
      <c r="K2586" s="102"/>
      <c r="L2586" s="67"/>
      <c r="M2586" s="67"/>
      <c r="N2586" s="67"/>
      <c r="O2586" s="111"/>
      <c r="P2586" s="67"/>
      <c r="Q2586" s="198"/>
      <c r="R2586" s="102"/>
      <c r="S2586" s="102"/>
      <c r="T2586" s="102"/>
      <c r="U2586" s="102"/>
      <c r="V2586" s="102"/>
      <c r="W2586" s="103"/>
      <c r="X2586" s="102"/>
      <c r="Y2586" s="102"/>
      <c r="Z2586" s="102"/>
      <c r="AA2586" s="102"/>
      <c r="AB2586" s="102"/>
      <c r="AC2586" s="102"/>
      <c r="AD2586" s="102"/>
      <c r="AE2586" s="147"/>
    </row>
    <row r="2587" spans="1:31">
      <c r="A2587" s="100"/>
      <c r="B2587" s="101"/>
      <c r="C2587" s="175"/>
      <c r="D2587" s="67"/>
      <c r="E2587" s="67"/>
      <c r="F2587" s="102"/>
      <c r="G2587" s="102"/>
      <c r="H2587" s="102"/>
      <c r="I2587" s="102"/>
      <c r="J2587" s="102"/>
      <c r="K2587" s="102"/>
      <c r="L2587" s="67"/>
      <c r="M2587" s="67"/>
      <c r="N2587" s="67"/>
      <c r="O2587" s="111"/>
      <c r="P2587" s="67"/>
      <c r="Q2587" s="198"/>
      <c r="R2587" s="102"/>
      <c r="S2587" s="102"/>
      <c r="T2587" s="102"/>
      <c r="U2587" s="102"/>
      <c r="V2587" s="102"/>
      <c r="W2587" s="103"/>
      <c r="X2587" s="102"/>
      <c r="Y2587" s="102"/>
      <c r="Z2587" s="102"/>
      <c r="AA2587" s="102"/>
      <c r="AB2587" s="102"/>
      <c r="AC2587" s="102"/>
      <c r="AD2587" s="102"/>
      <c r="AE2587" s="147"/>
    </row>
    <row r="2588" spans="1:31">
      <c r="A2588" s="100"/>
      <c r="B2588" s="101"/>
      <c r="C2588" s="175"/>
      <c r="D2588" s="67"/>
      <c r="E2588" s="67"/>
      <c r="F2588" s="102"/>
      <c r="G2588" s="102"/>
      <c r="H2588" s="102"/>
      <c r="I2588" s="102"/>
      <c r="J2588" s="102"/>
      <c r="K2588" s="102"/>
      <c r="L2588" s="67"/>
      <c r="M2588" s="67"/>
      <c r="N2588" s="67"/>
      <c r="O2588" s="111"/>
      <c r="P2588" s="67"/>
      <c r="Q2588" s="198"/>
      <c r="R2588" s="102"/>
      <c r="S2588" s="102"/>
      <c r="T2588" s="102"/>
      <c r="U2588" s="102"/>
      <c r="V2588" s="102"/>
      <c r="W2588" s="103"/>
      <c r="X2588" s="102"/>
      <c r="Y2588" s="102"/>
      <c r="Z2588" s="102"/>
      <c r="AA2588" s="102"/>
      <c r="AB2588" s="102"/>
      <c r="AC2588" s="102"/>
      <c r="AD2588" s="102"/>
      <c r="AE2588" s="147"/>
    </row>
    <row r="2589" spans="1:31">
      <c r="A2589" s="100"/>
      <c r="B2589" s="101"/>
      <c r="C2589" s="175"/>
      <c r="D2589" s="67"/>
      <c r="E2589" s="67"/>
      <c r="F2589" s="102"/>
      <c r="G2589" s="102"/>
      <c r="H2589" s="102"/>
      <c r="I2589" s="102"/>
      <c r="J2589" s="102"/>
      <c r="K2589" s="102"/>
      <c r="L2589" s="67"/>
      <c r="M2589" s="67"/>
      <c r="N2589" s="67"/>
      <c r="O2589" s="111"/>
      <c r="P2589" s="67"/>
      <c r="Q2589" s="198"/>
      <c r="R2589" s="102"/>
      <c r="S2589" s="102"/>
      <c r="T2589" s="102"/>
      <c r="U2589" s="102"/>
      <c r="V2589" s="102"/>
      <c r="W2589" s="103"/>
      <c r="X2589" s="102"/>
      <c r="Y2589" s="102"/>
      <c r="Z2589" s="102"/>
      <c r="AA2589" s="102"/>
      <c r="AB2589" s="102"/>
      <c r="AC2589" s="102"/>
      <c r="AD2589" s="102"/>
      <c r="AE2589" s="147"/>
    </row>
    <row r="2590" spans="1:31">
      <c r="A2590" s="100"/>
      <c r="B2590" s="101"/>
      <c r="C2590" s="175"/>
      <c r="D2590" s="67"/>
      <c r="E2590" s="67"/>
      <c r="F2590" s="102"/>
      <c r="G2590" s="102"/>
      <c r="H2590" s="102"/>
      <c r="I2590" s="102"/>
      <c r="J2590" s="102"/>
      <c r="K2590" s="102"/>
      <c r="L2590" s="67"/>
      <c r="M2590" s="67"/>
      <c r="N2590" s="67"/>
      <c r="O2590" s="111"/>
      <c r="P2590" s="67"/>
      <c r="Q2590" s="198"/>
      <c r="R2590" s="102"/>
      <c r="S2590" s="102"/>
      <c r="T2590" s="102"/>
      <c r="U2590" s="102"/>
      <c r="V2590" s="102"/>
      <c r="W2590" s="103"/>
      <c r="X2590" s="102"/>
      <c r="Y2590" s="102"/>
      <c r="Z2590" s="102"/>
      <c r="AA2590" s="102"/>
      <c r="AB2590" s="102"/>
      <c r="AC2590" s="102"/>
      <c r="AD2590" s="102"/>
      <c r="AE2590" s="147"/>
    </row>
    <row r="2591" spans="1:31">
      <c r="A2591" s="100"/>
      <c r="B2591" s="101"/>
      <c r="C2591" s="175"/>
      <c r="D2591" s="67"/>
      <c r="E2591" s="67"/>
      <c r="F2591" s="102"/>
      <c r="G2591" s="102"/>
      <c r="H2591" s="102"/>
      <c r="I2591" s="102"/>
      <c r="J2591" s="102"/>
      <c r="K2591" s="102"/>
      <c r="L2591" s="67"/>
      <c r="M2591" s="67"/>
      <c r="N2591" s="67"/>
      <c r="O2591" s="111"/>
      <c r="P2591" s="67"/>
      <c r="Q2591" s="198"/>
      <c r="R2591" s="102"/>
      <c r="S2591" s="102"/>
      <c r="T2591" s="102"/>
      <c r="U2591" s="102"/>
      <c r="V2591" s="102"/>
      <c r="W2591" s="103"/>
      <c r="X2591" s="102"/>
      <c r="Y2591" s="102"/>
      <c r="Z2591" s="102"/>
      <c r="AA2591" s="102"/>
      <c r="AB2591" s="102"/>
      <c r="AC2591" s="102"/>
      <c r="AD2591" s="102"/>
      <c r="AE2591" s="147"/>
    </row>
    <row r="2592" spans="1:31">
      <c r="A2592" s="100"/>
      <c r="B2592" s="101"/>
      <c r="C2592" s="175"/>
      <c r="D2592" s="67"/>
      <c r="E2592" s="67"/>
      <c r="F2592" s="102"/>
      <c r="G2592" s="102"/>
      <c r="H2592" s="102"/>
      <c r="I2592" s="102"/>
      <c r="J2592" s="102"/>
      <c r="K2592" s="102"/>
      <c r="L2592" s="67"/>
      <c r="M2592" s="67"/>
      <c r="N2592" s="67"/>
      <c r="O2592" s="111"/>
      <c r="P2592" s="67"/>
      <c r="Q2592" s="198"/>
      <c r="R2592" s="102"/>
      <c r="S2592" s="102"/>
      <c r="T2592" s="102"/>
      <c r="U2592" s="102"/>
      <c r="V2592" s="102"/>
      <c r="W2592" s="103"/>
      <c r="X2592" s="102"/>
      <c r="Y2592" s="102"/>
      <c r="Z2592" s="102"/>
      <c r="AA2592" s="102"/>
      <c r="AB2592" s="102"/>
      <c r="AC2592" s="102"/>
      <c r="AD2592" s="102"/>
      <c r="AE2592" s="147"/>
    </row>
    <row r="2593" spans="1:31">
      <c r="A2593" s="100"/>
      <c r="B2593" s="101"/>
      <c r="C2593" s="175"/>
      <c r="D2593" s="67"/>
      <c r="E2593" s="67"/>
      <c r="F2593" s="102"/>
      <c r="G2593" s="102"/>
      <c r="H2593" s="102"/>
      <c r="I2593" s="102"/>
      <c r="J2593" s="102"/>
      <c r="K2593" s="102"/>
      <c r="L2593" s="67"/>
      <c r="M2593" s="67"/>
      <c r="N2593" s="67"/>
      <c r="O2593" s="111"/>
      <c r="P2593" s="67"/>
      <c r="Q2593" s="198"/>
      <c r="R2593" s="102"/>
      <c r="S2593" s="102"/>
      <c r="T2593" s="102"/>
      <c r="U2593" s="102"/>
      <c r="V2593" s="102"/>
      <c r="W2593" s="103"/>
      <c r="X2593" s="102"/>
      <c r="Y2593" s="102"/>
      <c r="Z2593" s="102"/>
      <c r="AA2593" s="102"/>
      <c r="AB2593" s="102"/>
      <c r="AC2593" s="102"/>
      <c r="AD2593" s="102"/>
      <c r="AE2593" s="147"/>
    </row>
    <row r="2594" spans="1:31">
      <c r="A2594" s="100"/>
      <c r="B2594" s="101"/>
      <c r="C2594" s="175"/>
      <c r="D2594" s="67"/>
      <c r="E2594" s="67"/>
      <c r="F2594" s="102"/>
      <c r="G2594" s="102"/>
      <c r="H2594" s="102"/>
      <c r="I2594" s="102"/>
      <c r="J2594" s="102"/>
      <c r="K2594" s="102"/>
      <c r="L2594" s="67"/>
      <c r="M2594" s="67"/>
      <c r="N2594" s="67"/>
      <c r="O2594" s="111"/>
      <c r="P2594" s="67"/>
      <c r="Q2594" s="198"/>
      <c r="R2594" s="102"/>
      <c r="S2594" s="102"/>
      <c r="T2594" s="102"/>
      <c r="U2594" s="102"/>
      <c r="V2594" s="102"/>
      <c r="W2594" s="103"/>
      <c r="X2594" s="102"/>
      <c r="Y2594" s="102"/>
      <c r="Z2594" s="102"/>
      <c r="AA2594" s="102"/>
      <c r="AB2594" s="102"/>
      <c r="AC2594" s="102"/>
      <c r="AD2594" s="102"/>
      <c r="AE2594" s="147"/>
    </row>
    <row r="2595" spans="1:31">
      <c r="A2595" s="100"/>
      <c r="B2595" s="101"/>
      <c r="C2595" s="175"/>
      <c r="D2595" s="67"/>
      <c r="E2595" s="67"/>
      <c r="F2595" s="102"/>
      <c r="G2595" s="102"/>
      <c r="H2595" s="102"/>
      <c r="I2595" s="102"/>
      <c r="J2595" s="102"/>
      <c r="K2595" s="102"/>
      <c r="L2595" s="67"/>
      <c r="M2595" s="67"/>
      <c r="N2595" s="67"/>
      <c r="O2595" s="111"/>
      <c r="P2595" s="67"/>
      <c r="Q2595" s="198"/>
      <c r="R2595" s="102"/>
      <c r="S2595" s="102"/>
      <c r="T2595" s="102"/>
      <c r="U2595" s="102"/>
      <c r="V2595" s="102"/>
      <c r="W2595" s="103"/>
      <c r="X2595" s="102"/>
      <c r="Y2595" s="102"/>
      <c r="Z2595" s="102"/>
      <c r="AA2595" s="102"/>
      <c r="AB2595" s="102"/>
      <c r="AC2595" s="102"/>
      <c r="AD2595" s="102"/>
      <c r="AE2595" s="147"/>
    </row>
    <row r="2596" spans="1:31">
      <c r="A2596" s="100"/>
      <c r="B2596" s="101"/>
      <c r="C2596" s="175"/>
      <c r="D2596" s="67"/>
      <c r="E2596" s="67"/>
      <c r="F2596" s="102"/>
      <c r="G2596" s="102"/>
      <c r="H2596" s="102"/>
      <c r="I2596" s="102"/>
      <c r="J2596" s="102"/>
      <c r="K2596" s="102"/>
      <c r="L2596" s="67"/>
      <c r="M2596" s="67"/>
      <c r="N2596" s="67"/>
      <c r="O2596" s="111"/>
      <c r="P2596" s="67"/>
      <c r="Q2596" s="198"/>
      <c r="R2596" s="102"/>
      <c r="S2596" s="102"/>
      <c r="T2596" s="102"/>
      <c r="U2596" s="102"/>
      <c r="V2596" s="102"/>
      <c r="W2596" s="103"/>
      <c r="X2596" s="102"/>
      <c r="Y2596" s="102"/>
      <c r="Z2596" s="102"/>
      <c r="AA2596" s="102"/>
      <c r="AB2596" s="102"/>
      <c r="AC2596" s="102"/>
      <c r="AD2596" s="102"/>
      <c r="AE2596" s="147"/>
    </row>
    <row r="2597" spans="1:31">
      <c r="A2597" s="100"/>
      <c r="B2597" s="101"/>
      <c r="C2597" s="175"/>
      <c r="D2597" s="67"/>
      <c r="E2597" s="67"/>
      <c r="F2597" s="102"/>
      <c r="G2597" s="102"/>
      <c r="H2597" s="102"/>
      <c r="I2597" s="102"/>
      <c r="J2597" s="102"/>
      <c r="K2597" s="102"/>
      <c r="L2597" s="67"/>
      <c r="M2597" s="67"/>
      <c r="N2597" s="67"/>
      <c r="O2597" s="111"/>
      <c r="P2597" s="67"/>
      <c r="Q2597" s="198"/>
      <c r="R2597" s="102"/>
      <c r="S2597" s="102"/>
      <c r="T2597" s="102"/>
      <c r="U2597" s="102"/>
      <c r="V2597" s="102"/>
      <c r="W2597" s="103"/>
      <c r="X2597" s="102"/>
      <c r="Y2597" s="102"/>
      <c r="Z2597" s="102"/>
      <c r="AA2597" s="102"/>
      <c r="AB2597" s="102"/>
      <c r="AC2597" s="102"/>
      <c r="AD2597" s="102"/>
      <c r="AE2597" s="147"/>
    </row>
    <row r="2598" spans="1:31">
      <c r="A2598" s="100"/>
      <c r="B2598" s="101"/>
      <c r="C2598" s="175"/>
      <c r="D2598" s="67"/>
      <c r="E2598" s="67"/>
      <c r="F2598" s="102"/>
      <c r="G2598" s="102"/>
      <c r="H2598" s="102"/>
      <c r="I2598" s="102"/>
      <c r="J2598" s="102"/>
      <c r="K2598" s="102"/>
      <c r="L2598" s="67"/>
      <c r="M2598" s="67"/>
      <c r="N2598" s="67"/>
      <c r="O2598" s="111"/>
      <c r="P2598" s="67"/>
      <c r="Q2598" s="198"/>
      <c r="R2598" s="102"/>
      <c r="S2598" s="102"/>
      <c r="T2598" s="102"/>
      <c r="U2598" s="102"/>
      <c r="V2598" s="102"/>
      <c r="W2598" s="103"/>
      <c r="X2598" s="102"/>
      <c r="Y2598" s="102"/>
      <c r="Z2598" s="102"/>
      <c r="AA2598" s="102"/>
      <c r="AB2598" s="102"/>
      <c r="AC2598" s="102"/>
      <c r="AD2598" s="102"/>
      <c r="AE2598" s="147"/>
    </row>
    <row r="2599" spans="1:31">
      <c r="A2599" s="100"/>
      <c r="B2599" s="101"/>
      <c r="C2599" s="175"/>
      <c r="D2599" s="67"/>
      <c r="E2599" s="67"/>
      <c r="F2599" s="102"/>
      <c r="G2599" s="102"/>
      <c r="H2599" s="102"/>
      <c r="I2599" s="102"/>
      <c r="J2599" s="102"/>
      <c r="K2599" s="102"/>
      <c r="L2599" s="67"/>
      <c r="M2599" s="67"/>
      <c r="N2599" s="67"/>
      <c r="O2599" s="111"/>
      <c r="P2599" s="67"/>
      <c r="Q2599" s="198"/>
      <c r="R2599" s="102"/>
      <c r="S2599" s="102"/>
      <c r="T2599" s="102"/>
      <c r="U2599" s="102"/>
      <c r="V2599" s="102"/>
      <c r="W2599" s="103"/>
      <c r="X2599" s="102"/>
      <c r="Y2599" s="102"/>
      <c r="Z2599" s="102"/>
      <c r="AA2599" s="102"/>
      <c r="AB2599" s="102"/>
      <c r="AC2599" s="102"/>
      <c r="AD2599" s="102"/>
      <c r="AE2599" s="147"/>
    </row>
    <row r="2600" spans="1:31">
      <c r="A2600" s="100"/>
      <c r="B2600" s="101"/>
      <c r="C2600" s="175"/>
      <c r="D2600" s="67"/>
      <c r="E2600" s="67"/>
      <c r="F2600" s="102"/>
      <c r="G2600" s="102"/>
      <c r="H2600" s="102"/>
      <c r="I2600" s="102"/>
      <c r="J2600" s="102"/>
      <c r="K2600" s="102"/>
      <c r="L2600" s="67"/>
      <c r="M2600" s="67"/>
      <c r="N2600" s="67"/>
      <c r="O2600" s="111"/>
      <c r="P2600" s="67"/>
      <c r="Q2600" s="198"/>
      <c r="R2600" s="102"/>
      <c r="S2600" s="102"/>
      <c r="T2600" s="102"/>
      <c r="U2600" s="102"/>
      <c r="V2600" s="102"/>
      <c r="W2600" s="103"/>
      <c r="X2600" s="102"/>
      <c r="Y2600" s="102"/>
      <c r="Z2600" s="102"/>
      <c r="AA2600" s="102"/>
      <c r="AB2600" s="102"/>
      <c r="AC2600" s="102"/>
      <c r="AD2600" s="102"/>
      <c r="AE2600" s="147"/>
    </row>
    <row r="2601" spans="1:31">
      <c r="A2601" s="100"/>
      <c r="B2601" s="101"/>
      <c r="C2601" s="175"/>
      <c r="D2601" s="67"/>
      <c r="E2601" s="67"/>
      <c r="F2601" s="102"/>
      <c r="G2601" s="102"/>
      <c r="H2601" s="102"/>
      <c r="I2601" s="102"/>
      <c r="J2601" s="102"/>
      <c r="K2601" s="102"/>
      <c r="L2601" s="67"/>
      <c r="M2601" s="67"/>
      <c r="N2601" s="67"/>
      <c r="O2601" s="111"/>
      <c r="P2601" s="67"/>
      <c r="Q2601" s="198"/>
      <c r="R2601" s="102"/>
      <c r="S2601" s="102"/>
      <c r="T2601" s="102"/>
      <c r="U2601" s="102"/>
      <c r="V2601" s="102"/>
      <c r="W2601" s="103"/>
      <c r="X2601" s="102"/>
      <c r="Y2601" s="102"/>
      <c r="Z2601" s="102"/>
      <c r="AA2601" s="102"/>
      <c r="AB2601" s="102"/>
      <c r="AC2601" s="102"/>
      <c r="AD2601" s="102"/>
      <c r="AE2601" s="147"/>
    </row>
    <row r="2602" spans="1:31">
      <c r="A2602" s="100"/>
      <c r="B2602" s="101"/>
      <c r="C2602" s="175"/>
      <c r="D2602" s="67"/>
      <c r="E2602" s="67"/>
      <c r="F2602" s="102"/>
      <c r="G2602" s="102"/>
      <c r="H2602" s="102"/>
      <c r="I2602" s="102"/>
      <c r="J2602" s="102"/>
      <c r="K2602" s="102"/>
      <c r="L2602" s="67"/>
      <c r="M2602" s="67"/>
      <c r="N2602" s="67"/>
      <c r="O2602" s="111"/>
      <c r="P2602" s="67"/>
      <c r="Q2602" s="198"/>
      <c r="R2602" s="102"/>
      <c r="S2602" s="102"/>
      <c r="T2602" s="102"/>
      <c r="U2602" s="102"/>
      <c r="V2602" s="102"/>
      <c r="W2602" s="103"/>
      <c r="X2602" s="102"/>
      <c r="Y2602" s="102"/>
      <c r="Z2602" s="102"/>
      <c r="AA2602" s="102"/>
      <c r="AB2602" s="102"/>
      <c r="AC2602" s="102"/>
      <c r="AD2602" s="102"/>
      <c r="AE2602" s="147"/>
    </row>
    <row r="2603" spans="1:31">
      <c r="A2603" s="100"/>
      <c r="B2603" s="101"/>
      <c r="C2603" s="175"/>
      <c r="D2603" s="67"/>
      <c r="E2603" s="67"/>
      <c r="F2603" s="102"/>
      <c r="G2603" s="102"/>
      <c r="H2603" s="102"/>
      <c r="I2603" s="102"/>
      <c r="J2603" s="102"/>
      <c r="K2603" s="102"/>
      <c r="L2603" s="67"/>
      <c r="M2603" s="67"/>
      <c r="N2603" s="67"/>
      <c r="O2603" s="111"/>
      <c r="P2603" s="67"/>
      <c r="Q2603" s="198"/>
      <c r="R2603" s="102"/>
      <c r="S2603" s="102"/>
      <c r="T2603" s="102"/>
      <c r="U2603" s="102"/>
      <c r="V2603" s="102"/>
      <c r="W2603" s="103"/>
      <c r="X2603" s="102"/>
      <c r="Y2603" s="102"/>
      <c r="Z2603" s="102"/>
      <c r="AA2603" s="102"/>
      <c r="AB2603" s="102"/>
      <c r="AC2603" s="102"/>
      <c r="AD2603" s="102"/>
      <c r="AE2603" s="147"/>
    </row>
    <row r="2604" spans="1:31">
      <c r="A2604" s="100"/>
      <c r="B2604" s="101"/>
      <c r="C2604" s="175"/>
      <c r="D2604" s="67"/>
      <c r="E2604" s="67"/>
      <c r="F2604" s="102"/>
      <c r="G2604" s="102"/>
      <c r="H2604" s="102"/>
      <c r="I2604" s="102"/>
      <c r="J2604" s="102"/>
      <c r="K2604" s="102"/>
      <c r="L2604" s="67"/>
      <c r="M2604" s="67"/>
      <c r="N2604" s="67"/>
      <c r="O2604" s="111"/>
      <c r="P2604" s="67"/>
      <c r="Q2604" s="198"/>
      <c r="R2604" s="102"/>
      <c r="S2604" s="102"/>
      <c r="T2604" s="102"/>
      <c r="U2604" s="102"/>
      <c r="V2604" s="102"/>
      <c r="W2604" s="103"/>
      <c r="X2604" s="102"/>
      <c r="Y2604" s="102"/>
      <c r="Z2604" s="102"/>
      <c r="AA2604" s="102"/>
      <c r="AB2604" s="102"/>
      <c r="AC2604" s="102"/>
      <c r="AD2604" s="102"/>
      <c r="AE2604" s="147"/>
    </row>
    <row r="2605" spans="1:31">
      <c r="A2605" s="100"/>
      <c r="B2605" s="101"/>
      <c r="C2605" s="175"/>
      <c r="D2605" s="67"/>
      <c r="E2605" s="67"/>
      <c r="F2605" s="102"/>
      <c r="G2605" s="102"/>
      <c r="H2605" s="102"/>
      <c r="I2605" s="102"/>
      <c r="J2605" s="102"/>
      <c r="K2605" s="102"/>
      <c r="L2605" s="67"/>
      <c r="M2605" s="67"/>
      <c r="N2605" s="67"/>
      <c r="O2605" s="111"/>
      <c r="P2605" s="67"/>
      <c r="Q2605" s="198"/>
      <c r="R2605" s="102"/>
      <c r="S2605" s="102"/>
      <c r="T2605" s="102"/>
      <c r="U2605" s="102"/>
      <c r="V2605" s="102"/>
      <c r="W2605" s="103"/>
      <c r="X2605" s="102"/>
      <c r="Y2605" s="102"/>
      <c r="Z2605" s="102"/>
      <c r="AA2605" s="102"/>
      <c r="AB2605" s="102"/>
      <c r="AC2605" s="102"/>
      <c r="AD2605" s="102"/>
      <c r="AE2605" s="147"/>
    </row>
    <row r="2606" spans="1:31">
      <c r="A2606" s="100"/>
      <c r="B2606" s="101"/>
      <c r="C2606" s="175"/>
      <c r="D2606" s="67"/>
      <c r="E2606" s="67"/>
      <c r="F2606" s="102"/>
      <c r="G2606" s="102"/>
      <c r="H2606" s="102"/>
      <c r="I2606" s="102"/>
      <c r="J2606" s="102"/>
      <c r="K2606" s="102"/>
      <c r="L2606" s="67"/>
      <c r="M2606" s="67"/>
      <c r="N2606" s="67"/>
      <c r="O2606" s="111"/>
      <c r="P2606" s="67"/>
      <c r="Q2606" s="198"/>
      <c r="R2606" s="102"/>
      <c r="S2606" s="102"/>
      <c r="T2606" s="102"/>
      <c r="U2606" s="102"/>
      <c r="V2606" s="102"/>
      <c r="W2606" s="103"/>
      <c r="X2606" s="102"/>
      <c r="Y2606" s="102"/>
      <c r="Z2606" s="102"/>
      <c r="AA2606" s="102"/>
      <c r="AB2606" s="102"/>
      <c r="AC2606" s="102"/>
      <c r="AD2606" s="102"/>
      <c r="AE2606" s="147"/>
    </row>
    <row r="2607" spans="1:31">
      <c r="A2607" s="100"/>
      <c r="B2607" s="101"/>
      <c r="C2607" s="175"/>
      <c r="D2607" s="67"/>
      <c r="E2607" s="67"/>
      <c r="F2607" s="102"/>
      <c r="G2607" s="102"/>
      <c r="H2607" s="102"/>
      <c r="I2607" s="102"/>
      <c r="J2607" s="102"/>
      <c r="K2607" s="102"/>
      <c r="L2607" s="67"/>
      <c r="M2607" s="67"/>
      <c r="N2607" s="67"/>
      <c r="O2607" s="111"/>
      <c r="P2607" s="67"/>
      <c r="Q2607" s="198"/>
      <c r="R2607" s="102"/>
      <c r="S2607" s="102"/>
      <c r="T2607" s="102"/>
      <c r="U2607" s="102"/>
      <c r="V2607" s="102"/>
      <c r="W2607" s="103"/>
      <c r="X2607" s="102"/>
      <c r="Y2607" s="102"/>
      <c r="Z2607" s="102"/>
      <c r="AA2607" s="102"/>
      <c r="AB2607" s="102"/>
      <c r="AC2607" s="102"/>
      <c r="AD2607" s="102"/>
      <c r="AE2607" s="147"/>
    </row>
    <row r="2608" spans="1:31">
      <c r="A2608" s="100"/>
      <c r="B2608" s="101"/>
      <c r="C2608" s="175"/>
      <c r="D2608" s="67"/>
      <c r="E2608" s="67"/>
      <c r="F2608" s="102"/>
      <c r="G2608" s="102"/>
      <c r="H2608" s="102"/>
      <c r="I2608" s="102"/>
      <c r="J2608" s="102"/>
      <c r="K2608" s="102"/>
      <c r="L2608" s="67"/>
      <c r="M2608" s="67"/>
      <c r="N2608" s="67"/>
      <c r="O2608" s="111"/>
      <c r="P2608" s="67"/>
      <c r="Q2608" s="198"/>
      <c r="R2608" s="102"/>
      <c r="S2608" s="102"/>
      <c r="T2608" s="102"/>
      <c r="U2608" s="102"/>
      <c r="V2608" s="102"/>
      <c r="W2608" s="103"/>
      <c r="X2608" s="102"/>
      <c r="Y2608" s="102"/>
      <c r="Z2608" s="102"/>
      <c r="AA2608" s="102"/>
      <c r="AB2608" s="102"/>
      <c r="AC2608" s="102"/>
      <c r="AD2608" s="102"/>
      <c r="AE2608" s="147"/>
    </row>
    <row r="2609" spans="1:31">
      <c r="A2609" s="100"/>
      <c r="B2609" s="101"/>
      <c r="C2609" s="175"/>
      <c r="D2609" s="67"/>
      <c r="E2609" s="67"/>
      <c r="F2609" s="102"/>
      <c r="G2609" s="102"/>
      <c r="H2609" s="102"/>
      <c r="I2609" s="102"/>
      <c r="J2609" s="102"/>
      <c r="K2609" s="102"/>
      <c r="L2609" s="67"/>
      <c r="M2609" s="67"/>
      <c r="N2609" s="67"/>
      <c r="O2609" s="111"/>
      <c r="P2609" s="67"/>
      <c r="Q2609" s="198"/>
      <c r="R2609" s="102"/>
      <c r="S2609" s="102"/>
      <c r="T2609" s="102"/>
      <c r="U2609" s="102"/>
      <c r="V2609" s="102"/>
      <c r="W2609" s="103"/>
      <c r="X2609" s="102"/>
      <c r="Y2609" s="102"/>
      <c r="Z2609" s="102"/>
      <c r="AA2609" s="102"/>
      <c r="AB2609" s="102"/>
      <c r="AC2609" s="102"/>
      <c r="AD2609" s="102"/>
      <c r="AE2609" s="147"/>
    </row>
    <row r="2610" spans="1:31">
      <c r="A2610" s="100"/>
      <c r="B2610" s="101"/>
      <c r="C2610" s="175"/>
      <c r="D2610" s="67"/>
      <c r="E2610" s="67"/>
      <c r="F2610" s="102"/>
      <c r="G2610" s="102"/>
      <c r="H2610" s="102"/>
      <c r="I2610" s="102"/>
      <c r="J2610" s="102"/>
      <c r="K2610" s="102"/>
      <c r="L2610" s="67"/>
      <c r="M2610" s="67"/>
      <c r="N2610" s="67"/>
      <c r="O2610" s="111"/>
      <c r="P2610" s="67"/>
      <c r="Q2610" s="198"/>
      <c r="R2610" s="102"/>
      <c r="S2610" s="102"/>
      <c r="T2610" s="102"/>
      <c r="U2610" s="102"/>
      <c r="V2610" s="102"/>
      <c r="W2610" s="103"/>
      <c r="X2610" s="102"/>
      <c r="Y2610" s="102"/>
      <c r="Z2610" s="102"/>
      <c r="AA2610" s="102"/>
      <c r="AB2610" s="102"/>
      <c r="AC2610" s="102"/>
      <c r="AD2610" s="102"/>
      <c r="AE2610" s="147"/>
    </row>
    <row r="2611" spans="1:31">
      <c r="A2611" s="100"/>
      <c r="B2611" s="101"/>
      <c r="C2611" s="175"/>
      <c r="D2611" s="67"/>
      <c r="E2611" s="67"/>
      <c r="F2611" s="102"/>
      <c r="G2611" s="102"/>
      <c r="H2611" s="102"/>
      <c r="I2611" s="102"/>
      <c r="J2611" s="102"/>
      <c r="K2611" s="102"/>
      <c r="L2611" s="67"/>
      <c r="M2611" s="67"/>
      <c r="N2611" s="67"/>
      <c r="O2611" s="111"/>
      <c r="P2611" s="67"/>
      <c r="Q2611" s="198"/>
      <c r="R2611" s="102"/>
      <c r="S2611" s="102"/>
      <c r="T2611" s="102"/>
      <c r="U2611" s="102"/>
      <c r="V2611" s="102"/>
      <c r="W2611" s="103"/>
      <c r="X2611" s="102"/>
      <c r="Y2611" s="102"/>
      <c r="Z2611" s="102"/>
      <c r="AA2611" s="102"/>
      <c r="AB2611" s="102"/>
      <c r="AC2611" s="102"/>
      <c r="AD2611" s="102"/>
      <c r="AE2611" s="147"/>
    </row>
    <row r="2612" spans="1:31">
      <c r="A2612" s="100"/>
      <c r="B2612" s="101"/>
      <c r="C2612" s="175"/>
      <c r="D2612" s="67"/>
      <c r="E2612" s="67"/>
      <c r="F2612" s="102"/>
      <c r="G2612" s="102"/>
      <c r="H2612" s="102"/>
      <c r="I2612" s="102"/>
      <c r="J2612" s="102"/>
      <c r="K2612" s="102"/>
      <c r="L2612" s="67"/>
      <c r="M2612" s="67"/>
      <c r="N2612" s="67"/>
      <c r="O2612" s="111"/>
      <c r="P2612" s="67"/>
      <c r="Q2612" s="198"/>
      <c r="R2612" s="102"/>
      <c r="S2612" s="102"/>
      <c r="T2612" s="102"/>
      <c r="U2612" s="102"/>
      <c r="V2612" s="102"/>
      <c r="W2612" s="103"/>
      <c r="X2612" s="102"/>
      <c r="Y2612" s="102"/>
      <c r="Z2612" s="102"/>
      <c r="AA2612" s="102"/>
      <c r="AB2612" s="102"/>
      <c r="AC2612" s="102"/>
      <c r="AD2612" s="102"/>
      <c r="AE2612" s="147"/>
    </row>
    <row r="2613" spans="1:31">
      <c r="A2613" s="100"/>
      <c r="B2613" s="101"/>
      <c r="C2613" s="175"/>
      <c r="D2613" s="67"/>
      <c r="E2613" s="67"/>
      <c r="F2613" s="102"/>
      <c r="G2613" s="102"/>
      <c r="H2613" s="102"/>
      <c r="I2613" s="102"/>
      <c r="J2613" s="102"/>
      <c r="K2613" s="102"/>
      <c r="L2613" s="67"/>
      <c r="M2613" s="67"/>
      <c r="N2613" s="67"/>
      <c r="O2613" s="111"/>
      <c r="P2613" s="67"/>
      <c r="Q2613" s="198"/>
      <c r="R2613" s="102"/>
      <c r="S2613" s="102"/>
      <c r="T2613" s="102"/>
      <c r="U2613" s="102"/>
      <c r="V2613" s="102"/>
      <c r="W2613" s="103"/>
      <c r="X2613" s="102"/>
      <c r="Y2613" s="102"/>
      <c r="Z2613" s="102"/>
      <c r="AA2613" s="102"/>
      <c r="AB2613" s="102"/>
      <c r="AC2613" s="102"/>
      <c r="AD2613" s="102"/>
      <c r="AE2613" s="147"/>
    </row>
    <row r="2614" spans="1:31">
      <c r="A2614" s="100"/>
      <c r="B2614" s="101"/>
      <c r="C2614" s="175"/>
      <c r="D2614" s="67"/>
      <c r="E2614" s="67"/>
      <c r="F2614" s="102"/>
      <c r="G2614" s="102"/>
      <c r="H2614" s="102"/>
      <c r="I2614" s="102"/>
      <c r="J2614" s="102"/>
      <c r="K2614" s="102"/>
      <c r="L2614" s="67"/>
      <c r="M2614" s="67"/>
      <c r="N2614" s="67"/>
      <c r="O2614" s="111"/>
      <c r="P2614" s="67"/>
      <c r="Q2614" s="198"/>
      <c r="R2614" s="102"/>
      <c r="S2614" s="102"/>
      <c r="T2614" s="102"/>
      <c r="U2614" s="102"/>
      <c r="V2614" s="102"/>
      <c r="W2614" s="103"/>
      <c r="X2614" s="102"/>
      <c r="Y2614" s="102"/>
      <c r="Z2614" s="102"/>
      <c r="AA2614" s="102"/>
      <c r="AB2614" s="102"/>
      <c r="AC2614" s="102"/>
      <c r="AD2614" s="102"/>
      <c r="AE2614" s="147"/>
    </row>
    <row r="2615" spans="1:31">
      <c r="A2615" s="100"/>
      <c r="B2615" s="101"/>
      <c r="C2615" s="175"/>
      <c r="D2615" s="67"/>
      <c r="E2615" s="67"/>
      <c r="F2615" s="102"/>
      <c r="G2615" s="102"/>
      <c r="H2615" s="102"/>
      <c r="I2615" s="102"/>
      <c r="J2615" s="102"/>
      <c r="K2615" s="102"/>
      <c r="L2615" s="67"/>
      <c r="M2615" s="67"/>
      <c r="N2615" s="67"/>
      <c r="O2615" s="111"/>
      <c r="P2615" s="67"/>
      <c r="Q2615" s="198"/>
      <c r="R2615" s="102"/>
      <c r="S2615" s="102"/>
      <c r="T2615" s="102"/>
      <c r="U2615" s="102"/>
      <c r="V2615" s="102"/>
      <c r="W2615" s="103"/>
      <c r="X2615" s="102"/>
      <c r="Y2615" s="102"/>
      <c r="Z2615" s="102"/>
      <c r="AA2615" s="102"/>
      <c r="AB2615" s="102"/>
      <c r="AC2615" s="102"/>
      <c r="AD2615" s="102"/>
      <c r="AE2615" s="147"/>
    </row>
    <row r="2616" spans="1:31">
      <c r="A2616" s="100"/>
      <c r="B2616" s="101"/>
      <c r="C2616" s="175"/>
      <c r="D2616" s="67"/>
      <c r="E2616" s="67"/>
      <c r="F2616" s="102"/>
      <c r="G2616" s="102"/>
      <c r="H2616" s="102"/>
      <c r="I2616" s="102"/>
      <c r="J2616" s="102"/>
      <c r="K2616" s="102"/>
      <c r="L2616" s="67"/>
      <c r="M2616" s="67"/>
      <c r="N2616" s="67"/>
      <c r="O2616" s="111"/>
      <c r="P2616" s="67"/>
      <c r="Q2616" s="198"/>
      <c r="R2616" s="102"/>
      <c r="S2616" s="102"/>
      <c r="T2616" s="102"/>
      <c r="U2616" s="102"/>
      <c r="V2616" s="102"/>
      <c r="W2616" s="103"/>
      <c r="X2616" s="102"/>
      <c r="Y2616" s="102"/>
      <c r="Z2616" s="102"/>
      <c r="AA2616" s="102"/>
      <c r="AB2616" s="102"/>
      <c r="AC2616" s="102"/>
      <c r="AD2616" s="102"/>
      <c r="AE2616" s="147"/>
    </row>
    <row r="2617" spans="1:31">
      <c r="A2617" s="100"/>
      <c r="B2617" s="101"/>
      <c r="C2617" s="175"/>
      <c r="D2617" s="67"/>
      <c r="E2617" s="67"/>
      <c r="F2617" s="102"/>
      <c r="G2617" s="102"/>
      <c r="H2617" s="102"/>
      <c r="I2617" s="102"/>
      <c r="J2617" s="102"/>
      <c r="K2617" s="102"/>
      <c r="L2617" s="67"/>
      <c r="M2617" s="67"/>
      <c r="N2617" s="67"/>
      <c r="O2617" s="111"/>
      <c r="P2617" s="67"/>
      <c r="Q2617" s="198"/>
      <c r="R2617" s="102"/>
      <c r="S2617" s="102"/>
      <c r="T2617" s="102"/>
      <c r="U2617" s="102"/>
      <c r="V2617" s="102"/>
      <c r="W2617" s="103"/>
      <c r="X2617" s="102"/>
      <c r="Y2617" s="102"/>
      <c r="Z2617" s="102"/>
      <c r="AA2617" s="102"/>
      <c r="AB2617" s="102"/>
      <c r="AC2617" s="102"/>
      <c r="AD2617" s="102"/>
      <c r="AE2617" s="147"/>
    </row>
    <row r="2618" spans="1:31">
      <c r="A2618" s="100"/>
      <c r="B2618" s="101"/>
      <c r="C2618" s="175"/>
      <c r="D2618" s="67"/>
      <c r="E2618" s="67"/>
      <c r="F2618" s="102"/>
      <c r="G2618" s="102"/>
      <c r="H2618" s="102"/>
      <c r="I2618" s="102"/>
      <c r="J2618" s="102"/>
      <c r="K2618" s="102"/>
      <c r="L2618" s="67"/>
      <c r="M2618" s="67"/>
      <c r="N2618" s="67"/>
      <c r="O2618" s="111"/>
      <c r="P2618" s="67"/>
      <c r="Q2618" s="198"/>
      <c r="R2618" s="102"/>
      <c r="S2618" s="102"/>
      <c r="T2618" s="102"/>
      <c r="U2618" s="102"/>
      <c r="V2618" s="102"/>
      <c r="W2618" s="103"/>
      <c r="X2618" s="102"/>
      <c r="Y2618" s="102"/>
      <c r="Z2618" s="102"/>
      <c r="AA2618" s="102"/>
      <c r="AB2618" s="102"/>
      <c r="AC2618" s="102"/>
      <c r="AD2618" s="102"/>
      <c r="AE2618" s="147"/>
    </row>
    <row r="2619" spans="1:31">
      <c r="A2619" s="100"/>
      <c r="B2619" s="101"/>
      <c r="C2619" s="175"/>
      <c r="D2619" s="67"/>
      <c r="E2619" s="67"/>
      <c r="F2619" s="102"/>
      <c r="G2619" s="102"/>
      <c r="H2619" s="102"/>
      <c r="I2619" s="102"/>
      <c r="J2619" s="102"/>
      <c r="K2619" s="102"/>
      <c r="L2619" s="67"/>
      <c r="M2619" s="67"/>
      <c r="N2619" s="67"/>
      <c r="O2619" s="111"/>
      <c r="P2619" s="67"/>
      <c r="Q2619" s="198"/>
      <c r="R2619" s="102"/>
      <c r="S2619" s="102"/>
      <c r="T2619" s="102"/>
      <c r="U2619" s="102"/>
      <c r="V2619" s="102"/>
      <c r="W2619" s="103"/>
      <c r="X2619" s="102"/>
      <c r="Y2619" s="102"/>
      <c r="Z2619" s="102"/>
      <c r="AA2619" s="102"/>
      <c r="AB2619" s="102"/>
      <c r="AC2619" s="102"/>
      <c r="AD2619" s="102"/>
      <c r="AE2619" s="147"/>
    </row>
    <row r="2620" spans="1:31">
      <c r="A2620" s="100"/>
      <c r="B2620" s="101"/>
      <c r="C2620" s="175"/>
      <c r="D2620" s="67"/>
      <c r="E2620" s="67"/>
      <c r="F2620" s="102"/>
      <c r="G2620" s="102"/>
      <c r="H2620" s="102"/>
      <c r="I2620" s="102"/>
      <c r="J2620" s="102"/>
      <c r="K2620" s="102"/>
      <c r="L2620" s="67"/>
      <c r="M2620" s="67"/>
      <c r="N2620" s="67"/>
      <c r="O2620" s="111"/>
      <c r="P2620" s="67"/>
      <c r="Q2620" s="198"/>
      <c r="R2620" s="102"/>
      <c r="S2620" s="102"/>
      <c r="T2620" s="102"/>
      <c r="U2620" s="102"/>
      <c r="V2620" s="102"/>
      <c r="W2620" s="103"/>
      <c r="X2620" s="102"/>
      <c r="Y2620" s="102"/>
      <c r="Z2620" s="102"/>
      <c r="AA2620" s="102"/>
      <c r="AB2620" s="102"/>
      <c r="AC2620" s="102"/>
      <c r="AD2620" s="102"/>
      <c r="AE2620" s="147"/>
    </row>
    <row r="2621" spans="1:31">
      <c r="A2621" s="100"/>
      <c r="B2621" s="101"/>
      <c r="C2621" s="175"/>
      <c r="D2621" s="67"/>
      <c r="E2621" s="67"/>
      <c r="F2621" s="102"/>
      <c r="G2621" s="102"/>
      <c r="H2621" s="102"/>
      <c r="I2621" s="102"/>
      <c r="J2621" s="102"/>
      <c r="K2621" s="102"/>
      <c r="L2621" s="67"/>
      <c r="M2621" s="67"/>
      <c r="N2621" s="67"/>
      <c r="O2621" s="111"/>
      <c r="P2621" s="67"/>
      <c r="Q2621" s="198"/>
      <c r="R2621" s="102"/>
      <c r="S2621" s="102"/>
      <c r="T2621" s="102"/>
      <c r="U2621" s="102"/>
      <c r="V2621" s="102"/>
      <c r="W2621" s="103"/>
      <c r="X2621" s="102"/>
      <c r="Y2621" s="102"/>
      <c r="Z2621" s="102"/>
      <c r="AA2621" s="102"/>
      <c r="AB2621" s="102"/>
      <c r="AC2621" s="102"/>
      <c r="AD2621" s="102"/>
      <c r="AE2621" s="147"/>
    </row>
    <row r="2622" spans="1:31">
      <c r="A2622" s="100"/>
      <c r="B2622" s="101"/>
      <c r="C2622" s="175"/>
      <c r="D2622" s="67"/>
      <c r="E2622" s="67"/>
      <c r="F2622" s="102"/>
      <c r="G2622" s="102"/>
      <c r="H2622" s="102"/>
      <c r="I2622" s="102"/>
      <c r="J2622" s="102"/>
      <c r="K2622" s="102"/>
      <c r="L2622" s="67"/>
      <c r="M2622" s="67"/>
      <c r="N2622" s="67"/>
      <c r="O2622" s="111"/>
      <c r="P2622" s="67"/>
      <c r="Q2622" s="198"/>
      <c r="R2622" s="102"/>
      <c r="S2622" s="102"/>
      <c r="T2622" s="102"/>
      <c r="U2622" s="102"/>
      <c r="V2622" s="102"/>
      <c r="W2622" s="103"/>
      <c r="X2622" s="102"/>
      <c r="Y2622" s="102"/>
      <c r="Z2622" s="102"/>
      <c r="AA2622" s="102"/>
      <c r="AB2622" s="102"/>
      <c r="AC2622" s="102"/>
      <c r="AD2622" s="102"/>
      <c r="AE2622" s="147"/>
    </row>
    <row r="2623" spans="1:31">
      <c r="A2623" s="100"/>
      <c r="B2623" s="101"/>
      <c r="C2623" s="175"/>
      <c r="D2623" s="67"/>
      <c r="E2623" s="67"/>
      <c r="F2623" s="102"/>
      <c r="G2623" s="102"/>
      <c r="H2623" s="102"/>
      <c r="I2623" s="102"/>
      <c r="J2623" s="102"/>
      <c r="K2623" s="102"/>
      <c r="L2623" s="67"/>
      <c r="M2623" s="67"/>
      <c r="N2623" s="67"/>
      <c r="O2623" s="111"/>
      <c r="P2623" s="67"/>
      <c r="Q2623" s="198"/>
      <c r="R2623" s="102"/>
      <c r="S2623" s="102"/>
      <c r="T2623" s="102"/>
      <c r="U2623" s="102"/>
      <c r="V2623" s="102"/>
      <c r="W2623" s="103"/>
      <c r="X2623" s="102"/>
      <c r="Y2623" s="102"/>
      <c r="Z2623" s="102"/>
      <c r="AA2623" s="102"/>
      <c r="AB2623" s="102"/>
      <c r="AC2623" s="102"/>
      <c r="AD2623" s="102"/>
      <c r="AE2623" s="147"/>
    </row>
    <row r="2624" spans="1:31">
      <c r="A2624" s="100"/>
      <c r="B2624" s="101"/>
      <c r="C2624" s="175"/>
      <c r="D2624" s="67"/>
      <c r="E2624" s="67"/>
      <c r="F2624" s="102"/>
      <c r="G2624" s="102"/>
      <c r="H2624" s="102"/>
      <c r="I2624" s="102"/>
      <c r="J2624" s="102"/>
      <c r="K2624" s="102"/>
      <c r="L2624" s="67"/>
      <c r="M2624" s="67"/>
      <c r="N2624" s="67"/>
      <c r="O2624" s="111"/>
      <c r="P2624" s="67"/>
      <c r="Q2624" s="198"/>
      <c r="R2624" s="102"/>
      <c r="S2624" s="102"/>
      <c r="T2624" s="102"/>
      <c r="U2624" s="102"/>
      <c r="V2624" s="102"/>
      <c r="W2624" s="103"/>
      <c r="X2624" s="102"/>
      <c r="Y2624" s="102"/>
      <c r="Z2624" s="102"/>
      <c r="AA2624" s="102"/>
      <c r="AB2624" s="102"/>
      <c r="AC2624" s="102"/>
      <c r="AD2624" s="102"/>
      <c r="AE2624" s="147"/>
    </row>
    <row r="2625" spans="1:31">
      <c r="A2625" s="100"/>
      <c r="B2625" s="101"/>
      <c r="C2625" s="175"/>
      <c r="D2625" s="67"/>
      <c r="E2625" s="67"/>
      <c r="F2625" s="102"/>
      <c r="G2625" s="102"/>
      <c r="H2625" s="102"/>
      <c r="I2625" s="102"/>
      <c r="J2625" s="102"/>
      <c r="K2625" s="102"/>
      <c r="L2625" s="67"/>
      <c r="M2625" s="67"/>
      <c r="N2625" s="67"/>
      <c r="O2625" s="111"/>
      <c r="P2625" s="67"/>
      <c r="Q2625" s="198"/>
      <c r="R2625" s="102"/>
      <c r="S2625" s="102"/>
      <c r="T2625" s="102"/>
      <c r="U2625" s="102"/>
      <c r="V2625" s="102"/>
      <c r="W2625" s="103"/>
      <c r="X2625" s="102"/>
      <c r="Y2625" s="102"/>
      <c r="Z2625" s="102"/>
      <c r="AA2625" s="102"/>
      <c r="AB2625" s="102"/>
      <c r="AC2625" s="102"/>
      <c r="AD2625" s="102"/>
      <c r="AE2625" s="147"/>
    </row>
    <row r="2626" spans="1:31">
      <c r="A2626" s="100"/>
      <c r="B2626" s="101"/>
      <c r="C2626" s="175"/>
      <c r="D2626" s="67"/>
      <c r="E2626" s="67"/>
      <c r="F2626" s="102"/>
      <c r="G2626" s="102"/>
      <c r="H2626" s="102"/>
      <c r="I2626" s="102"/>
      <c r="J2626" s="102"/>
      <c r="K2626" s="102"/>
      <c r="L2626" s="67"/>
      <c r="M2626" s="67"/>
      <c r="N2626" s="67"/>
      <c r="O2626" s="111"/>
      <c r="P2626" s="67"/>
      <c r="Q2626" s="198"/>
      <c r="R2626" s="102"/>
      <c r="S2626" s="102"/>
      <c r="T2626" s="102"/>
      <c r="U2626" s="102"/>
      <c r="V2626" s="102"/>
      <c r="W2626" s="103"/>
      <c r="X2626" s="102"/>
      <c r="Y2626" s="102"/>
      <c r="Z2626" s="102"/>
      <c r="AA2626" s="102"/>
      <c r="AB2626" s="102"/>
      <c r="AC2626" s="102"/>
      <c r="AD2626" s="102"/>
      <c r="AE2626" s="147"/>
    </row>
    <row r="2627" spans="1:31">
      <c r="A2627" s="100"/>
      <c r="B2627" s="101"/>
      <c r="C2627" s="175"/>
      <c r="D2627" s="67"/>
      <c r="E2627" s="67"/>
      <c r="F2627" s="102"/>
      <c r="G2627" s="102"/>
      <c r="H2627" s="102"/>
      <c r="I2627" s="102"/>
      <c r="J2627" s="102"/>
      <c r="K2627" s="102"/>
      <c r="L2627" s="67"/>
      <c r="M2627" s="67"/>
      <c r="N2627" s="67"/>
      <c r="O2627" s="111"/>
      <c r="P2627" s="67"/>
      <c r="Q2627" s="198"/>
      <c r="R2627" s="102"/>
      <c r="S2627" s="102"/>
      <c r="T2627" s="102"/>
      <c r="U2627" s="102"/>
      <c r="V2627" s="102"/>
      <c r="W2627" s="103"/>
      <c r="X2627" s="102"/>
      <c r="Y2627" s="102"/>
      <c r="Z2627" s="102"/>
      <c r="AA2627" s="102"/>
      <c r="AB2627" s="102"/>
      <c r="AC2627" s="102"/>
      <c r="AD2627" s="102"/>
      <c r="AE2627" s="147"/>
    </row>
    <row r="2628" spans="1:31">
      <c r="A2628" s="100"/>
      <c r="B2628" s="101"/>
      <c r="C2628" s="175"/>
      <c r="D2628" s="67"/>
      <c r="E2628" s="67"/>
      <c r="F2628" s="102"/>
      <c r="G2628" s="102"/>
      <c r="H2628" s="102"/>
      <c r="I2628" s="102"/>
      <c r="J2628" s="102"/>
      <c r="K2628" s="102"/>
      <c r="L2628" s="67"/>
      <c r="M2628" s="67"/>
      <c r="N2628" s="67"/>
      <c r="O2628" s="111"/>
      <c r="P2628" s="67"/>
      <c r="Q2628" s="198"/>
      <c r="R2628" s="102"/>
      <c r="S2628" s="102"/>
      <c r="T2628" s="102"/>
      <c r="U2628" s="102"/>
      <c r="V2628" s="102"/>
      <c r="W2628" s="103"/>
      <c r="X2628" s="102"/>
      <c r="Y2628" s="102"/>
      <c r="Z2628" s="102"/>
      <c r="AA2628" s="102"/>
      <c r="AB2628" s="102"/>
      <c r="AC2628" s="102"/>
      <c r="AD2628" s="102"/>
      <c r="AE2628" s="147"/>
    </row>
    <row r="2629" spans="1:31">
      <c r="A2629" s="100"/>
      <c r="B2629" s="101"/>
      <c r="C2629" s="175"/>
      <c r="D2629" s="67"/>
      <c r="E2629" s="67"/>
      <c r="F2629" s="102"/>
      <c r="G2629" s="102"/>
      <c r="H2629" s="102"/>
      <c r="I2629" s="102"/>
      <c r="J2629" s="102"/>
      <c r="K2629" s="102"/>
      <c r="L2629" s="67"/>
      <c r="M2629" s="67"/>
      <c r="N2629" s="67"/>
      <c r="O2629" s="111"/>
      <c r="P2629" s="67"/>
      <c r="Q2629" s="198"/>
      <c r="R2629" s="102"/>
      <c r="S2629" s="102"/>
      <c r="T2629" s="102"/>
      <c r="U2629" s="102"/>
      <c r="V2629" s="102"/>
      <c r="W2629" s="103"/>
      <c r="X2629" s="102"/>
      <c r="Y2629" s="102"/>
      <c r="Z2629" s="102"/>
      <c r="AA2629" s="102"/>
      <c r="AB2629" s="102"/>
      <c r="AC2629" s="102"/>
      <c r="AD2629" s="102"/>
      <c r="AE2629" s="147"/>
    </row>
    <row r="2630" spans="1:31">
      <c r="A2630" s="100"/>
      <c r="B2630" s="101"/>
      <c r="C2630" s="175"/>
      <c r="D2630" s="67"/>
      <c r="E2630" s="67"/>
      <c r="F2630" s="102"/>
      <c r="G2630" s="102"/>
      <c r="H2630" s="102"/>
      <c r="I2630" s="102"/>
      <c r="J2630" s="102"/>
      <c r="K2630" s="102"/>
      <c r="L2630" s="67"/>
      <c r="M2630" s="67"/>
      <c r="N2630" s="67"/>
      <c r="O2630" s="111"/>
      <c r="P2630" s="67"/>
      <c r="Q2630" s="198"/>
      <c r="R2630" s="102"/>
      <c r="S2630" s="102"/>
      <c r="T2630" s="102"/>
      <c r="U2630" s="102"/>
      <c r="V2630" s="102"/>
      <c r="W2630" s="103"/>
      <c r="X2630" s="102"/>
      <c r="Y2630" s="102"/>
      <c r="Z2630" s="102"/>
      <c r="AA2630" s="102"/>
      <c r="AB2630" s="102"/>
      <c r="AC2630" s="102"/>
      <c r="AD2630" s="102"/>
      <c r="AE2630" s="147"/>
    </row>
    <row r="2631" spans="1:31">
      <c r="A2631" s="100"/>
      <c r="B2631" s="101"/>
      <c r="C2631" s="175"/>
      <c r="D2631" s="67"/>
      <c r="E2631" s="67"/>
      <c r="F2631" s="102"/>
      <c r="G2631" s="102"/>
      <c r="H2631" s="102"/>
      <c r="I2631" s="102"/>
      <c r="J2631" s="102"/>
      <c r="K2631" s="102"/>
      <c r="L2631" s="67"/>
      <c r="M2631" s="67"/>
      <c r="N2631" s="67"/>
      <c r="O2631" s="111"/>
      <c r="P2631" s="67"/>
      <c r="Q2631" s="198"/>
      <c r="R2631" s="102"/>
      <c r="S2631" s="102"/>
      <c r="T2631" s="102"/>
      <c r="U2631" s="102"/>
      <c r="V2631" s="102"/>
      <c r="W2631" s="103"/>
      <c r="X2631" s="102"/>
      <c r="Y2631" s="102"/>
      <c r="Z2631" s="102"/>
      <c r="AA2631" s="102"/>
      <c r="AB2631" s="102"/>
      <c r="AC2631" s="102"/>
      <c r="AD2631" s="102"/>
      <c r="AE2631" s="147"/>
    </row>
    <row r="2632" spans="1:31">
      <c r="A2632" s="100"/>
      <c r="B2632" s="101"/>
      <c r="C2632" s="175"/>
      <c r="D2632" s="67"/>
      <c r="E2632" s="67"/>
      <c r="F2632" s="102"/>
      <c r="G2632" s="102"/>
      <c r="H2632" s="102"/>
      <c r="I2632" s="102"/>
      <c r="J2632" s="102"/>
      <c r="K2632" s="102"/>
      <c r="L2632" s="67"/>
      <c r="M2632" s="67"/>
      <c r="N2632" s="67"/>
      <c r="O2632" s="111"/>
      <c r="P2632" s="67"/>
      <c r="Q2632" s="198"/>
      <c r="R2632" s="102"/>
      <c r="S2632" s="102"/>
      <c r="T2632" s="102"/>
      <c r="U2632" s="102"/>
      <c r="V2632" s="102"/>
      <c r="W2632" s="103"/>
      <c r="X2632" s="102"/>
      <c r="Y2632" s="102"/>
      <c r="Z2632" s="102"/>
      <c r="AA2632" s="102"/>
      <c r="AB2632" s="102"/>
      <c r="AC2632" s="102"/>
      <c r="AD2632" s="102"/>
      <c r="AE2632" s="147"/>
    </row>
    <row r="2633" spans="1:31">
      <c r="A2633" s="100"/>
      <c r="B2633" s="101"/>
      <c r="C2633" s="175"/>
      <c r="D2633" s="67"/>
      <c r="E2633" s="67"/>
      <c r="F2633" s="102"/>
      <c r="G2633" s="102"/>
      <c r="H2633" s="102"/>
      <c r="I2633" s="102"/>
      <c r="J2633" s="102"/>
      <c r="K2633" s="102"/>
      <c r="L2633" s="67"/>
      <c r="M2633" s="67"/>
      <c r="N2633" s="67"/>
      <c r="O2633" s="111"/>
      <c r="P2633" s="67"/>
      <c r="Q2633" s="198"/>
      <c r="R2633" s="102"/>
      <c r="S2633" s="102"/>
      <c r="T2633" s="102"/>
      <c r="U2633" s="102"/>
      <c r="V2633" s="102"/>
      <c r="W2633" s="103"/>
      <c r="X2633" s="102"/>
      <c r="Y2633" s="102"/>
      <c r="Z2633" s="102"/>
      <c r="AA2633" s="102"/>
      <c r="AB2633" s="102"/>
      <c r="AC2633" s="102"/>
      <c r="AD2633" s="102"/>
      <c r="AE2633" s="147"/>
    </row>
    <row r="2634" spans="1:31">
      <c r="A2634" s="100"/>
      <c r="B2634" s="101"/>
      <c r="C2634" s="175"/>
      <c r="D2634" s="67"/>
      <c r="E2634" s="67"/>
      <c r="F2634" s="102"/>
      <c r="G2634" s="102"/>
      <c r="H2634" s="102"/>
      <c r="I2634" s="102"/>
      <c r="J2634" s="102"/>
      <c r="K2634" s="102"/>
      <c r="L2634" s="67"/>
      <c r="M2634" s="67"/>
      <c r="N2634" s="67"/>
      <c r="O2634" s="111"/>
      <c r="P2634" s="67"/>
      <c r="Q2634" s="198"/>
      <c r="R2634" s="102"/>
      <c r="S2634" s="102"/>
      <c r="T2634" s="102"/>
      <c r="U2634" s="102"/>
      <c r="V2634" s="102"/>
      <c r="W2634" s="103"/>
      <c r="X2634" s="102"/>
      <c r="Y2634" s="102"/>
      <c r="Z2634" s="102"/>
      <c r="AA2634" s="102"/>
      <c r="AB2634" s="102"/>
      <c r="AC2634" s="102"/>
      <c r="AD2634" s="102"/>
      <c r="AE2634" s="147"/>
    </row>
    <row r="2635" spans="1:31">
      <c r="A2635" s="100"/>
      <c r="B2635" s="101"/>
      <c r="C2635" s="175"/>
      <c r="D2635" s="67"/>
      <c r="E2635" s="67"/>
      <c r="F2635" s="102"/>
      <c r="G2635" s="102"/>
      <c r="H2635" s="102"/>
      <c r="I2635" s="102"/>
      <c r="J2635" s="102"/>
      <c r="K2635" s="102"/>
      <c r="L2635" s="67"/>
      <c r="M2635" s="67"/>
      <c r="N2635" s="67"/>
      <c r="O2635" s="111"/>
      <c r="P2635" s="67"/>
      <c r="Q2635" s="198"/>
      <c r="R2635" s="102"/>
      <c r="S2635" s="102"/>
      <c r="T2635" s="102"/>
      <c r="U2635" s="102"/>
      <c r="V2635" s="102"/>
      <c r="W2635" s="103"/>
      <c r="X2635" s="102"/>
      <c r="Y2635" s="102"/>
      <c r="Z2635" s="102"/>
      <c r="AA2635" s="102"/>
      <c r="AB2635" s="102"/>
      <c r="AC2635" s="102"/>
      <c r="AD2635" s="102"/>
      <c r="AE2635" s="147"/>
    </row>
    <row r="2636" spans="1:31">
      <c r="A2636" s="100"/>
      <c r="B2636" s="101"/>
      <c r="C2636" s="175"/>
      <c r="D2636" s="67"/>
      <c r="E2636" s="67"/>
      <c r="F2636" s="102"/>
      <c r="G2636" s="102"/>
      <c r="H2636" s="102"/>
      <c r="I2636" s="102"/>
      <c r="J2636" s="102"/>
      <c r="K2636" s="102"/>
      <c r="L2636" s="67"/>
      <c r="M2636" s="67"/>
      <c r="N2636" s="67"/>
      <c r="O2636" s="111"/>
      <c r="P2636" s="67"/>
      <c r="Q2636" s="198"/>
      <c r="R2636" s="102"/>
      <c r="S2636" s="102"/>
      <c r="T2636" s="102"/>
      <c r="U2636" s="102"/>
      <c r="V2636" s="102"/>
      <c r="W2636" s="103"/>
      <c r="X2636" s="102"/>
      <c r="Y2636" s="102"/>
      <c r="Z2636" s="102"/>
      <c r="AA2636" s="102"/>
      <c r="AB2636" s="102"/>
      <c r="AC2636" s="102"/>
      <c r="AD2636" s="102"/>
      <c r="AE2636" s="147"/>
    </row>
    <row r="2637" spans="1:31">
      <c r="A2637" s="100"/>
      <c r="B2637" s="101"/>
      <c r="C2637" s="175"/>
      <c r="D2637" s="67"/>
      <c r="E2637" s="67"/>
      <c r="F2637" s="102"/>
      <c r="G2637" s="102"/>
      <c r="H2637" s="102"/>
      <c r="I2637" s="102"/>
      <c r="J2637" s="102"/>
      <c r="K2637" s="102"/>
      <c r="L2637" s="67"/>
      <c r="M2637" s="67"/>
      <c r="N2637" s="67"/>
      <c r="O2637" s="111"/>
      <c r="P2637" s="67"/>
      <c r="Q2637" s="198"/>
      <c r="R2637" s="102"/>
      <c r="S2637" s="102"/>
      <c r="T2637" s="102"/>
      <c r="U2637" s="102"/>
      <c r="V2637" s="102"/>
      <c r="W2637" s="103"/>
      <c r="X2637" s="102"/>
      <c r="Y2637" s="102"/>
      <c r="Z2637" s="102"/>
      <c r="AA2637" s="102"/>
      <c r="AB2637" s="102"/>
      <c r="AC2637" s="102"/>
      <c r="AD2637" s="102"/>
      <c r="AE2637" s="147"/>
    </row>
    <row r="2638" spans="1:31">
      <c r="A2638" s="100"/>
      <c r="B2638" s="101"/>
      <c r="C2638" s="175"/>
      <c r="D2638" s="67"/>
      <c r="E2638" s="67"/>
      <c r="F2638" s="102"/>
      <c r="G2638" s="102"/>
      <c r="H2638" s="102"/>
      <c r="I2638" s="102"/>
      <c r="J2638" s="102"/>
      <c r="K2638" s="102"/>
      <c r="L2638" s="67"/>
      <c r="M2638" s="67"/>
      <c r="N2638" s="67"/>
      <c r="O2638" s="111"/>
      <c r="P2638" s="67"/>
      <c r="Q2638" s="198"/>
      <c r="R2638" s="102"/>
      <c r="S2638" s="102"/>
      <c r="T2638" s="102"/>
      <c r="U2638" s="102"/>
      <c r="V2638" s="102"/>
      <c r="W2638" s="103"/>
      <c r="X2638" s="102"/>
      <c r="Y2638" s="102"/>
      <c r="Z2638" s="102"/>
      <c r="AA2638" s="102"/>
      <c r="AB2638" s="102"/>
      <c r="AC2638" s="102"/>
      <c r="AD2638" s="102"/>
      <c r="AE2638" s="147"/>
    </row>
    <row r="2639" spans="1:31">
      <c r="A2639" s="100"/>
      <c r="B2639" s="101"/>
      <c r="C2639" s="175"/>
      <c r="D2639" s="67"/>
      <c r="E2639" s="67"/>
      <c r="F2639" s="102"/>
      <c r="G2639" s="102"/>
      <c r="H2639" s="102"/>
      <c r="I2639" s="102"/>
      <c r="J2639" s="102"/>
      <c r="K2639" s="102"/>
      <c r="L2639" s="67"/>
      <c r="M2639" s="67"/>
      <c r="N2639" s="67"/>
      <c r="O2639" s="111"/>
      <c r="P2639" s="67"/>
      <c r="Q2639" s="198"/>
      <c r="R2639" s="102"/>
      <c r="S2639" s="102"/>
      <c r="T2639" s="102"/>
      <c r="U2639" s="102"/>
      <c r="V2639" s="102"/>
      <c r="W2639" s="103"/>
      <c r="X2639" s="102"/>
      <c r="Y2639" s="102"/>
      <c r="Z2639" s="102"/>
      <c r="AA2639" s="102"/>
      <c r="AB2639" s="102"/>
      <c r="AC2639" s="102"/>
      <c r="AD2639" s="102"/>
      <c r="AE2639" s="147"/>
    </row>
    <row r="2640" spans="1:31">
      <c r="A2640" s="100"/>
      <c r="B2640" s="101"/>
      <c r="C2640" s="175"/>
      <c r="D2640" s="67"/>
      <c r="E2640" s="67"/>
      <c r="F2640" s="102"/>
      <c r="G2640" s="102"/>
      <c r="H2640" s="102"/>
      <c r="I2640" s="102"/>
      <c r="J2640" s="102"/>
      <c r="K2640" s="102"/>
      <c r="L2640" s="67"/>
      <c r="M2640" s="67"/>
      <c r="N2640" s="67"/>
      <c r="O2640" s="111"/>
      <c r="P2640" s="67"/>
      <c r="Q2640" s="198"/>
      <c r="R2640" s="102"/>
      <c r="S2640" s="102"/>
      <c r="T2640" s="102"/>
      <c r="U2640" s="102"/>
      <c r="V2640" s="102"/>
      <c r="W2640" s="103"/>
      <c r="X2640" s="102"/>
      <c r="Y2640" s="102"/>
      <c r="Z2640" s="102"/>
      <c r="AA2640" s="102"/>
      <c r="AB2640" s="102"/>
      <c r="AC2640" s="102"/>
      <c r="AD2640" s="102"/>
      <c r="AE2640" s="147"/>
    </row>
    <row r="2641" spans="1:31">
      <c r="A2641" s="100"/>
      <c r="B2641" s="101"/>
      <c r="C2641" s="175"/>
      <c r="D2641" s="67"/>
      <c r="E2641" s="67"/>
      <c r="F2641" s="102"/>
      <c r="G2641" s="102"/>
      <c r="H2641" s="102"/>
      <c r="I2641" s="102"/>
      <c r="J2641" s="102"/>
      <c r="K2641" s="102"/>
      <c r="L2641" s="67"/>
      <c r="M2641" s="67"/>
      <c r="N2641" s="67"/>
      <c r="O2641" s="111"/>
      <c r="P2641" s="67"/>
      <c r="Q2641" s="198"/>
      <c r="R2641" s="102"/>
      <c r="S2641" s="102"/>
      <c r="T2641" s="102"/>
      <c r="U2641" s="102"/>
      <c r="V2641" s="102"/>
      <c r="W2641" s="103"/>
      <c r="X2641" s="102"/>
      <c r="Y2641" s="102"/>
      <c r="Z2641" s="102"/>
      <c r="AA2641" s="102"/>
      <c r="AB2641" s="102"/>
      <c r="AC2641" s="102"/>
      <c r="AD2641" s="102"/>
      <c r="AE2641" s="147"/>
    </row>
    <row r="2642" spans="1:31">
      <c r="A2642" s="100"/>
      <c r="B2642" s="101"/>
      <c r="C2642" s="175"/>
      <c r="D2642" s="67"/>
      <c r="E2642" s="67"/>
      <c r="F2642" s="102"/>
      <c r="G2642" s="102"/>
      <c r="H2642" s="102"/>
      <c r="I2642" s="102"/>
      <c r="J2642" s="102"/>
      <c r="K2642" s="102"/>
      <c r="L2642" s="67"/>
      <c r="M2642" s="67"/>
      <c r="N2642" s="67"/>
      <c r="O2642" s="111"/>
      <c r="P2642" s="67"/>
      <c r="Q2642" s="198"/>
      <c r="R2642" s="102"/>
      <c r="S2642" s="102"/>
      <c r="T2642" s="102"/>
      <c r="U2642" s="102"/>
      <c r="V2642" s="102"/>
      <c r="W2642" s="103"/>
      <c r="X2642" s="102"/>
      <c r="Y2642" s="102"/>
      <c r="Z2642" s="102"/>
      <c r="AA2642" s="102"/>
      <c r="AB2642" s="102"/>
      <c r="AC2642" s="102"/>
      <c r="AD2642" s="102"/>
      <c r="AE2642" s="147"/>
    </row>
    <row r="2643" spans="1:31">
      <c r="A2643" s="100"/>
      <c r="B2643" s="101"/>
      <c r="C2643" s="175"/>
      <c r="D2643" s="67"/>
      <c r="E2643" s="67"/>
      <c r="F2643" s="102"/>
      <c r="G2643" s="102"/>
      <c r="H2643" s="102"/>
      <c r="I2643" s="102"/>
      <c r="J2643" s="102"/>
      <c r="K2643" s="102"/>
      <c r="L2643" s="67"/>
      <c r="M2643" s="67"/>
      <c r="N2643" s="67"/>
      <c r="O2643" s="111"/>
      <c r="P2643" s="67"/>
      <c r="Q2643" s="198"/>
      <c r="R2643" s="102"/>
      <c r="S2643" s="102"/>
      <c r="T2643" s="102"/>
      <c r="U2643" s="102"/>
      <c r="V2643" s="102"/>
      <c r="W2643" s="103"/>
      <c r="X2643" s="102"/>
      <c r="Y2643" s="102"/>
      <c r="Z2643" s="102"/>
      <c r="AA2643" s="102"/>
      <c r="AB2643" s="102"/>
      <c r="AC2643" s="102"/>
      <c r="AD2643" s="102"/>
      <c r="AE2643" s="147"/>
    </row>
    <row r="2644" spans="1:31">
      <c r="A2644" s="100"/>
      <c r="B2644" s="101"/>
      <c r="C2644" s="175"/>
      <c r="D2644" s="67"/>
      <c r="E2644" s="67"/>
      <c r="F2644" s="102"/>
      <c r="G2644" s="102"/>
      <c r="H2644" s="102"/>
      <c r="I2644" s="102"/>
      <c r="J2644" s="102"/>
      <c r="K2644" s="102"/>
      <c r="L2644" s="67"/>
      <c r="M2644" s="67"/>
      <c r="N2644" s="67"/>
      <c r="O2644" s="111"/>
      <c r="P2644" s="67"/>
      <c r="Q2644" s="198"/>
      <c r="R2644" s="102"/>
      <c r="S2644" s="102"/>
      <c r="T2644" s="102"/>
      <c r="U2644" s="102"/>
      <c r="V2644" s="102"/>
      <c r="W2644" s="103"/>
      <c r="X2644" s="102"/>
      <c r="Y2644" s="102"/>
      <c r="Z2644" s="102"/>
      <c r="AA2644" s="102"/>
      <c r="AB2644" s="102"/>
      <c r="AC2644" s="102"/>
      <c r="AD2644" s="102"/>
      <c r="AE2644" s="147"/>
    </row>
    <row r="2645" spans="1:31">
      <c r="A2645" s="100"/>
      <c r="B2645" s="101"/>
      <c r="C2645" s="175"/>
      <c r="D2645" s="67"/>
      <c r="E2645" s="67"/>
      <c r="F2645" s="102"/>
      <c r="G2645" s="102"/>
      <c r="H2645" s="102"/>
      <c r="I2645" s="102"/>
      <c r="J2645" s="102"/>
      <c r="K2645" s="102"/>
      <c r="L2645" s="67"/>
      <c r="M2645" s="67"/>
      <c r="N2645" s="67"/>
      <c r="O2645" s="111"/>
      <c r="P2645" s="67"/>
      <c r="Q2645" s="198"/>
      <c r="R2645" s="102"/>
      <c r="S2645" s="102"/>
      <c r="T2645" s="102"/>
      <c r="U2645" s="102"/>
      <c r="V2645" s="102"/>
      <c r="W2645" s="103"/>
      <c r="X2645" s="102"/>
      <c r="Y2645" s="102"/>
      <c r="Z2645" s="102"/>
      <c r="AA2645" s="102"/>
      <c r="AB2645" s="102"/>
      <c r="AC2645" s="102"/>
      <c r="AD2645" s="102"/>
      <c r="AE2645" s="147"/>
    </row>
    <row r="2646" spans="1:31">
      <c r="A2646" s="100"/>
      <c r="B2646" s="101"/>
      <c r="C2646" s="175"/>
      <c r="D2646" s="67"/>
      <c r="E2646" s="67"/>
      <c r="F2646" s="102"/>
      <c r="G2646" s="102"/>
      <c r="H2646" s="102"/>
      <c r="I2646" s="102"/>
      <c r="J2646" s="102"/>
      <c r="K2646" s="102"/>
      <c r="L2646" s="67"/>
      <c r="M2646" s="67"/>
      <c r="N2646" s="67"/>
      <c r="O2646" s="111"/>
      <c r="P2646" s="67"/>
      <c r="Q2646" s="198"/>
      <c r="R2646" s="102"/>
      <c r="S2646" s="102"/>
      <c r="T2646" s="102"/>
      <c r="U2646" s="102"/>
      <c r="V2646" s="102"/>
      <c r="W2646" s="103"/>
      <c r="X2646" s="102"/>
      <c r="Y2646" s="102"/>
      <c r="Z2646" s="102"/>
      <c r="AA2646" s="102"/>
      <c r="AB2646" s="102"/>
      <c r="AC2646" s="102"/>
      <c r="AD2646" s="102"/>
      <c r="AE2646" s="147"/>
    </row>
    <row r="2647" spans="1:31">
      <c r="A2647" s="100"/>
      <c r="B2647" s="101"/>
      <c r="C2647" s="175"/>
      <c r="D2647" s="67"/>
      <c r="E2647" s="67"/>
      <c r="F2647" s="102"/>
      <c r="G2647" s="102"/>
      <c r="H2647" s="102"/>
      <c r="I2647" s="102"/>
      <c r="J2647" s="102"/>
      <c r="K2647" s="102"/>
      <c r="L2647" s="67"/>
      <c r="M2647" s="67"/>
      <c r="N2647" s="67"/>
      <c r="O2647" s="111"/>
      <c r="P2647" s="67"/>
      <c r="Q2647" s="198"/>
      <c r="R2647" s="102"/>
      <c r="S2647" s="102"/>
      <c r="T2647" s="102"/>
      <c r="U2647" s="102"/>
      <c r="V2647" s="102"/>
      <c r="W2647" s="103"/>
      <c r="X2647" s="102"/>
      <c r="Y2647" s="102"/>
      <c r="Z2647" s="102"/>
      <c r="AA2647" s="102"/>
      <c r="AB2647" s="102"/>
      <c r="AC2647" s="102"/>
      <c r="AD2647" s="102"/>
      <c r="AE2647" s="147"/>
    </row>
    <row r="2648" spans="1:31">
      <c r="A2648" s="100"/>
      <c r="B2648" s="101"/>
      <c r="C2648" s="175"/>
      <c r="D2648" s="67"/>
      <c r="E2648" s="67"/>
      <c r="F2648" s="102"/>
      <c r="G2648" s="102"/>
      <c r="H2648" s="102"/>
      <c r="I2648" s="102"/>
      <c r="J2648" s="102"/>
      <c r="K2648" s="102"/>
      <c r="L2648" s="67"/>
      <c r="M2648" s="67"/>
      <c r="N2648" s="67"/>
      <c r="O2648" s="111"/>
      <c r="P2648" s="67"/>
      <c r="Q2648" s="198"/>
      <c r="R2648" s="102"/>
      <c r="S2648" s="102"/>
      <c r="T2648" s="102"/>
      <c r="U2648" s="102"/>
      <c r="V2648" s="102"/>
      <c r="W2648" s="103"/>
      <c r="X2648" s="102"/>
      <c r="Y2648" s="102"/>
      <c r="Z2648" s="102"/>
      <c r="AA2648" s="102"/>
      <c r="AB2648" s="102"/>
      <c r="AC2648" s="102"/>
      <c r="AD2648" s="102"/>
      <c r="AE2648" s="147"/>
    </row>
    <row r="2649" spans="1:31">
      <c r="A2649" s="100"/>
      <c r="B2649" s="101"/>
      <c r="C2649" s="175"/>
      <c r="D2649" s="67"/>
      <c r="E2649" s="67"/>
      <c r="F2649" s="102"/>
      <c r="G2649" s="102"/>
      <c r="H2649" s="102"/>
      <c r="I2649" s="102"/>
      <c r="J2649" s="102"/>
      <c r="K2649" s="102"/>
      <c r="L2649" s="67"/>
      <c r="M2649" s="67"/>
      <c r="N2649" s="67"/>
      <c r="O2649" s="111"/>
      <c r="P2649" s="67"/>
      <c r="Q2649" s="198"/>
      <c r="R2649" s="102"/>
      <c r="S2649" s="102"/>
      <c r="T2649" s="102"/>
      <c r="U2649" s="102"/>
      <c r="V2649" s="102"/>
      <c r="W2649" s="103"/>
      <c r="X2649" s="102"/>
      <c r="Y2649" s="102"/>
      <c r="Z2649" s="102"/>
      <c r="AA2649" s="102"/>
      <c r="AB2649" s="102"/>
      <c r="AC2649" s="102"/>
      <c r="AD2649" s="102"/>
      <c r="AE2649" s="147"/>
    </row>
    <row r="2650" spans="1:31">
      <c r="A2650" s="100"/>
      <c r="B2650" s="101"/>
      <c r="C2650" s="175"/>
      <c r="D2650" s="67"/>
      <c r="E2650" s="67"/>
      <c r="F2650" s="102"/>
      <c r="G2650" s="102"/>
      <c r="H2650" s="102"/>
      <c r="I2650" s="102"/>
      <c r="J2650" s="102"/>
      <c r="K2650" s="102"/>
      <c r="L2650" s="67"/>
      <c r="M2650" s="67"/>
      <c r="N2650" s="67"/>
      <c r="O2650" s="111"/>
      <c r="P2650" s="67"/>
      <c r="Q2650" s="198"/>
      <c r="R2650" s="102"/>
      <c r="S2650" s="102"/>
      <c r="T2650" s="102"/>
      <c r="U2650" s="102"/>
      <c r="V2650" s="102"/>
      <c r="W2650" s="103"/>
      <c r="X2650" s="102"/>
      <c r="Y2650" s="102"/>
      <c r="Z2650" s="102"/>
      <c r="AA2650" s="102"/>
      <c r="AB2650" s="102"/>
      <c r="AC2650" s="102"/>
      <c r="AD2650" s="102"/>
      <c r="AE2650" s="147"/>
    </row>
    <row r="2651" spans="1:31">
      <c r="A2651" s="100"/>
      <c r="B2651" s="101"/>
      <c r="C2651" s="175"/>
      <c r="D2651" s="67"/>
      <c r="E2651" s="67"/>
      <c r="F2651" s="102"/>
      <c r="G2651" s="102"/>
      <c r="H2651" s="102"/>
      <c r="I2651" s="102"/>
      <c r="J2651" s="102"/>
      <c r="K2651" s="102"/>
      <c r="L2651" s="67"/>
      <c r="M2651" s="67"/>
      <c r="N2651" s="67"/>
      <c r="O2651" s="111"/>
      <c r="P2651" s="67"/>
      <c r="Q2651" s="198"/>
      <c r="R2651" s="102"/>
      <c r="S2651" s="102"/>
      <c r="T2651" s="102"/>
      <c r="U2651" s="102"/>
      <c r="V2651" s="102"/>
      <c r="W2651" s="103"/>
      <c r="X2651" s="102"/>
      <c r="Y2651" s="102"/>
      <c r="Z2651" s="102"/>
      <c r="AA2651" s="102"/>
      <c r="AB2651" s="102"/>
      <c r="AC2651" s="102"/>
      <c r="AD2651" s="102"/>
      <c r="AE2651" s="147"/>
    </row>
    <row r="2652" spans="1:31">
      <c r="A2652" s="100"/>
      <c r="B2652" s="101"/>
      <c r="C2652" s="175"/>
      <c r="D2652" s="67"/>
      <c r="E2652" s="67"/>
      <c r="F2652" s="102"/>
      <c r="G2652" s="102"/>
      <c r="H2652" s="102"/>
      <c r="I2652" s="102"/>
      <c r="J2652" s="102"/>
      <c r="K2652" s="102"/>
      <c r="L2652" s="67"/>
      <c r="M2652" s="67"/>
      <c r="N2652" s="67"/>
      <c r="O2652" s="111"/>
      <c r="P2652" s="67"/>
      <c r="Q2652" s="198"/>
      <c r="R2652" s="102"/>
      <c r="S2652" s="102"/>
      <c r="T2652" s="102"/>
      <c r="U2652" s="102"/>
      <c r="V2652" s="102"/>
      <c r="W2652" s="103"/>
      <c r="X2652" s="102"/>
      <c r="Y2652" s="102"/>
      <c r="Z2652" s="102"/>
      <c r="AA2652" s="102"/>
      <c r="AB2652" s="102"/>
      <c r="AC2652" s="102"/>
      <c r="AD2652" s="102"/>
      <c r="AE2652" s="147"/>
    </row>
    <row r="2653" spans="1:31">
      <c r="A2653" s="100"/>
      <c r="B2653" s="101"/>
      <c r="C2653" s="175"/>
      <c r="D2653" s="67"/>
      <c r="E2653" s="67"/>
      <c r="F2653" s="102"/>
      <c r="G2653" s="102"/>
      <c r="H2653" s="102"/>
      <c r="I2653" s="102"/>
      <c r="J2653" s="102"/>
      <c r="K2653" s="102"/>
      <c r="L2653" s="67"/>
      <c r="M2653" s="67"/>
      <c r="N2653" s="67"/>
      <c r="O2653" s="111"/>
      <c r="P2653" s="67"/>
      <c r="Q2653" s="198"/>
      <c r="R2653" s="102"/>
      <c r="S2653" s="102"/>
      <c r="T2653" s="102"/>
      <c r="U2653" s="102"/>
      <c r="V2653" s="102"/>
      <c r="W2653" s="103"/>
      <c r="X2653" s="102"/>
      <c r="Y2653" s="102"/>
      <c r="Z2653" s="102"/>
      <c r="AA2653" s="102"/>
      <c r="AB2653" s="102"/>
      <c r="AC2653" s="102"/>
      <c r="AD2653" s="102"/>
      <c r="AE2653" s="147"/>
    </row>
    <row r="2654" spans="1:31">
      <c r="A2654" s="100"/>
      <c r="B2654" s="101"/>
      <c r="C2654" s="175"/>
      <c r="D2654" s="67"/>
      <c r="E2654" s="67"/>
      <c r="F2654" s="102"/>
      <c r="G2654" s="102"/>
      <c r="H2654" s="102"/>
      <c r="I2654" s="102"/>
      <c r="J2654" s="102"/>
      <c r="K2654" s="102"/>
      <c r="L2654" s="67"/>
      <c r="M2654" s="67"/>
      <c r="N2654" s="67"/>
      <c r="O2654" s="111"/>
      <c r="P2654" s="67"/>
      <c r="Q2654" s="198"/>
      <c r="R2654" s="102"/>
      <c r="S2654" s="102"/>
      <c r="T2654" s="102"/>
      <c r="U2654" s="102"/>
      <c r="V2654" s="102"/>
      <c r="W2654" s="103"/>
      <c r="X2654" s="102"/>
      <c r="Y2654" s="102"/>
      <c r="Z2654" s="102"/>
      <c r="AA2654" s="102"/>
      <c r="AB2654" s="102"/>
      <c r="AC2654" s="102"/>
      <c r="AD2654" s="102"/>
      <c r="AE2654" s="147"/>
    </row>
    <row r="2655" spans="1:31">
      <c r="A2655" s="100"/>
      <c r="B2655" s="101"/>
      <c r="C2655" s="175"/>
      <c r="D2655" s="67"/>
      <c r="E2655" s="67"/>
      <c r="F2655" s="102"/>
      <c r="G2655" s="102"/>
      <c r="H2655" s="102"/>
      <c r="I2655" s="102"/>
      <c r="J2655" s="102"/>
      <c r="K2655" s="102"/>
      <c r="L2655" s="67"/>
      <c r="M2655" s="67"/>
      <c r="N2655" s="67"/>
      <c r="O2655" s="111"/>
      <c r="P2655" s="67"/>
      <c r="Q2655" s="198"/>
      <c r="R2655" s="102"/>
      <c r="S2655" s="102"/>
      <c r="T2655" s="102"/>
      <c r="U2655" s="102"/>
      <c r="V2655" s="102"/>
      <c r="W2655" s="103"/>
      <c r="X2655" s="102"/>
      <c r="Y2655" s="102"/>
      <c r="Z2655" s="102"/>
      <c r="AA2655" s="102"/>
      <c r="AB2655" s="102"/>
      <c r="AC2655" s="102"/>
      <c r="AD2655" s="102"/>
      <c r="AE2655" s="147"/>
    </row>
    <row r="2656" spans="1:31">
      <c r="A2656" s="100"/>
      <c r="B2656" s="101"/>
      <c r="C2656" s="175"/>
      <c r="D2656" s="67"/>
      <c r="E2656" s="67"/>
      <c r="F2656" s="102"/>
      <c r="G2656" s="102"/>
      <c r="H2656" s="102"/>
      <c r="I2656" s="102"/>
      <c r="J2656" s="102"/>
      <c r="K2656" s="102"/>
      <c r="L2656" s="67"/>
      <c r="M2656" s="67"/>
      <c r="N2656" s="67"/>
      <c r="O2656" s="111"/>
      <c r="P2656" s="67"/>
      <c r="Q2656" s="198"/>
      <c r="R2656" s="102"/>
      <c r="S2656" s="102"/>
      <c r="T2656" s="102"/>
      <c r="U2656" s="102"/>
      <c r="V2656" s="102"/>
      <c r="W2656" s="103"/>
      <c r="X2656" s="102"/>
      <c r="Y2656" s="102"/>
      <c r="Z2656" s="102"/>
      <c r="AA2656" s="102"/>
      <c r="AB2656" s="102"/>
      <c r="AC2656" s="102"/>
      <c r="AD2656" s="102"/>
      <c r="AE2656" s="147"/>
    </row>
    <row r="2657" spans="1:31">
      <c r="A2657" s="100"/>
      <c r="B2657" s="101"/>
      <c r="C2657" s="175"/>
      <c r="D2657" s="67"/>
      <c r="E2657" s="67"/>
      <c r="F2657" s="102"/>
      <c r="G2657" s="102"/>
      <c r="H2657" s="102"/>
      <c r="I2657" s="102"/>
      <c r="J2657" s="102"/>
      <c r="K2657" s="102"/>
      <c r="L2657" s="67"/>
      <c r="M2657" s="67"/>
      <c r="N2657" s="67"/>
      <c r="O2657" s="111"/>
      <c r="P2657" s="67"/>
      <c r="Q2657" s="198"/>
      <c r="R2657" s="102"/>
      <c r="S2657" s="102"/>
      <c r="T2657" s="102"/>
      <c r="U2657" s="102"/>
      <c r="V2657" s="102"/>
      <c r="W2657" s="103"/>
      <c r="X2657" s="102"/>
      <c r="Y2657" s="102"/>
      <c r="Z2657" s="102"/>
      <c r="AA2657" s="102"/>
      <c r="AB2657" s="102"/>
      <c r="AC2657" s="102"/>
      <c r="AD2657" s="102"/>
      <c r="AE2657" s="147"/>
    </row>
    <row r="2658" spans="1:31">
      <c r="A2658" s="100"/>
      <c r="B2658" s="101"/>
      <c r="C2658" s="175"/>
      <c r="D2658" s="67"/>
      <c r="E2658" s="67"/>
      <c r="F2658" s="102"/>
      <c r="G2658" s="102"/>
      <c r="H2658" s="102"/>
      <c r="I2658" s="102"/>
      <c r="J2658" s="102"/>
      <c r="K2658" s="102"/>
      <c r="L2658" s="67"/>
      <c r="M2658" s="67"/>
      <c r="N2658" s="67"/>
      <c r="O2658" s="111"/>
      <c r="P2658" s="67"/>
      <c r="Q2658" s="198"/>
      <c r="R2658" s="102"/>
      <c r="S2658" s="102"/>
      <c r="T2658" s="102"/>
      <c r="U2658" s="102"/>
      <c r="V2658" s="102"/>
      <c r="W2658" s="103"/>
      <c r="X2658" s="102"/>
      <c r="Y2658" s="102"/>
      <c r="Z2658" s="102"/>
      <c r="AA2658" s="102"/>
      <c r="AB2658" s="102"/>
      <c r="AC2658" s="102"/>
      <c r="AD2658" s="102"/>
      <c r="AE2658" s="147"/>
    </row>
    <row r="2659" spans="1:31">
      <c r="A2659" s="100"/>
      <c r="B2659" s="101"/>
      <c r="C2659" s="175"/>
      <c r="D2659" s="67"/>
      <c r="E2659" s="67"/>
      <c r="F2659" s="102"/>
      <c r="G2659" s="102"/>
      <c r="H2659" s="102"/>
      <c r="I2659" s="102"/>
      <c r="J2659" s="102"/>
      <c r="K2659" s="102"/>
      <c r="L2659" s="67"/>
      <c r="M2659" s="67"/>
      <c r="N2659" s="67"/>
      <c r="O2659" s="111"/>
      <c r="P2659" s="67"/>
      <c r="Q2659" s="198"/>
      <c r="R2659" s="102"/>
      <c r="S2659" s="102"/>
      <c r="T2659" s="102"/>
      <c r="U2659" s="102"/>
      <c r="V2659" s="102"/>
      <c r="W2659" s="103"/>
      <c r="X2659" s="102"/>
      <c r="Y2659" s="102"/>
      <c r="Z2659" s="102"/>
      <c r="AA2659" s="102"/>
      <c r="AB2659" s="102"/>
      <c r="AC2659" s="102"/>
      <c r="AD2659" s="102"/>
      <c r="AE2659" s="147"/>
    </row>
    <row r="2660" spans="1:31">
      <c r="A2660" s="100"/>
      <c r="B2660" s="101"/>
      <c r="C2660" s="175"/>
      <c r="D2660" s="67"/>
      <c r="E2660" s="67"/>
      <c r="F2660" s="102"/>
      <c r="G2660" s="102"/>
      <c r="H2660" s="102"/>
      <c r="I2660" s="102"/>
      <c r="J2660" s="102"/>
      <c r="K2660" s="102"/>
      <c r="L2660" s="67"/>
      <c r="M2660" s="67"/>
      <c r="N2660" s="67"/>
      <c r="O2660" s="111"/>
      <c r="P2660" s="67"/>
      <c r="Q2660" s="198"/>
      <c r="R2660" s="102"/>
      <c r="S2660" s="102"/>
      <c r="T2660" s="102"/>
      <c r="U2660" s="102"/>
      <c r="V2660" s="102"/>
      <c r="W2660" s="103"/>
      <c r="X2660" s="102"/>
      <c r="Y2660" s="102"/>
      <c r="Z2660" s="102"/>
      <c r="AA2660" s="102"/>
      <c r="AB2660" s="102"/>
      <c r="AC2660" s="102"/>
      <c r="AD2660" s="102"/>
      <c r="AE2660" s="147"/>
    </row>
    <row r="2661" spans="1:31">
      <c r="A2661" s="100"/>
      <c r="B2661" s="101"/>
      <c r="C2661" s="175"/>
      <c r="D2661" s="67"/>
      <c r="E2661" s="67"/>
      <c r="F2661" s="102"/>
      <c r="G2661" s="102"/>
      <c r="H2661" s="102"/>
      <c r="I2661" s="102"/>
      <c r="J2661" s="102"/>
      <c r="K2661" s="102"/>
      <c r="L2661" s="67"/>
      <c r="M2661" s="67"/>
      <c r="N2661" s="67"/>
      <c r="O2661" s="111"/>
      <c r="P2661" s="67"/>
      <c r="Q2661" s="198"/>
      <c r="R2661" s="102"/>
      <c r="S2661" s="102"/>
      <c r="T2661" s="102"/>
      <c r="U2661" s="102"/>
      <c r="V2661" s="102"/>
      <c r="W2661" s="103"/>
      <c r="X2661" s="102"/>
      <c r="Y2661" s="102"/>
      <c r="Z2661" s="102"/>
      <c r="AA2661" s="102"/>
      <c r="AB2661" s="102"/>
      <c r="AC2661" s="102"/>
      <c r="AD2661" s="102"/>
      <c r="AE2661" s="147"/>
    </row>
    <row r="2662" spans="1:31">
      <c r="A2662" s="100"/>
      <c r="B2662" s="101"/>
      <c r="C2662" s="175"/>
      <c r="D2662" s="67"/>
      <c r="E2662" s="67"/>
      <c r="F2662" s="102"/>
      <c r="G2662" s="102"/>
      <c r="H2662" s="102"/>
      <c r="I2662" s="102"/>
      <c r="J2662" s="102"/>
      <c r="K2662" s="102"/>
      <c r="L2662" s="67"/>
      <c r="M2662" s="67"/>
      <c r="N2662" s="67"/>
      <c r="O2662" s="111"/>
      <c r="P2662" s="67"/>
      <c r="Q2662" s="198"/>
      <c r="R2662" s="102"/>
      <c r="S2662" s="102"/>
      <c r="T2662" s="102"/>
      <c r="U2662" s="102"/>
      <c r="V2662" s="102"/>
      <c r="W2662" s="103"/>
      <c r="X2662" s="102"/>
      <c r="Y2662" s="102"/>
      <c r="Z2662" s="102"/>
      <c r="AA2662" s="102"/>
      <c r="AB2662" s="102"/>
      <c r="AC2662" s="102"/>
      <c r="AD2662" s="102"/>
      <c r="AE2662" s="147"/>
    </row>
    <row r="2663" spans="1:31">
      <c r="A2663" s="100"/>
      <c r="B2663" s="101"/>
      <c r="C2663" s="175"/>
      <c r="D2663" s="67"/>
      <c r="E2663" s="67"/>
      <c r="F2663" s="102"/>
      <c r="G2663" s="102"/>
      <c r="H2663" s="102"/>
      <c r="I2663" s="102"/>
      <c r="J2663" s="102"/>
      <c r="K2663" s="102"/>
      <c r="L2663" s="67"/>
      <c r="M2663" s="67"/>
      <c r="N2663" s="67"/>
      <c r="O2663" s="111"/>
      <c r="P2663" s="67"/>
      <c r="Q2663" s="198"/>
      <c r="R2663" s="102"/>
      <c r="S2663" s="102"/>
      <c r="T2663" s="102"/>
      <c r="U2663" s="102"/>
      <c r="V2663" s="102"/>
      <c r="W2663" s="103"/>
      <c r="X2663" s="102"/>
      <c r="Y2663" s="102"/>
      <c r="Z2663" s="102"/>
      <c r="AA2663" s="102"/>
      <c r="AB2663" s="102"/>
      <c r="AC2663" s="102"/>
      <c r="AD2663" s="102"/>
      <c r="AE2663" s="147"/>
    </row>
    <row r="2664" spans="1:31">
      <c r="A2664" s="100"/>
      <c r="B2664" s="101"/>
      <c r="C2664" s="175"/>
      <c r="D2664" s="67"/>
      <c r="E2664" s="67"/>
      <c r="F2664" s="102"/>
      <c r="G2664" s="102"/>
      <c r="H2664" s="102"/>
      <c r="I2664" s="102"/>
      <c r="J2664" s="102"/>
      <c r="K2664" s="102"/>
      <c r="L2664" s="67"/>
      <c r="M2664" s="67"/>
      <c r="N2664" s="67"/>
      <c r="O2664" s="111"/>
      <c r="P2664" s="67"/>
      <c r="Q2664" s="198"/>
      <c r="R2664" s="102"/>
      <c r="S2664" s="102"/>
      <c r="T2664" s="102"/>
      <c r="U2664" s="102"/>
      <c r="V2664" s="102"/>
      <c r="W2664" s="103"/>
      <c r="X2664" s="102"/>
      <c r="Y2664" s="102"/>
      <c r="Z2664" s="102"/>
      <c r="AA2664" s="102"/>
      <c r="AB2664" s="102"/>
      <c r="AC2664" s="102"/>
      <c r="AD2664" s="102"/>
      <c r="AE2664" s="147"/>
    </row>
    <row r="2665" spans="1:31">
      <c r="A2665" s="100"/>
      <c r="B2665" s="101"/>
      <c r="C2665" s="175"/>
      <c r="D2665" s="67"/>
      <c r="E2665" s="67"/>
      <c r="F2665" s="102"/>
      <c r="G2665" s="102"/>
      <c r="H2665" s="102"/>
      <c r="I2665" s="102"/>
      <c r="J2665" s="102"/>
      <c r="K2665" s="102"/>
      <c r="L2665" s="67"/>
      <c r="M2665" s="67"/>
      <c r="N2665" s="67"/>
      <c r="O2665" s="111"/>
      <c r="P2665" s="67"/>
      <c r="Q2665" s="198"/>
      <c r="R2665" s="102"/>
      <c r="S2665" s="102"/>
      <c r="T2665" s="102"/>
      <c r="U2665" s="102"/>
      <c r="V2665" s="102"/>
      <c r="W2665" s="103"/>
      <c r="X2665" s="102"/>
      <c r="Y2665" s="102"/>
      <c r="Z2665" s="102"/>
      <c r="AA2665" s="102"/>
      <c r="AB2665" s="102"/>
      <c r="AC2665" s="102"/>
      <c r="AD2665" s="102"/>
      <c r="AE2665" s="147"/>
    </row>
    <row r="2666" spans="1:31">
      <c r="A2666" s="100"/>
      <c r="B2666" s="101"/>
      <c r="C2666" s="175"/>
      <c r="D2666" s="67"/>
      <c r="E2666" s="67"/>
      <c r="F2666" s="102"/>
      <c r="G2666" s="102"/>
      <c r="H2666" s="102"/>
      <c r="I2666" s="102"/>
      <c r="J2666" s="102"/>
      <c r="K2666" s="102"/>
      <c r="L2666" s="67"/>
      <c r="M2666" s="67"/>
      <c r="N2666" s="67"/>
      <c r="O2666" s="111"/>
      <c r="P2666" s="67"/>
      <c r="Q2666" s="198"/>
      <c r="R2666" s="102"/>
      <c r="S2666" s="102"/>
      <c r="T2666" s="102"/>
      <c r="U2666" s="102"/>
      <c r="V2666" s="102"/>
      <c r="W2666" s="103"/>
      <c r="X2666" s="102"/>
      <c r="Y2666" s="102"/>
      <c r="Z2666" s="102"/>
      <c r="AA2666" s="102"/>
      <c r="AB2666" s="102"/>
      <c r="AC2666" s="102"/>
      <c r="AD2666" s="102"/>
      <c r="AE2666" s="147"/>
    </row>
    <row r="2667" spans="1:31">
      <c r="A2667" s="100"/>
      <c r="B2667" s="101"/>
      <c r="C2667" s="175"/>
      <c r="D2667" s="67"/>
      <c r="E2667" s="67"/>
      <c r="F2667" s="102"/>
      <c r="G2667" s="102"/>
      <c r="H2667" s="102"/>
      <c r="I2667" s="102"/>
      <c r="J2667" s="102"/>
      <c r="K2667" s="102"/>
      <c r="L2667" s="67"/>
      <c r="M2667" s="67"/>
      <c r="N2667" s="67"/>
      <c r="O2667" s="111"/>
      <c r="P2667" s="67"/>
      <c r="Q2667" s="198"/>
      <c r="R2667" s="102"/>
      <c r="S2667" s="102"/>
      <c r="T2667" s="102"/>
      <c r="U2667" s="102"/>
      <c r="V2667" s="102"/>
      <c r="W2667" s="103"/>
      <c r="X2667" s="102"/>
      <c r="Y2667" s="102"/>
      <c r="Z2667" s="102"/>
      <c r="AA2667" s="102"/>
      <c r="AB2667" s="102"/>
      <c r="AC2667" s="102"/>
      <c r="AD2667" s="102"/>
      <c r="AE2667" s="147"/>
    </row>
    <row r="2668" spans="1:31">
      <c r="A2668" s="100"/>
      <c r="B2668" s="101"/>
      <c r="C2668" s="175"/>
      <c r="D2668" s="67"/>
      <c r="E2668" s="67"/>
      <c r="F2668" s="102"/>
      <c r="G2668" s="102"/>
      <c r="H2668" s="102"/>
      <c r="I2668" s="102"/>
      <c r="J2668" s="102"/>
      <c r="K2668" s="102"/>
      <c r="L2668" s="67"/>
      <c r="M2668" s="67"/>
      <c r="N2668" s="67"/>
      <c r="O2668" s="111"/>
      <c r="P2668" s="67"/>
      <c r="Q2668" s="198"/>
      <c r="R2668" s="102"/>
      <c r="S2668" s="102"/>
      <c r="T2668" s="102"/>
      <c r="U2668" s="102"/>
      <c r="V2668" s="102"/>
      <c r="W2668" s="103"/>
      <c r="X2668" s="102"/>
      <c r="Y2668" s="102"/>
      <c r="Z2668" s="102"/>
      <c r="AA2668" s="102"/>
      <c r="AB2668" s="102"/>
      <c r="AC2668" s="102"/>
      <c r="AD2668" s="102"/>
      <c r="AE2668" s="147"/>
    </row>
    <row r="2669" spans="1:31">
      <c r="A2669" s="100"/>
      <c r="B2669" s="101"/>
      <c r="C2669" s="175"/>
      <c r="D2669" s="67"/>
      <c r="E2669" s="67"/>
      <c r="F2669" s="102"/>
      <c r="G2669" s="102"/>
      <c r="H2669" s="102"/>
      <c r="I2669" s="102"/>
      <c r="J2669" s="102"/>
      <c r="K2669" s="102"/>
      <c r="L2669" s="67"/>
      <c r="M2669" s="67"/>
      <c r="N2669" s="67"/>
      <c r="O2669" s="111"/>
      <c r="P2669" s="67"/>
      <c r="Q2669" s="198"/>
      <c r="R2669" s="102"/>
      <c r="S2669" s="102"/>
      <c r="T2669" s="102"/>
      <c r="U2669" s="102"/>
      <c r="V2669" s="102"/>
      <c r="W2669" s="103"/>
      <c r="X2669" s="102"/>
      <c r="Y2669" s="102"/>
      <c r="Z2669" s="102"/>
      <c r="AA2669" s="102"/>
      <c r="AB2669" s="102"/>
      <c r="AC2669" s="102"/>
      <c r="AD2669" s="102"/>
      <c r="AE2669" s="147"/>
    </row>
    <row r="2670" spans="1:31">
      <c r="A2670" s="100"/>
      <c r="B2670" s="101"/>
      <c r="C2670" s="175"/>
      <c r="D2670" s="67"/>
      <c r="E2670" s="67"/>
      <c r="F2670" s="102"/>
      <c r="G2670" s="102"/>
      <c r="H2670" s="102"/>
      <c r="I2670" s="102"/>
      <c r="J2670" s="102"/>
      <c r="K2670" s="102"/>
      <c r="L2670" s="67"/>
      <c r="M2670" s="67"/>
      <c r="N2670" s="67"/>
      <c r="O2670" s="111"/>
      <c r="P2670" s="67"/>
      <c r="Q2670" s="198"/>
      <c r="R2670" s="102"/>
      <c r="S2670" s="102"/>
      <c r="T2670" s="102"/>
      <c r="U2670" s="102"/>
      <c r="V2670" s="102"/>
      <c r="W2670" s="103"/>
      <c r="X2670" s="102"/>
      <c r="Y2670" s="102"/>
      <c r="Z2670" s="102"/>
      <c r="AA2670" s="102"/>
      <c r="AB2670" s="102"/>
      <c r="AC2670" s="102"/>
      <c r="AD2670" s="102"/>
      <c r="AE2670" s="147"/>
    </row>
    <row r="2671" spans="1:31">
      <c r="A2671" s="100"/>
      <c r="B2671" s="101"/>
      <c r="C2671" s="175"/>
      <c r="D2671" s="67"/>
      <c r="E2671" s="67"/>
      <c r="F2671" s="102"/>
      <c r="G2671" s="102"/>
      <c r="H2671" s="102"/>
      <c r="I2671" s="102"/>
      <c r="J2671" s="102"/>
      <c r="K2671" s="102"/>
      <c r="L2671" s="67"/>
      <c r="M2671" s="67"/>
      <c r="N2671" s="67"/>
      <c r="O2671" s="111"/>
      <c r="P2671" s="67"/>
      <c r="Q2671" s="198"/>
      <c r="R2671" s="102"/>
      <c r="S2671" s="102"/>
      <c r="T2671" s="102"/>
      <c r="U2671" s="102"/>
      <c r="V2671" s="102"/>
      <c r="W2671" s="103"/>
      <c r="X2671" s="102"/>
      <c r="Y2671" s="102"/>
      <c r="Z2671" s="102"/>
      <c r="AA2671" s="102"/>
      <c r="AB2671" s="102"/>
      <c r="AC2671" s="102"/>
      <c r="AD2671" s="102"/>
      <c r="AE2671" s="147"/>
    </row>
    <row r="2672" spans="1:31">
      <c r="A2672" s="100"/>
      <c r="B2672" s="101"/>
      <c r="C2672" s="175"/>
      <c r="D2672" s="67"/>
      <c r="E2672" s="67"/>
      <c r="F2672" s="102"/>
      <c r="G2672" s="102"/>
      <c r="H2672" s="102"/>
      <c r="I2672" s="102"/>
      <c r="J2672" s="102"/>
      <c r="K2672" s="102"/>
      <c r="L2672" s="67"/>
      <c r="M2672" s="67"/>
      <c r="N2672" s="67"/>
      <c r="O2672" s="111"/>
      <c r="P2672" s="67"/>
      <c r="Q2672" s="198"/>
      <c r="R2672" s="102"/>
      <c r="S2672" s="102"/>
      <c r="T2672" s="102"/>
      <c r="U2672" s="102"/>
      <c r="V2672" s="102"/>
      <c r="W2672" s="103"/>
      <c r="X2672" s="102"/>
      <c r="Y2672" s="102"/>
      <c r="Z2672" s="102"/>
      <c r="AA2672" s="102"/>
      <c r="AB2672" s="102"/>
      <c r="AC2672" s="102"/>
      <c r="AD2672" s="102"/>
      <c r="AE2672" s="147"/>
    </row>
    <row r="2673" spans="1:31">
      <c r="A2673" s="100"/>
      <c r="B2673" s="101"/>
      <c r="C2673" s="175"/>
      <c r="D2673" s="67"/>
      <c r="E2673" s="67"/>
      <c r="F2673" s="102"/>
      <c r="G2673" s="102"/>
      <c r="H2673" s="102"/>
      <c r="I2673" s="102"/>
      <c r="J2673" s="102"/>
      <c r="K2673" s="102"/>
      <c r="L2673" s="67"/>
      <c r="M2673" s="67"/>
      <c r="N2673" s="67"/>
      <c r="O2673" s="111"/>
      <c r="P2673" s="67"/>
      <c r="Q2673" s="198"/>
      <c r="R2673" s="102"/>
      <c r="S2673" s="102"/>
      <c r="T2673" s="102"/>
      <c r="U2673" s="102"/>
      <c r="V2673" s="102"/>
      <c r="W2673" s="103"/>
      <c r="X2673" s="102"/>
      <c r="Y2673" s="102"/>
      <c r="Z2673" s="102"/>
      <c r="AA2673" s="102"/>
      <c r="AB2673" s="102"/>
      <c r="AC2673" s="102"/>
      <c r="AD2673" s="102"/>
      <c r="AE2673" s="147"/>
    </row>
    <row r="2674" spans="1:31">
      <c r="A2674" s="100"/>
      <c r="B2674" s="101"/>
      <c r="C2674" s="175"/>
      <c r="D2674" s="67"/>
      <c r="E2674" s="67"/>
      <c r="F2674" s="102"/>
      <c r="G2674" s="102"/>
      <c r="H2674" s="102"/>
      <c r="I2674" s="102"/>
      <c r="J2674" s="102"/>
      <c r="K2674" s="102"/>
      <c r="L2674" s="67"/>
      <c r="M2674" s="67"/>
      <c r="N2674" s="67"/>
      <c r="O2674" s="111"/>
      <c r="P2674" s="67"/>
      <c r="Q2674" s="198"/>
      <c r="R2674" s="102"/>
      <c r="S2674" s="102"/>
      <c r="T2674" s="102"/>
      <c r="U2674" s="102"/>
      <c r="V2674" s="102"/>
      <c r="W2674" s="103"/>
      <c r="X2674" s="102"/>
      <c r="Y2674" s="102"/>
      <c r="Z2674" s="102"/>
      <c r="AA2674" s="102"/>
      <c r="AB2674" s="102"/>
      <c r="AC2674" s="102"/>
      <c r="AD2674" s="102"/>
      <c r="AE2674" s="147"/>
    </row>
    <row r="2675" spans="1:31">
      <c r="A2675" s="100"/>
      <c r="B2675" s="101"/>
      <c r="C2675" s="175"/>
      <c r="D2675" s="67"/>
      <c r="E2675" s="67"/>
      <c r="F2675" s="102"/>
      <c r="G2675" s="102"/>
      <c r="H2675" s="102"/>
      <c r="I2675" s="102"/>
      <c r="J2675" s="102"/>
      <c r="K2675" s="102"/>
      <c r="L2675" s="67"/>
      <c r="M2675" s="67"/>
      <c r="N2675" s="67"/>
      <c r="O2675" s="111"/>
      <c r="P2675" s="67"/>
      <c r="Q2675" s="198"/>
      <c r="R2675" s="102"/>
      <c r="S2675" s="102"/>
      <c r="T2675" s="102"/>
      <c r="U2675" s="102"/>
      <c r="V2675" s="102"/>
      <c r="W2675" s="103"/>
      <c r="X2675" s="102"/>
      <c r="Y2675" s="102"/>
      <c r="Z2675" s="102"/>
      <c r="AA2675" s="102"/>
      <c r="AB2675" s="102"/>
      <c r="AC2675" s="102"/>
      <c r="AD2675" s="102"/>
      <c r="AE2675" s="147"/>
    </row>
    <row r="2676" spans="1:31">
      <c r="A2676" s="100"/>
      <c r="B2676" s="101"/>
      <c r="C2676" s="175"/>
      <c r="D2676" s="67"/>
      <c r="E2676" s="67"/>
      <c r="F2676" s="102"/>
      <c r="G2676" s="102"/>
      <c r="H2676" s="102"/>
      <c r="I2676" s="102"/>
      <c r="J2676" s="102"/>
      <c r="K2676" s="102"/>
      <c r="L2676" s="67"/>
      <c r="M2676" s="67"/>
      <c r="N2676" s="67"/>
      <c r="O2676" s="111"/>
      <c r="P2676" s="67"/>
      <c r="Q2676" s="198"/>
      <c r="R2676" s="102"/>
      <c r="S2676" s="102"/>
      <c r="T2676" s="102"/>
      <c r="U2676" s="102"/>
      <c r="V2676" s="102"/>
      <c r="W2676" s="103"/>
      <c r="X2676" s="102"/>
      <c r="Y2676" s="102"/>
      <c r="Z2676" s="102"/>
      <c r="AA2676" s="102"/>
      <c r="AB2676" s="102"/>
      <c r="AC2676" s="102"/>
      <c r="AD2676" s="102"/>
      <c r="AE2676" s="147"/>
    </row>
    <row r="2677" spans="1:31">
      <c r="A2677" s="100"/>
      <c r="B2677" s="101"/>
      <c r="C2677" s="175"/>
      <c r="D2677" s="67"/>
      <c r="E2677" s="67"/>
      <c r="F2677" s="102"/>
      <c r="G2677" s="102"/>
      <c r="H2677" s="102"/>
      <c r="I2677" s="102"/>
      <c r="J2677" s="102"/>
      <c r="K2677" s="102"/>
      <c r="L2677" s="67"/>
      <c r="M2677" s="67"/>
      <c r="N2677" s="67"/>
      <c r="O2677" s="111"/>
      <c r="P2677" s="67"/>
      <c r="Q2677" s="198"/>
      <c r="R2677" s="102"/>
      <c r="S2677" s="102"/>
      <c r="T2677" s="102"/>
      <c r="U2677" s="102"/>
      <c r="V2677" s="102"/>
      <c r="W2677" s="103"/>
      <c r="X2677" s="102"/>
      <c r="Y2677" s="102"/>
      <c r="Z2677" s="102"/>
      <c r="AA2677" s="102"/>
      <c r="AB2677" s="102"/>
      <c r="AC2677" s="102"/>
      <c r="AD2677" s="102"/>
      <c r="AE2677" s="147"/>
    </row>
    <row r="2678" spans="1:31">
      <c r="A2678" s="100"/>
      <c r="B2678" s="101"/>
      <c r="C2678" s="175"/>
      <c r="D2678" s="67"/>
      <c r="E2678" s="67"/>
      <c r="F2678" s="102"/>
      <c r="G2678" s="102"/>
      <c r="H2678" s="102"/>
      <c r="I2678" s="102"/>
      <c r="J2678" s="102"/>
      <c r="K2678" s="102"/>
      <c r="L2678" s="67"/>
      <c r="M2678" s="67"/>
      <c r="N2678" s="67"/>
      <c r="O2678" s="111"/>
      <c r="P2678" s="67"/>
      <c r="Q2678" s="198"/>
      <c r="R2678" s="102"/>
      <c r="S2678" s="102"/>
      <c r="T2678" s="102"/>
      <c r="U2678" s="102"/>
      <c r="V2678" s="102"/>
      <c r="W2678" s="103"/>
      <c r="X2678" s="102"/>
      <c r="Y2678" s="102"/>
      <c r="Z2678" s="102"/>
      <c r="AA2678" s="102"/>
      <c r="AB2678" s="102"/>
      <c r="AC2678" s="102"/>
      <c r="AD2678" s="102"/>
      <c r="AE2678" s="147"/>
    </row>
    <row r="2679" spans="1:31">
      <c r="A2679" s="100"/>
      <c r="B2679" s="101"/>
      <c r="C2679" s="175"/>
      <c r="D2679" s="67"/>
      <c r="E2679" s="67"/>
      <c r="F2679" s="102"/>
      <c r="G2679" s="102"/>
      <c r="H2679" s="102"/>
      <c r="I2679" s="102"/>
      <c r="J2679" s="102"/>
      <c r="K2679" s="102"/>
      <c r="L2679" s="67"/>
      <c r="M2679" s="67"/>
      <c r="N2679" s="67"/>
      <c r="O2679" s="111"/>
      <c r="P2679" s="67"/>
      <c r="Q2679" s="198"/>
      <c r="R2679" s="102"/>
      <c r="S2679" s="102"/>
      <c r="T2679" s="102"/>
      <c r="U2679" s="102"/>
      <c r="V2679" s="102"/>
      <c r="W2679" s="103"/>
      <c r="X2679" s="102"/>
      <c r="Y2679" s="102"/>
      <c r="Z2679" s="102"/>
      <c r="AA2679" s="102"/>
      <c r="AB2679" s="102"/>
      <c r="AC2679" s="102"/>
      <c r="AD2679" s="102"/>
      <c r="AE2679" s="147"/>
    </row>
    <row r="2680" spans="1:31">
      <c r="A2680" s="100"/>
      <c r="B2680" s="101"/>
      <c r="C2680" s="175"/>
      <c r="D2680" s="67"/>
      <c r="E2680" s="67"/>
      <c r="F2680" s="102"/>
      <c r="G2680" s="102"/>
      <c r="H2680" s="102"/>
      <c r="I2680" s="102"/>
      <c r="J2680" s="102"/>
      <c r="K2680" s="102"/>
      <c r="L2680" s="67"/>
      <c r="M2680" s="67"/>
      <c r="N2680" s="67"/>
      <c r="O2680" s="111"/>
      <c r="P2680" s="67"/>
      <c r="Q2680" s="198"/>
      <c r="R2680" s="102"/>
      <c r="S2680" s="102"/>
      <c r="T2680" s="102"/>
      <c r="U2680" s="102"/>
      <c r="V2680" s="102"/>
      <c r="W2680" s="103"/>
      <c r="X2680" s="102"/>
      <c r="Y2680" s="102"/>
      <c r="Z2680" s="102"/>
      <c r="AA2680" s="102"/>
      <c r="AB2680" s="102"/>
      <c r="AC2680" s="102"/>
      <c r="AD2680" s="102"/>
      <c r="AE2680" s="147"/>
    </row>
    <row r="2681" spans="1:31">
      <c r="A2681" s="100"/>
      <c r="B2681" s="101"/>
      <c r="C2681" s="175"/>
      <c r="D2681" s="67"/>
      <c r="E2681" s="67"/>
      <c r="F2681" s="102"/>
      <c r="G2681" s="102"/>
      <c r="H2681" s="102"/>
      <c r="I2681" s="102"/>
      <c r="J2681" s="102"/>
      <c r="K2681" s="102"/>
      <c r="L2681" s="67"/>
      <c r="M2681" s="67"/>
      <c r="N2681" s="67"/>
      <c r="O2681" s="111"/>
      <c r="P2681" s="67"/>
      <c r="Q2681" s="198"/>
      <c r="R2681" s="102"/>
      <c r="S2681" s="102"/>
      <c r="T2681" s="102"/>
      <c r="U2681" s="102"/>
      <c r="V2681" s="102"/>
      <c r="W2681" s="103"/>
      <c r="X2681" s="102"/>
      <c r="Y2681" s="102"/>
      <c r="Z2681" s="102"/>
      <c r="AA2681" s="102"/>
      <c r="AB2681" s="102"/>
      <c r="AC2681" s="102"/>
      <c r="AD2681" s="102"/>
      <c r="AE2681" s="147"/>
    </row>
    <row r="2682" spans="1:31">
      <c r="A2682" s="100"/>
      <c r="B2682" s="101"/>
      <c r="C2682" s="175"/>
      <c r="D2682" s="67"/>
      <c r="E2682" s="67"/>
      <c r="F2682" s="102"/>
      <c r="G2682" s="102"/>
      <c r="H2682" s="102"/>
      <c r="I2682" s="102"/>
      <c r="J2682" s="102"/>
      <c r="K2682" s="102"/>
      <c r="L2682" s="67"/>
      <c r="M2682" s="67"/>
      <c r="N2682" s="67"/>
      <c r="O2682" s="111"/>
      <c r="P2682" s="67"/>
      <c r="Q2682" s="198"/>
      <c r="R2682" s="102"/>
      <c r="S2682" s="102"/>
      <c r="T2682" s="102"/>
      <c r="U2682" s="102"/>
      <c r="V2682" s="102"/>
      <c r="W2682" s="103"/>
      <c r="X2682" s="102"/>
      <c r="Y2682" s="102"/>
      <c r="Z2682" s="102"/>
      <c r="AA2682" s="102"/>
      <c r="AB2682" s="102"/>
      <c r="AC2682" s="102"/>
      <c r="AD2682" s="102"/>
      <c r="AE2682" s="147"/>
    </row>
    <row r="2683" spans="1:31">
      <c r="A2683" s="100"/>
      <c r="B2683" s="101"/>
      <c r="C2683" s="175"/>
      <c r="D2683" s="67"/>
      <c r="E2683" s="67"/>
      <c r="F2683" s="102"/>
      <c r="G2683" s="102"/>
      <c r="H2683" s="102"/>
      <c r="I2683" s="102"/>
      <c r="J2683" s="102"/>
      <c r="K2683" s="102"/>
      <c r="L2683" s="67"/>
      <c r="M2683" s="67"/>
      <c r="N2683" s="67"/>
      <c r="O2683" s="111"/>
      <c r="P2683" s="67"/>
      <c r="Q2683" s="198"/>
      <c r="R2683" s="102"/>
      <c r="S2683" s="102"/>
      <c r="T2683" s="102"/>
      <c r="U2683" s="102"/>
      <c r="V2683" s="102"/>
      <c r="W2683" s="103"/>
      <c r="X2683" s="102"/>
      <c r="Y2683" s="102"/>
      <c r="Z2683" s="102"/>
      <c r="AA2683" s="102"/>
      <c r="AB2683" s="102"/>
      <c r="AC2683" s="102"/>
      <c r="AD2683" s="102"/>
      <c r="AE2683" s="147"/>
    </row>
    <row r="2684" spans="1:31">
      <c r="A2684" s="100"/>
      <c r="B2684" s="101"/>
      <c r="C2684" s="175"/>
      <c r="D2684" s="67"/>
      <c r="E2684" s="67"/>
      <c r="F2684" s="102"/>
      <c r="G2684" s="102"/>
      <c r="H2684" s="102"/>
      <c r="I2684" s="102"/>
      <c r="J2684" s="102"/>
      <c r="K2684" s="102"/>
      <c r="L2684" s="67"/>
      <c r="M2684" s="67"/>
      <c r="N2684" s="67"/>
      <c r="O2684" s="111"/>
      <c r="P2684" s="67"/>
      <c r="Q2684" s="198"/>
      <c r="R2684" s="102"/>
      <c r="S2684" s="102"/>
      <c r="T2684" s="102"/>
      <c r="U2684" s="102"/>
      <c r="V2684" s="102"/>
      <c r="W2684" s="103"/>
      <c r="X2684" s="102"/>
      <c r="Y2684" s="102"/>
      <c r="Z2684" s="102"/>
      <c r="AA2684" s="102"/>
      <c r="AB2684" s="102"/>
      <c r="AC2684" s="102"/>
      <c r="AD2684" s="102"/>
      <c r="AE2684" s="147"/>
    </row>
    <row r="2685" spans="1:31">
      <c r="A2685" s="100"/>
      <c r="B2685" s="101"/>
      <c r="C2685" s="175"/>
      <c r="D2685" s="67"/>
      <c r="E2685" s="67"/>
      <c r="F2685" s="102"/>
      <c r="G2685" s="102"/>
      <c r="H2685" s="102"/>
      <c r="I2685" s="102"/>
      <c r="J2685" s="102"/>
      <c r="K2685" s="102"/>
      <c r="L2685" s="67"/>
      <c r="M2685" s="67"/>
      <c r="N2685" s="67"/>
      <c r="O2685" s="111"/>
      <c r="P2685" s="67"/>
      <c r="Q2685" s="198"/>
      <c r="R2685" s="102"/>
      <c r="S2685" s="102"/>
      <c r="T2685" s="102"/>
      <c r="U2685" s="102"/>
      <c r="V2685" s="102"/>
      <c r="W2685" s="103"/>
      <c r="X2685" s="102"/>
      <c r="Y2685" s="102"/>
      <c r="Z2685" s="102"/>
      <c r="AA2685" s="102"/>
      <c r="AB2685" s="102"/>
      <c r="AC2685" s="102"/>
      <c r="AD2685" s="102"/>
      <c r="AE2685" s="147"/>
    </row>
    <row r="2686" spans="1:31">
      <c r="A2686" s="100"/>
      <c r="B2686" s="101"/>
      <c r="C2686" s="175"/>
      <c r="D2686" s="67"/>
      <c r="E2686" s="67"/>
      <c r="F2686" s="102"/>
      <c r="G2686" s="102"/>
      <c r="H2686" s="102"/>
      <c r="I2686" s="102"/>
      <c r="J2686" s="102"/>
      <c r="K2686" s="102"/>
      <c r="L2686" s="67"/>
      <c r="M2686" s="67"/>
      <c r="N2686" s="67"/>
      <c r="O2686" s="111"/>
      <c r="P2686" s="67"/>
      <c r="Q2686" s="198"/>
      <c r="R2686" s="102"/>
      <c r="S2686" s="102"/>
      <c r="T2686" s="102"/>
      <c r="U2686" s="102"/>
      <c r="V2686" s="102"/>
      <c r="W2686" s="103"/>
      <c r="X2686" s="102"/>
      <c r="Y2686" s="102"/>
      <c r="Z2686" s="102"/>
      <c r="AA2686" s="102"/>
      <c r="AB2686" s="102"/>
      <c r="AC2686" s="102"/>
      <c r="AD2686" s="102"/>
      <c r="AE2686" s="147"/>
    </row>
    <row r="2687" spans="1:31">
      <c r="A2687" s="100"/>
      <c r="B2687" s="101"/>
      <c r="C2687" s="175"/>
      <c r="D2687" s="67"/>
      <c r="E2687" s="67"/>
      <c r="F2687" s="102"/>
      <c r="G2687" s="102"/>
      <c r="H2687" s="102"/>
      <c r="I2687" s="102"/>
      <c r="J2687" s="102"/>
      <c r="K2687" s="102"/>
      <c r="L2687" s="67"/>
      <c r="M2687" s="67"/>
      <c r="N2687" s="67"/>
      <c r="O2687" s="111"/>
      <c r="P2687" s="67"/>
      <c r="Q2687" s="198"/>
      <c r="R2687" s="102"/>
      <c r="S2687" s="102"/>
      <c r="T2687" s="102"/>
      <c r="U2687" s="102"/>
      <c r="V2687" s="102"/>
      <c r="W2687" s="103"/>
      <c r="X2687" s="102"/>
      <c r="Y2687" s="102"/>
      <c r="Z2687" s="102"/>
      <c r="AA2687" s="102"/>
      <c r="AB2687" s="102"/>
      <c r="AC2687" s="102"/>
      <c r="AD2687" s="102"/>
      <c r="AE2687" s="147"/>
    </row>
    <row r="2688" spans="1:31">
      <c r="A2688" s="100"/>
      <c r="B2688" s="101"/>
      <c r="C2688" s="175"/>
      <c r="D2688" s="67"/>
      <c r="E2688" s="67"/>
      <c r="F2688" s="102"/>
      <c r="G2688" s="102"/>
      <c r="H2688" s="102"/>
      <c r="I2688" s="102"/>
      <c r="J2688" s="102"/>
      <c r="K2688" s="102"/>
      <c r="L2688" s="67"/>
      <c r="M2688" s="67"/>
      <c r="N2688" s="67"/>
      <c r="O2688" s="111"/>
      <c r="P2688" s="67"/>
      <c r="Q2688" s="198"/>
      <c r="R2688" s="102"/>
      <c r="S2688" s="102"/>
      <c r="T2688" s="102"/>
      <c r="U2688" s="102"/>
      <c r="V2688" s="102"/>
      <c r="W2688" s="103"/>
      <c r="X2688" s="102"/>
      <c r="Y2688" s="102"/>
      <c r="Z2688" s="102"/>
      <c r="AA2688" s="102"/>
      <c r="AB2688" s="102"/>
      <c r="AC2688" s="102"/>
      <c r="AD2688" s="102"/>
      <c r="AE2688" s="147"/>
    </row>
    <row r="2689" spans="1:31">
      <c r="A2689" s="100"/>
      <c r="B2689" s="101"/>
      <c r="C2689" s="175"/>
      <c r="D2689" s="67"/>
      <c r="E2689" s="67"/>
      <c r="F2689" s="102"/>
      <c r="G2689" s="102"/>
      <c r="H2689" s="102"/>
      <c r="I2689" s="102"/>
      <c r="J2689" s="102"/>
      <c r="K2689" s="102"/>
      <c r="L2689" s="67"/>
      <c r="M2689" s="67"/>
      <c r="N2689" s="67"/>
      <c r="O2689" s="111"/>
      <c r="P2689" s="67"/>
      <c r="Q2689" s="198"/>
      <c r="R2689" s="102"/>
      <c r="S2689" s="102"/>
      <c r="T2689" s="102"/>
      <c r="U2689" s="102"/>
      <c r="V2689" s="102"/>
      <c r="W2689" s="103"/>
      <c r="X2689" s="102"/>
      <c r="Y2689" s="102"/>
      <c r="Z2689" s="102"/>
      <c r="AA2689" s="102"/>
      <c r="AB2689" s="102"/>
      <c r="AC2689" s="102"/>
      <c r="AD2689" s="102"/>
      <c r="AE2689" s="147"/>
    </row>
    <row r="2690" spans="1:31">
      <c r="A2690" s="100"/>
      <c r="B2690" s="101"/>
      <c r="C2690" s="175"/>
      <c r="D2690" s="67"/>
      <c r="E2690" s="67"/>
      <c r="F2690" s="102"/>
      <c r="G2690" s="102"/>
      <c r="H2690" s="102"/>
      <c r="I2690" s="102"/>
      <c r="J2690" s="102"/>
      <c r="K2690" s="102"/>
      <c r="L2690" s="67"/>
      <c r="M2690" s="67"/>
      <c r="N2690" s="67"/>
      <c r="O2690" s="111"/>
      <c r="P2690" s="67"/>
      <c r="Q2690" s="198"/>
      <c r="R2690" s="102"/>
      <c r="S2690" s="102"/>
      <c r="T2690" s="102"/>
      <c r="U2690" s="102"/>
      <c r="V2690" s="102"/>
      <c r="W2690" s="103"/>
      <c r="X2690" s="102"/>
      <c r="Y2690" s="102"/>
      <c r="Z2690" s="102"/>
      <c r="AA2690" s="102"/>
      <c r="AB2690" s="102"/>
      <c r="AC2690" s="102"/>
      <c r="AD2690" s="102"/>
      <c r="AE2690" s="147"/>
    </row>
    <row r="2691" spans="1:31">
      <c r="A2691" s="100"/>
      <c r="B2691" s="101"/>
      <c r="C2691" s="175"/>
      <c r="D2691" s="67"/>
      <c r="E2691" s="67"/>
      <c r="F2691" s="102"/>
      <c r="G2691" s="102"/>
      <c r="H2691" s="102"/>
      <c r="I2691" s="102"/>
      <c r="J2691" s="102"/>
      <c r="K2691" s="102"/>
      <c r="L2691" s="67"/>
      <c r="M2691" s="67"/>
      <c r="N2691" s="67"/>
      <c r="O2691" s="111"/>
      <c r="P2691" s="67"/>
      <c r="Q2691" s="198"/>
      <c r="R2691" s="102"/>
      <c r="S2691" s="102"/>
      <c r="T2691" s="102"/>
      <c r="U2691" s="102"/>
      <c r="V2691" s="102"/>
      <c r="W2691" s="103"/>
      <c r="X2691" s="102"/>
      <c r="Y2691" s="102"/>
      <c r="Z2691" s="102"/>
      <c r="AA2691" s="102"/>
      <c r="AB2691" s="102"/>
      <c r="AC2691" s="102"/>
      <c r="AD2691" s="102"/>
      <c r="AE2691" s="147"/>
    </row>
    <row r="2692" spans="1:31">
      <c r="A2692" s="100"/>
      <c r="B2692" s="101"/>
      <c r="C2692" s="175"/>
      <c r="D2692" s="67"/>
      <c r="E2692" s="67"/>
      <c r="F2692" s="102"/>
      <c r="G2692" s="102"/>
      <c r="H2692" s="102"/>
      <c r="I2692" s="102"/>
      <c r="J2692" s="102"/>
      <c r="K2692" s="102"/>
      <c r="L2692" s="67"/>
      <c r="M2692" s="67"/>
      <c r="N2692" s="67"/>
      <c r="O2692" s="111"/>
      <c r="P2692" s="67"/>
      <c r="Q2692" s="198"/>
      <c r="R2692" s="102"/>
      <c r="S2692" s="102"/>
      <c r="T2692" s="102"/>
      <c r="U2692" s="102"/>
      <c r="V2692" s="102"/>
      <c r="W2692" s="103"/>
      <c r="X2692" s="102"/>
      <c r="Y2692" s="102"/>
      <c r="Z2692" s="102"/>
      <c r="AA2692" s="102"/>
      <c r="AB2692" s="102"/>
      <c r="AC2692" s="102"/>
      <c r="AD2692" s="102"/>
      <c r="AE2692" s="147"/>
    </row>
    <row r="2693" spans="1:31">
      <c r="A2693" s="100"/>
      <c r="B2693" s="101"/>
      <c r="C2693" s="175"/>
      <c r="D2693" s="67"/>
      <c r="E2693" s="67"/>
      <c r="F2693" s="102"/>
      <c r="G2693" s="102"/>
      <c r="H2693" s="102"/>
      <c r="I2693" s="102"/>
      <c r="J2693" s="102"/>
      <c r="K2693" s="102"/>
      <c r="L2693" s="67"/>
      <c r="M2693" s="67"/>
      <c r="N2693" s="67"/>
      <c r="O2693" s="111"/>
      <c r="P2693" s="67"/>
      <c r="Q2693" s="198"/>
      <c r="R2693" s="102"/>
      <c r="S2693" s="102"/>
      <c r="T2693" s="102"/>
      <c r="U2693" s="102"/>
      <c r="V2693" s="102"/>
      <c r="W2693" s="103"/>
      <c r="X2693" s="102"/>
      <c r="Y2693" s="102"/>
      <c r="Z2693" s="102"/>
      <c r="AA2693" s="102"/>
      <c r="AB2693" s="102"/>
      <c r="AC2693" s="102"/>
      <c r="AD2693" s="102"/>
      <c r="AE2693" s="147"/>
    </row>
    <row r="2694" spans="1:31">
      <c r="A2694" s="100"/>
      <c r="B2694" s="101"/>
      <c r="C2694" s="175"/>
      <c r="D2694" s="67"/>
      <c r="E2694" s="67"/>
      <c r="F2694" s="102"/>
      <c r="G2694" s="102"/>
      <c r="H2694" s="102"/>
      <c r="I2694" s="102"/>
      <c r="J2694" s="102"/>
      <c r="K2694" s="102"/>
      <c r="L2694" s="67"/>
      <c r="M2694" s="67"/>
      <c r="N2694" s="67"/>
      <c r="O2694" s="111"/>
      <c r="P2694" s="67"/>
      <c r="Q2694" s="198"/>
      <c r="R2694" s="102"/>
      <c r="S2694" s="102"/>
      <c r="T2694" s="102"/>
      <c r="U2694" s="102"/>
      <c r="V2694" s="102"/>
      <c r="W2694" s="103"/>
      <c r="X2694" s="102"/>
      <c r="Y2694" s="102"/>
      <c r="Z2694" s="102"/>
      <c r="AA2694" s="102"/>
      <c r="AB2694" s="102"/>
      <c r="AC2694" s="102"/>
      <c r="AD2694" s="102"/>
      <c r="AE2694" s="147"/>
    </row>
    <row r="2695" spans="1:31">
      <c r="A2695" s="100"/>
      <c r="B2695" s="101"/>
      <c r="C2695" s="175"/>
      <c r="D2695" s="67"/>
      <c r="E2695" s="67"/>
      <c r="F2695" s="102"/>
      <c r="G2695" s="102"/>
      <c r="H2695" s="102"/>
      <c r="I2695" s="102"/>
      <c r="J2695" s="102"/>
      <c r="K2695" s="102"/>
      <c r="L2695" s="67"/>
      <c r="M2695" s="67"/>
      <c r="N2695" s="67"/>
      <c r="O2695" s="111"/>
      <c r="P2695" s="67"/>
      <c r="Q2695" s="198"/>
      <c r="R2695" s="102"/>
      <c r="S2695" s="102"/>
      <c r="T2695" s="102"/>
      <c r="U2695" s="102"/>
      <c r="V2695" s="102"/>
      <c r="W2695" s="103"/>
      <c r="X2695" s="102"/>
      <c r="Y2695" s="102"/>
      <c r="Z2695" s="102"/>
      <c r="AA2695" s="102"/>
      <c r="AB2695" s="102"/>
      <c r="AC2695" s="102"/>
      <c r="AD2695" s="102"/>
      <c r="AE2695" s="147"/>
    </row>
    <row r="2696" spans="1:31">
      <c r="A2696" s="100"/>
      <c r="B2696" s="101"/>
      <c r="C2696" s="175"/>
      <c r="D2696" s="67"/>
      <c r="E2696" s="67"/>
      <c r="F2696" s="102"/>
      <c r="G2696" s="102"/>
      <c r="H2696" s="102"/>
      <c r="I2696" s="102"/>
      <c r="J2696" s="102"/>
      <c r="K2696" s="102"/>
      <c r="L2696" s="67"/>
      <c r="M2696" s="67"/>
      <c r="N2696" s="67"/>
      <c r="O2696" s="111"/>
      <c r="P2696" s="67"/>
      <c r="Q2696" s="198"/>
      <c r="R2696" s="102"/>
      <c r="S2696" s="102"/>
      <c r="T2696" s="102"/>
      <c r="U2696" s="102"/>
      <c r="V2696" s="102"/>
      <c r="W2696" s="103"/>
      <c r="X2696" s="102"/>
      <c r="Y2696" s="102"/>
      <c r="Z2696" s="102"/>
      <c r="AA2696" s="102"/>
      <c r="AB2696" s="102"/>
      <c r="AC2696" s="102"/>
      <c r="AD2696" s="102"/>
      <c r="AE2696" s="147"/>
    </row>
    <row r="2697" spans="1:31">
      <c r="A2697" s="100"/>
      <c r="B2697" s="101"/>
      <c r="C2697" s="175"/>
      <c r="D2697" s="67"/>
      <c r="E2697" s="67"/>
      <c r="F2697" s="102"/>
      <c r="G2697" s="102"/>
      <c r="H2697" s="102"/>
      <c r="I2697" s="102"/>
      <c r="J2697" s="102"/>
      <c r="K2697" s="102"/>
      <c r="L2697" s="67"/>
      <c r="M2697" s="67"/>
      <c r="N2697" s="67"/>
      <c r="O2697" s="111"/>
      <c r="P2697" s="67"/>
      <c r="Q2697" s="198"/>
      <c r="R2697" s="102"/>
      <c r="S2697" s="102"/>
      <c r="T2697" s="102"/>
      <c r="U2697" s="102"/>
      <c r="V2697" s="102"/>
      <c r="W2697" s="103"/>
      <c r="X2697" s="102"/>
      <c r="Y2697" s="102"/>
      <c r="Z2697" s="102"/>
      <c r="AA2697" s="102"/>
      <c r="AB2697" s="102"/>
      <c r="AC2697" s="102"/>
      <c r="AD2697" s="102"/>
      <c r="AE2697" s="147"/>
    </row>
    <row r="2698" spans="1:31">
      <c r="A2698" s="100"/>
      <c r="B2698" s="101"/>
      <c r="C2698" s="175"/>
      <c r="D2698" s="67"/>
      <c r="E2698" s="67"/>
      <c r="F2698" s="102"/>
      <c r="G2698" s="102"/>
      <c r="H2698" s="102"/>
      <c r="I2698" s="102"/>
      <c r="J2698" s="102"/>
      <c r="K2698" s="102"/>
      <c r="L2698" s="67"/>
      <c r="M2698" s="67"/>
      <c r="N2698" s="67"/>
      <c r="O2698" s="111"/>
      <c r="P2698" s="67"/>
      <c r="Q2698" s="198"/>
      <c r="R2698" s="102"/>
      <c r="S2698" s="102"/>
      <c r="T2698" s="102"/>
      <c r="U2698" s="102"/>
      <c r="V2698" s="102"/>
      <c r="W2698" s="103"/>
      <c r="X2698" s="102"/>
      <c r="Y2698" s="102"/>
      <c r="Z2698" s="102"/>
      <c r="AA2698" s="102"/>
      <c r="AB2698" s="102"/>
      <c r="AC2698" s="102"/>
      <c r="AD2698" s="102"/>
      <c r="AE2698" s="147"/>
    </row>
    <row r="2699" spans="1:31">
      <c r="A2699" s="100"/>
      <c r="B2699" s="101"/>
      <c r="C2699" s="175"/>
      <c r="D2699" s="67"/>
      <c r="E2699" s="67"/>
      <c r="F2699" s="102"/>
      <c r="G2699" s="102"/>
      <c r="H2699" s="102"/>
      <c r="I2699" s="102"/>
      <c r="J2699" s="102"/>
      <c r="K2699" s="102"/>
      <c r="L2699" s="67"/>
      <c r="M2699" s="67"/>
      <c r="N2699" s="67"/>
      <c r="O2699" s="111"/>
      <c r="P2699" s="67"/>
      <c r="Q2699" s="198"/>
      <c r="R2699" s="102"/>
      <c r="S2699" s="102"/>
      <c r="T2699" s="102"/>
      <c r="U2699" s="102"/>
      <c r="V2699" s="102"/>
      <c r="W2699" s="103"/>
      <c r="X2699" s="102"/>
      <c r="Y2699" s="102"/>
      <c r="Z2699" s="102"/>
      <c r="AA2699" s="102"/>
      <c r="AB2699" s="102"/>
      <c r="AC2699" s="102"/>
      <c r="AD2699" s="102"/>
      <c r="AE2699" s="147"/>
    </row>
    <row r="2700" spans="1:31">
      <c r="A2700" s="100"/>
      <c r="B2700" s="101"/>
      <c r="C2700" s="175"/>
      <c r="D2700" s="67"/>
      <c r="E2700" s="67"/>
      <c r="F2700" s="102"/>
      <c r="G2700" s="102"/>
      <c r="H2700" s="102"/>
      <c r="I2700" s="102"/>
      <c r="J2700" s="102"/>
      <c r="K2700" s="102"/>
      <c r="L2700" s="67"/>
      <c r="M2700" s="67"/>
      <c r="N2700" s="67"/>
      <c r="O2700" s="111"/>
      <c r="P2700" s="67"/>
      <c r="Q2700" s="198"/>
      <c r="R2700" s="102"/>
      <c r="S2700" s="102"/>
      <c r="T2700" s="102"/>
      <c r="U2700" s="102"/>
      <c r="V2700" s="102"/>
      <c r="W2700" s="103"/>
      <c r="X2700" s="102"/>
      <c r="Y2700" s="102"/>
      <c r="Z2700" s="102"/>
      <c r="AA2700" s="102"/>
      <c r="AB2700" s="102"/>
      <c r="AC2700" s="102"/>
      <c r="AD2700" s="102"/>
      <c r="AE2700" s="147"/>
    </row>
    <row r="2701" spans="1:31">
      <c r="A2701" s="100"/>
      <c r="B2701" s="101"/>
      <c r="C2701" s="175"/>
      <c r="D2701" s="67"/>
      <c r="E2701" s="67"/>
      <c r="F2701" s="102"/>
      <c r="G2701" s="102"/>
      <c r="H2701" s="102"/>
      <c r="I2701" s="102"/>
      <c r="J2701" s="102"/>
      <c r="K2701" s="102"/>
      <c r="L2701" s="67"/>
      <c r="M2701" s="67"/>
      <c r="N2701" s="67"/>
      <c r="O2701" s="111"/>
      <c r="P2701" s="67"/>
      <c r="Q2701" s="198"/>
      <c r="R2701" s="102"/>
      <c r="S2701" s="102"/>
      <c r="T2701" s="102"/>
      <c r="U2701" s="102"/>
      <c r="V2701" s="102"/>
      <c r="W2701" s="103"/>
      <c r="X2701" s="102"/>
      <c r="Y2701" s="102"/>
      <c r="Z2701" s="102"/>
      <c r="AA2701" s="102"/>
      <c r="AB2701" s="102"/>
      <c r="AC2701" s="102"/>
      <c r="AD2701" s="102"/>
      <c r="AE2701" s="147"/>
    </row>
    <row r="2702" spans="1:31">
      <c r="A2702" s="100"/>
      <c r="B2702" s="101"/>
      <c r="C2702" s="175"/>
      <c r="D2702" s="67"/>
      <c r="E2702" s="67"/>
      <c r="F2702" s="102"/>
      <c r="G2702" s="102"/>
      <c r="H2702" s="102"/>
      <c r="I2702" s="102"/>
      <c r="J2702" s="102"/>
      <c r="K2702" s="102"/>
      <c r="L2702" s="67"/>
      <c r="M2702" s="67"/>
      <c r="N2702" s="67"/>
      <c r="O2702" s="111"/>
      <c r="P2702" s="67"/>
      <c r="Q2702" s="198"/>
      <c r="R2702" s="102"/>
      <c r="S2702" s="102"/>
      <c r="T2702" s="102"/>
      <c r="U2702" s="102"/>
      <c r="V2702" s="102"/>
      <c r="W2702" s="103"/>
      <c r="X2702" s="102"/>
      <c r="Y2702" s="102"/>
      <c r="Z2702" s="102"/>
      <c r="AA2702" s="102"/>
      <c r="AB2702" s="102"/>
      <c r="AC2702" s="102"/>
      <c r="AD2702" s="102"/>
      <c r="AE2702" s="147"/>
    </row>
    <row r="2703" spans="1:31">
      <c r="A2703" s="100"/>
      <c r="B2703" s="101"/>
      <c r="C2703" s="175"/>
      <c r="D2703" s="67"/>
      <c r="E2703" s="67"/>
      <c r="F2703" s="102"/>
      <c r="G2703" s="102"/>
      <c r="H2703" s="102"/>
      <c r="I2703" s="102"/>
      <c r="J2703" s="102"/>
      <c r="K2703" s="102"/>
      <c r="L2703" s="67"/>
      <c r="M2703" s="67"/>
      <c r="N2703" s="67"/>
      <c r="O2703" s="111"/>
      <c r="P2703" s="67"/>
      <c r="Q2703" s="198"/>
      <c r="R2703" s="102"/>
      <c r="S2703" s="102"/>
      <c r="T2703" s="102"/>
      <c r="U2703" s="102"/>
      <c r="V2703" s="102"/>
      <c r="W2703" s="103"/>
      <c r="X2703" s="102"/>
      <c r="Y2703" s="102"/>
      <c r="Z2703" s="102"/>
      <c r="AA2703" s="102"/>
      <c r="AB2703" s="102"/>
      <c r="AC2703" s="102"/>
      <c r="AD2703" s="102"/>
      <c r="AE2703" s="147"/>
    </row>
    <row r="2704" spans="1:31">
      <c r="A2704" s="100"/>
      <c r="B2704" s="101"/>
      <c r="C2704" s="175"/>
      <c r="D2704" s="67"/>
      <c r="E2704" s="67"/>
      <c r="F2704" s="102"/>
      <c r="G2704" s="102"/>
      <c r="H2704" s="102"/>
      <c r="I2704" s="102"/>
      <c r="J2704" s="102"/>
      <c r="K2704" s="102"/>
      <c r="L2704" s="67"/>
      <c r="M2704" s="67"/>
      <c r="N2704" s="67"/>
      <c r="O2704" s="111"/>
      <c r="P2704" s="67"/>
      <c r="Q2704" s="198"/>
      <c r="R2704" s="102"/>
      <c r="S2704" s="102"/>
      <c r="T2704" s="102"/>
      <c r="U2704" s="102"/>
      <c r="V2704" s="102"/>
      <c r="W2704" s="103"/>
      <c r="X2704" s="102"/>
      <c r="Y2704" s="102"/>
      <c r="Z2704" s="102"/>
      <c r="AA2704" s="102"/>
      <c r="AB2704" s="102"/>
      <c r="AC2704" s="102"/>
      <c r="AD2704" s="102"/>
      <c r="AE2704" s="147"/>
    </row>
    <row r="2705" spans="1:31">
      <c r="A2705" s="100"/>
      <c r="B2705" s="101"/>
      <c r="C2705" s="175"/>
      <c r="D2705" s="67"/>
      <c r="E2705" s="67"/>
      <c r="F2705" s="102"/>
      <c r="G2705" s="102"/>
      <c r="H2705" s="102"/>
      <c r="I2705" s="102"/>
      <c r="J2705" s="102"/>
      <c r="K2705" s="102"/>
      <c r="L2705" s="67"/>
      <c r="M2705" s="67"/>
      <c r="N2705" s="67"/>
      <c r="O2705" s="111"/>
      <c r="P2705" s="67"/>
      <c r="Q2705" s="198"/>
      <c r="R2705" s="102"/>
      <c r="S2705" s="102"/>
      <c r="T2705" s="102"/>
      <c r="U2705" s="102"/>
      <c r="V2705" s="102"/>
      <c r="W2705" s="103"/>
      <c r="X2705" s="102"/>
      <c r="Y2705" s="102"/>
      <c r="Z2705" s="102"/>
      <c r="AA2705" s="102"/>
      <c r="AB2705" s="102"/>
      <c r="AC2705" s="102"/>
      <c r="AD2705" s="102"/>
      <c r="AE2705" s="147"/>
    </row>
    <row r="2706" spans="1:31">
      <c r="A2706" s="100"/>
      <c r="B2706" s="101"/>
      <c r="C2706" s="175"/>
      <c r="D2706" s="67"/>
      <c r="E2706" s="67"/>
      <c r="F2706" s="102"/>
      <c r="G2706" s="102"/>
      <c r="H2706" s="102"/>
      <c r="I2706" s="102"/>
      <c r="J2706" s="102"/>
      <c r="K2706" s="102"/>
      <c r="L2706" s="67"/>
      <c r="M2706" s="67"/>
      <c r="N2706" s="67"/>
      <c r="O2706" s="111"/>
      <c r="P2706" s="67"/>
      <c r="Q2706" s="198"/>
      <c r="R2706" s="102"/>
      <c r="S2706" s="102"/>
      <c r="T2706" s="102"/>
      <c r="U2706" s="102"/>
      <c r="V2706" s="102"/>
      <c r="W2706" s="103"/>
      <c r="X2706" s="102"/>
      <c r="Y2706" s="102"/>
      <c r="Z2706" s="102"/>
      <c r="AA2706" s="102"/>
      <c r="AB2706" s="102"/>
      <c r="AC2706" s="102"/>
      <c r="AD2706" s="102"/>
      <c r="AE2706" s="147"/>
    </row>
    <row r="2707" spans="1:31">
      <c r="A2707" s="100"/>
      <c r="B2707" s="101"/>
      <c r="C2707" s="175"/>
      <c r="D2707" s="67"/>
      <c r="E2707" s="67"/>
      <c r="F2707" s="102"/>
      <c r="G2707" s="102"/>
      <c r="H2707" s="102"/>
      <c r="I2707" s="102"/>
      <c r="J2707" s="102"/>
      <c r="K2707" s="102"/>
      <c r="L2707" s="67"/>
      <c r="M2707" s="67"/>
      <c r="N2707" s="67"/>
      <c r="O2707" s="111"/>
      <c r="P2707" s="67"/>
      <c r="Q2707" s="198"/>
      <c r="R2707" s="102"/>
      <c r="S2707" s="102"/>
      <c r="T2707" s="102"/>
      <c r="U2707" s="102"/>
      <c r="V2707" s="102"/>
      <c r="W2707" s="103"/>
      <c r="X2707" s="102"/>
      <c r="Y2707" s="102"/>
      <c r="Z2707" s="102"/>
      <c r="AA2707" s="102"/>
      <c r="AB2707" s="102"/>
      <c r="AC2707" s="102"/>
      <c r="AD2707" s="102"/>
      <c r="AE2707" s="147"/>
    </row>
    <row r="2708" spans="1:31">
      <c r="A2708" s="100"/>
      <c r="B2708" s="101"/>
      <c r="C2708" s="175"/>
      <c r="D2708" s="67"/>
      <c r="E2708" s="67"/>
      <c r="F2708" s="102"/>
      <c r="G2708" s="102"/>
      <c r="H2708" s="102"/>
      <c r="I2708" s="102"/>
      <c r="J2708" s="102"/>
      <c r="K2708" s="102"/>
      <c r="L2708" s="67"/>
      <c r="M2708" s="67"/>
      <c r="N2708" s="67"/>
      <c r="O2708" s="111"/>
      <c r="P2708" s="67"/>
      <c r="Q2708" s="198"/>
      <c r="R2708" s="102"/>
      <c r="S2708" s="102"/>
      <c r="T2708" s="102"/>
      <c r="U2708" s="102"/>
      <c r="V2708" s="102"/>
      <c r="W2708" s="103"/>
      <c r="X2708" s="102"/>
      <c r="Y2708" s="102"/>
      <c r="Z2708" s="102"/>
      <c r="AA2708" s="102"/>
      <c r="AB2708" s="102"/>
      <c r="AC2708" s="102"/>
      <c r="AD2708" s="102"/>
      <c r="AE2708" s="147"/>
    </row>
    <row r="2709" spans="1:31">
      <c r="A2709" s="100"/>
      <c r="B2709" s="101"/>
      <c r="C2709" s="175"/>
      <c r="D2709" s="67"/>
      <c r="E2709" s="67"/>
      <c r="F2709" s="102"/>
      <c r="G2709" s="102"/>
      <c r="H2709" s="102"/>
      <c r="I2709" s="102"/>
      <c r="J2709" s="102"/>
      <c r="K2709" s="102"/>
      <c r="L2709" s="67"/>
      <c r="M2709" s="67"/>
      <c r="N2709" s="67"/>
      <c r="O2709" s="111"/>
      <c r="P2709" s="67"/>
      <c r="Q2709" s="198"/>
      <c r="R2709" s="102"/>
      <c r="S2709" s="102"/>
      <c r="T2709" s="102"/>
      <c r="U2709" s="102"/>
      <c r="V2709" s="102"/>
      <c r="W2709" s="103"/>
      <c r="X2709" s="102"/>
      <c r="Y2709" s="102"/>
      <c r="Z2709" s="102"/>
      <c r="AA2709" s="102"/>
      <c r="AB2709" s="102"/>
      <c r="AC2709" s="102"/>
      <c r="AD2709" s="102"/>
      <c r="AE2709" s="147"/>
    </row>
    <row r="2710" spans="1:31">
      <c r="A2710" s="100"/>
      <c r="B2710" s="101"/>
      <c r="C2710" s="175"/>
      <c r="D2710" s="67"/>
      <c r="E2710" s="67"/>
      <c r="F2710" s="102"/>
      <c r="G2710" s="102"/>
      <c r="H2710" s="102"/>
      <c r="I2710" s="102"/>
      <c r="J2710" s="102"/>
      <c r="K2710" s="102"/>
      <c r="L2710" s="67"/>
      <c r="M2710" s="67"/>
      <c r="N2710" s="67"/>
      <c r="O2710" s="111"/>
      <c r="P2710" s="67"/>
      <c r="Q2710" s="198"/>
      <c r="R2710" s="102"/>
      <c r="S2710" s="102"/>
      <c r="T2710" s="102"/>
      <c r="U2710" s="102"/>
      <c r="V2710" s="102"/>
      <c r="W2710" s="103"/>
      <c r="X2710" s="102"/>
      <c r="Y2710" s="102"/>
      <c r="Z2710" s="102"/>
      <c r="AA2710" s="102"/>
      <c r="AB2710" s="102"/>
      <c r="AC2710" s="102"/>
      <c r="AD2710" s="102"/>
      <c r="AE2710" s="147"/>
    </row>
    <row r="2711" spans="1:31">
      <c r="A2711" s="100"/>
      <c r="B2711" s="101"/>
      <c r="C2711" s="175"/>
      <c r="D2711" s="67"/>
      <c r="E2711" s="67"/>
      <c r="F2711" s="102"/>
      <c r="G2711" s="102"/>
      <c r="H2711" s="102"/>
      <c r="I2711" s="102"/>
      <c r="J2711" s="102"/>
      <c r="K2711" s="102"/>
      <c r="L2711" s="67"/>
      <c r="M2711" s="67"/>
      <c r="N2711" s="67"/>
      <c r="O2711" s="111"/>
      <c r="P2711" s="67"/>
      <c r="Q2711" s="198"/>
      <c r="R2711" s="102"/>
      <c r="S2711" s="102"/>
      <c r="T2711" s="102"/>
      <c r="U2711" s="102"/>
      <c r="V2711" s="102"/>
      <c r="W2711" s="103"/>
      <c r="X2711" s="102"/>
      <c r="Y2711" s="102"/>
      <c r="Z2711" s="102"/>
      <c r="AA2711" s="102"/>
      <c r="AB2711" s="102"/>
      <c r="AC2711" s="102"/>
      <c r="AD2711" s="102"/>
      <c r="AE2711" s="147"/>
    </row>
    <row r="2712" spans="1:31">
      <c r="A2712" s="100"/>
      <c r="B2712" s="101"/>
      <c r="C2712" s="175"/>
      <c r="D2712" s="67"/>
      <c r="E2712" s="67"/>
      <c r="F2712" s="102"/>
      <c r="G2712" s="102"/>
      <c r="H2712" s="102"/>
      <c r="I2712" s="102"/>
      <c r="J2712" s="102"/>
      <c r="K2712" s="102"/>
      <c r="L2712" s="67"/>
      <c r="M2712" s="67"/>
      <c r="N2712" s="67"/>
      <c r="O2712" s="111"/>
      <c r="P2712" s="67"/>
      <c r="Q2712" s="198"/>
      <c r="R2712" s="102"/>
      <c r="S2712" s="102"/>
      <c r="T2712" s="102"/>
      <c r="U2712" s="102"/>
      <c r="V2712" s="102"/>
      <c r="W2712" s="103"/>
      <c r="X2712" s="102"/>
      <c r="Y2712" s="102"/>
      <c r="Z2712" s="102"/>
      <c r="AA2712" s="102"/>
      <c r="AB2712" s="102"/>
      <c r="AC2712" s="102"/>
      <c r="AD2712" s="102"/>
      <c r="AE2712" s="147"/>
    </row>
    <row r="2713" spans="1:31">
      <c r="A2713" s="100"/>
      <c r="B2713" s="101"/>
      <c r="C2713" s="175"/>
      <c r="D2713" s="67"/>
      <c r="E2713" s="67"/>
      <c r="F2713" s="102"/>
      <c r="G2713" s="102"/>
      <c r="H2713" s="102"/>
      <c r="I2713" s="102"/>
      <c r="J2713" s="102"/>
      <c r="K2713" s="102"/>
      <c r="L2713" s="67"/>
      <c r="M2713" s="67"/>
      <c r="N2713" s="67"/>
      <c r="O2713" s="111"/>
      <c r="P2713" s="67"/>
      <c r="Q2713" s="198"/>
      <c r="R2713" s="102"/>
      <c r="S2713" s="102"/>
      <c r="T2713" s="102"/>
      <c r="U2713" s="102"/>
      <c r="V2713" s="102"/>
      <c r="W2713" s="103"/>
      <c r="X2713" s="102"/>
      <c r="Y2713" s="102"/>
      <c r="Z2713" s="102"/>
      <c r="AA2713" s="102"/>
      <c r="AB2713" s="102"/>
      <c r="AC2713" s="102"/>
      <c r="AD2713" s="102"/>
      <c r="AE2713" s="147"/>
    </row>
    <row r="2714" spans="1:31">
      <c r="A2714" s="100"/>
      <c r="B2714" s="101"/>
      <c r="C2714" s="175"/>
      <c r="D2714" s="67"/>
      <c r="E2714" s="67"/>
      <c r="F2714" s="102"/>
      <c r="G2714" s="102"/>
      <c r="H2714" s="102"/>
      <c r="I2714" s="102"/>
      <c r="J2714" s="102"/>
      <c r="K2714" s="102"/>
      <c r="L2714" s="67"/>
      <c r="M2714" s="67"/>
      <c r="N2714" s="67"/>
      <c r="O2714" s="111"/>
      <c r="P2714" s="67"/>
      <c r="Q2714" s="198"/>
      <c r="R2714" s="102"/>
      <c r="S2714" s="102"/>
      <c r="T2714" s="102"/>
      <c r="U2714" s="102"/>
      <c r="V2714" s="102"/>
      <c r="W2714" s="103"/>
      <c r="X2714" s="102"/>
      <c r="Y2714" s="102"/>
      <c r="Z2714" s="102"/>
      <c r="AA2714" s="102"/>
      <c r="AB2714" s="102"/>
      <c r="AC2714" s="102"/>
      <c r="AD2714" s="102"/>
      <c r="AE2714" s="147"/>
    </row>
    <row r="2715" spans="1:31">
      <c r="A2715" s="100"/>
      <c r="B2715" s="101"/>
      <c r="C2715" s="175"/>
      <c r="D2715" s="67"/>
      <c r="E2715" s="67"/>
      <c r="F2715" s="102"/>
      <c r="G2715" s="102"/>
      <c r="H2715" s="102"/>
      <c r="I2715" s="102"/>
      <c r="J2715" s="102"/>
      <c r="K2715" s="102"/>
      <c r="L2715" s="67"/>
      <c r="M2715" s="67"/>
      <c r="N2715" s="67"/>
      <c r="O2715" s="111"/>
      <c r="P2715" s="67"/>
      <c r="Q2715" s="198"/>
      <c r="R2715" s="102"/>
      <c r="S2715" s="102"/>
      <c r="T2715" s="102"/>
      <c r="U2715" s="102"/>
      <c r="V2715" s="102"/>
      <c r="W2715" s="103"/>
      <c r="X2715" s="102"/>
      <c r="Y2715" s="102"/>
      <c r="Z2715" s="102"/>
      <c r="AA2715" s="102"/>
      <c r="AB2715" s="102"/>
      <c r="AC2715" s="102"/>
      <c r="AD2715" s="102"/>
      <c r="AE2715" s="147"/>
    </row>
    <row r="2716" spans="1:31">
      <c r="A2716" s="100"/>
      <c r="B2716" s="101"/>
      <c r="C2716" s="175"/>
      <c r="D2716" s="67"/>
      <c r="E2716" s="67"/>
      <c r="F2716" s="102"/>
      <c r="G2716" s="102"/>
      <c r="H2716" s="102"/>
      <c r="I2716" s="102"/>
      <c r="J2716" s="102"/>
      <c r="K2716" s="102"/>
      <c r="L2716" s="67"/>
      <c r="M2716" s="67"/>
      <c r="N2716" s="67"/>
      <c r="O2716" s="111"/>
      <c r="P2716" s="67"/>
      <c r="Q2716" s="198"/>
      <c r="R2716" s="102"/>
      <c r="S2716" s="102"/>
      <c r="T2716" s="102"/>
      <c r="U2716" s="102"/>
      <c r="V2716" s="102"/>
      <c r="W2716" s="103"/>
      <c r="X2716" s="102"/>
      <c r="Y2716" s="102"/>
      <c r="Z2716" s="102"/>
      <c r="AA2716" s="102"/>
      <c r="AB2716" s="102"/>
      <c r="AC2716" s="102"/>
      <c r="AD2716" s="102"/>
      <c r="AE2716" s="147"/>
    </row>
    <row r="2717" spans="1:31">
      <c r="A2717" s="100"/>
      <c r="B2717" s="101"/>
      <c r="C2717" s="175"/>
      <c r="D2717" s="67"/>
      <c r="E2717" s="67"/>
      <c r="F2717" s="102"/>
      <c r="G2717" s="102"/>
      <c r="H2717" s="102"/>
      <c r="I2717" s="102"/>
      <c r="J2717" s="102"/>
      <c r="K2717" s="102"/>
      <c r="L2717" s="67"/>
      <c r="M2717" s="67"/>
      <c r="N2717" s="67"/>
      <c r="O2717" s="111"/>
      <c r="P2717" s="67"/>
      <c r="Q2717" s="198"/>
      <c r="R2717" s="102"/>
      <c r="S2717" s="102"/>
      <c r="T2717" s="102"/>
      <c r="U2717" s="102"/>
      <c r="V2717" s="102"/>
      <c r="W2717" s="103"/>
      <c r="X2717" s="102"/>
      <c r="Y2717" s="102"/>
      <c r="Z2717" s="102"/>
      <c r="AA2717" s="102"/>
      <c r="AB2717" s="102"/>
      <c r="AC2717" s="102"/>
      <c r="AD2717" s="102"/>
      <c r="AE2717" s="147"/>
    </row>
    <row r="2718" spans="1:31">
      <c r="A2718" s="100"/>
      <c r="B2718" s="101"/>
      <c r="C2718" s="175"/>
      <c r="D2718" s="67"/>
      <c r="E2718" s="67"/>
      <c r="F2718" s="102"/>
      <c r="G2718" s="102"/>
      <c r="H2718" s="102"/>
      <c r="I2718" s="102"/>
      <c r="J2718" s="102"/>
      <c r="K2718" s="102"/>
      <c r="L2718" s="67"/>
      <c r="M2718" s="67"/>
      <c r="N2718" s="67"/>
      <c r="O2718" s="111"/>
      <c r="P2718" s="67"/>
      <c r="Q2718" s="198"/>
      <c r="R2718" s="102"/>
      <c r="S2718" s="102"/>
      <c r="T2718" s="102"/>
      <c r="U2718" s="102"/>
      <c r="V2718" s="102"/>
      <c r="W2718" s="103"/>
      <c r="X2718" s="102"/>
      <c r="Y2718" s="102"/>
      <c r="Z2718" s="102"/>
      <c r="AA2718" s="102"/>
      <c r="AB2718" s="102"/>
      <c r="AC2718" s="102"/>
      <c r="AD2718" s="102"/>
      <c r="AE2718" s="147"/>
    </row>
    <row r="2719" spans="1:31">
      <c r="A2719" s="100"/>
      <c r="B2719" s="101"/>
      <c r="C2719" s="175"/>
      <c r="D2719" s="67"/>
      <c r="E2719" s="67"/>
      <c r="F2719" s="102"/>
      <c r="G2719" s="102"/>
      <c r="H2719" s="102"/>
      <c r="I2719" s="102"/>
      <c r="J2719" s="102"/>
      <c r="K2719" s="102"/>
      <c r="L2719" s="67"/>
      <c r="M2719" s="67"/>
      <c r="N2719" s="67"/>
      <c r="O2719" s="111"/>
      <c r="P2719" s="67"/>
      <c r="Q2719" s="198"/>
      <c r="R2719" s="102"/>
      <c r="S2719" s="102"/>
      <c r="T2719" s="102"/>
      <c r="U2719" s="102"/>
      <c r="V2719" s="102"/>
      <c r="W2719" s="103"/>
      <c r="X2719" s="102"/>
      <c r="Y2719" s="102"/>
      <c r="Z2719" s="102"/>
      <c r="AA2719" s="102"/>
      <c r="AB2719" s="102"/>
      <c r="AC2719" s="102"/>
      <c r="AD2719" s="102"/>
      <c r="AE2719" s="147"/>
    </row>
    <row r="2720" spans="1:31">
      <c r="A2720" s="100"/>
      <c r="B2720" s="101"/>
      <c r="C2720" s="175"/>
      <c r="D2720" s="67"/>
      <c r="E2720" s="67"/>
      <c r="F2720" s="102"/>
      <c r="G2720" s="102"/>
      <c r="H2720" s="102"/>
      <c r="I2720" s="102"/>
      <c r="J2720" s="102"/>
      <c r="K2720" s="102"/>
      <c r="L2720" s="67"/>
      <c r="M2720" s="67"/>
      <c r="N2720" s="67"/>
      <c r="O2720" s="111"/>
      <c r="P2720" s="67"/>
      <c r="Q2720" s="198"/>
      <c r="R2720" s="102"/>
      <c r="S2720" s="102"/>
      <c r="T2720" s="102"/>
      <c r="U2720" s="102"/>
      <c r="V2720" s="102"/>
      <c r="W2720" s="103"/>
      <c r="X2720" s="102"/>
      <c r="Y2720" s="102"/>
      <c r="Z2720" s="102"/>
      <c r="AA2720" s="102"/>
      <c r="AB2720" s="102"/>
      <c r="AC2720" s="102"/>
      <c r="AD2720" s="102"/>
      <c r="AE2720" s="147"/>
    </row>
    <row r="2721" spans="1:31">
      <c r="A2721" s="100"/>
      <c r="B2721" s="101"/>
      <c r="C2721" s="175"/>
      <c r="D2721" s="67"/>
      <c r="E2721" s="67"/>
      <c r="F2721" s="102"/>
      <c r="G2721" s="102"/>
      <c r="H2721" s="102"/>
      <c r="I2721" s="102"/>
      <c r="J2721" s="102"/>
      <c r="K2721" s="102"/>
      <c r="L2721" s="67"/>
      <c r="M2721" s="67"/>
      <c r="N2721" s="67"/>
      <c r="O2721" s="111"/>
      <c r="P2721" s="67"/>
      <c r="Q2721" s="198"/>
      <c r="R2721" s="102"/>
      <c r="S2721" s="102"/>
      <c r="T2721" s="102"/>
      <c r="U2721" s="102"/>
      <c r="V2721" s="102"/>
      <c r="W2721" s="103"/>
      <c r="X2721" s="102"/>
      <c r="Y2721" s="102"/>
      <c r="Z2721" s="102"/>
      <c r="AA2721" s="102"/>
      <c r="AB2721" s="102"/>
      <c r="AC2721" s="102"/>
      <c r="AD2721" s="102"/>
      <c r="AE2721" s="147"/>
    </row>
    <row r="2722" spans="1:31">
      <c r="A2722" s="100"/>
      <c r="B2722" s="101"/>
      <c r="C2722" s="175"/>
      <c r="D2722" s="67"/>
      <c r="E2722" s="67"/>
      <c r="F2722" s="102"/>
      <c r="G2722" s="102"/>
      <c r="H2722" s="102"/>
      <c r="I2722" s="102"/>
      <c r="J2722" s="102"/>
      <c r="K2722" s="102"/>
      <c r="L2722" s="67"/>
      <c r="M2722" s="67"/>
      <c r="N2722" s="67"/>
      <c r="O2722" s="111"/>
      <c r="P2722" s="67"/>
      <c r="Q2722" s="198"/>
      <c r="R2722" s="102"/>
      <c r="S2722" s="102"/>
      <c r="T2722" s="102"/>
      <c r="U2722" s="102"/>
      <c r="V2722" s="102"/>
      <c r="W2722" s="103"/>
      <c r="X2722" s="102"/>
      <c r="Y2722" s="102"/>
      <c r="Z2722" s="102"/>
      <c r="AA2722" s="102"/>
      <c r="AB2722" s="102"/>
      <c r="AC2722" s="102"/>
      <c r="AD2722" s="102"/>
      <c r="AE2722" s="147"/>
    </row>
    <row r="2723" spans="1:31">
      <c r="A2723" s="100"/>
      <c r="B2723" s="101"/>
      <c r="C2723" s="175"/>
      <c r="D2723" s="67"/>
      <c r="E2723" s="67"/>
      <c r="F2723" s="102"/>
      <c r="G2723" s="102"/>
      <c r="H2723" s="102"/>
      <c r="I2723" s="102"/>
      <c r="J2723" s="102"/>
      <c r="K2723" s="102"/>
      <c r="L2723" s="67"/>
      <c r="M2723" s="67"/>
      <c r="N2723" s="67"/>
      <c r="O2723" s="111"/>
      <c r="P2723" s="67"/>
      <c r="Q2723" s="198"/>
      <c r="R2723" s="102"/>
      <c r="S2723" s="102"/>
      <c r="T2723" s="102"/>
      <c r="U2723" s="102"/>
      <c r="V2723" s="102"/>
      <c r="W2723" s="103"/>
      <c r="X2723" s="102"/>
      <c r="Y2723" s="102"/>
      <c r="Z2723" s="102"/>
      <c r="AA2723" s="102"/>
      <c r="AB2723" s="102"/>
      <c r="AC2723" s="102"/>
      <c r="AD2723" s="102"/>
      <c r="AE2723" s="147"/>
    </row>
    <row r="2724" spans="1:31">
      <c r="A2724" s="100"/>
      <c r="B2724" s="101"/>
      <c r="C2724" s="175"/>
      <c r="D2724" s="67"/>
      <c r="E2724" s="67"/>
      <c r="F2724" s="102"/>
      <c r="G2724" s="102"/>
      <c r="H2724" s="102"/>
      <c r="I2724" s="102"/>
      <c r="J2724" s="102"/>
      <c r="K2724" s="102"/>
      <c r="L2724" s="67"/>
      <c r="M2724" s="67"/>
      <c r="N2724" s="67"/>
      <c r="O2724" s="111"/>
      <c r="P2724" s="67"/>
      <c r="Q2724" s="198"/>
      <c r="R2724" s="102"/>
      <c r="S2724" s="102"/>
      <c r="T2724" s="102"/>
      <c r="U2724" s="102"/>
      <c r="V2724" s="102"/>
      <c r="W2724" s="103"/>
      <c r="X2724" s="102"/>
      <c r="Y2724" s="102"/>
      <c r="Z2724" s="102"/>
      <c r="AA2724" s="102"/>
      <c r="AB2724" s="102"/>
      <c r="AC2724" s="102"/>
      <c r="AD2724" s="102"/>
      <c r="AE2724" s="147"/>
    </row>
    <row r="2725" spans="1:31">
      <c r="A2725" s="100"/>
      <c r="B2725" s="101"/>
      <c r="C2725" s="175"/>
      <c r="D2725" s="67"/>
      <c r="E2725" s="67"/>
      <c r="F2725" s="102"/>
      <c r="G2725" s="102"/>
      <c r="H2725" s="102"/>
      <c r="I2725" s="102"/>
      <c r="J2725" s="102"/>
      <c r="K2725" s="102"/>
      <c r="L2725" s="67"/>
      <c r="M2725" s="67"/>
      <c r="N2725" s="67"/>
      <c r="O2725" s="111"/>
      <c r="P2725" s="67"/>
      <c r="Q2725" s="198"/>
      <c r="R2725" s="102"/>
      <c r="S2725" s="102"/>
      <c r="T2725" s="102"/>
      <c r="U2725" s="102"/>
      <c r="V2725" s="102"/>
      <c r="W2725" s="103"/>
      <c r="X2725" s="102"/>
      <c r="Y2725" s="102"/>
      <c r="Z2725" s="102"/>
      <c r="AA2725" s="102"/>
      <c r="AB2725" s="102"/>
      <c r="AC2725" s="102"/>
      <c r="AD2725" s="102"/>
      <c r="AE2725" s="147"/>
    </row>
    <row r="2726" spans="1:31">
      <c r="A2726" s="100"/>
      <c r="B2726" s="101"/>
      <c r="C2726" s="175"/>
      <c r="D2726" s="67"/>
      <c r="E2726" s="67"/>
      <c r="F2726" s="102"/>
      <c r="G2726" s="102"/>
      <c r="H2726" s="102"/>
      <c r="I2726" s="102"/>
      <c r="J2726" s="102"/>
      <c r="K2726" s="102"/>
      <c r="L2726" s="67"/>
      <c r="M2726" s="67"/>
      <c r="N2726" s="67"/>
      <c r="O2726" s="111"/>
      <c r="P2726" s="67"/>
      <c r="Q2726" s="198"/>
      <c r="R2726" s="102"/>
      <c r="S2726" s="102"/>
      <c r="T2726" s="102"/>
      <c r="U2726" s="102"/>
      <c r="V2726" s="102"/>
      <c r="W2726" s="103"/>
      <c r="X2726" s="102"/>
      <c r="Y2726" s="102"/>
      <c r="Z2726" s="102"/>
      <c r="AA2726" s="102"/>
      <c r="AB2726" s="102"/>
      <c r="AC2726" s="102"/>
      <c r="AD2726" s="102"/>
      <c r="AE2726" s="147"/>
    </row>
    <row r="2727" spans="1:31">
      <c r="A2727" s="100"/>
      <c r="B2727" s="101"/>
      <c r="C2727" s="175"/>
      <c r="D2727" s="67"/>
      <c r="E2727" s="67"/>
      <c r="F2727" s="102"/>
      <c r="G2727" s="102"/>
      <c r="H2727" s="102"/>
      <c r="I2727" s="102"/>
      <c r="J2727" s="102"/>
      <c r="K2727" s="102"/>
      <c r="L2727" s="67"/>
      <c r="M2727" s="67"/>
      <c r="N2727" s="67"/>
      <c r="O2727" s="111"/>
      <c r="P2727" s="67"/>
      <c r="Q2727" s="198"/>
      <c r="R2727" s="102"/>
      <c r="S2727" s="102"/>
      <c r="T2727" s="102"/>
      <c r="U2727" s="102"/>
      <c r="V2727" s="102"/>
      <c r="W2727" s="103"/>
      <c r="X2727" s="102"/>
      <c r="Y2727" s="102"/>
      <c r="Z2727" s="102"/>
      <c r="AA2727" s="102"/>
      <c r="AB2727" s="102"/>
      <c r="AC2727" s="102"/>
      <c r="AD2727" s="102"/>
      <c r="AE2727" s="147"/>
    </row>
    <row r="2728" spans="1:31">
      <c r="A2728" s="100"/>
      <c r="B2728" s="101"/>
      <c r="C2728" s="175"/>
      <c r="D2728" s="67"/>
      <c r="E2728" s="67"/>
      <c r="F2728" s="102"/>
      <c r="G2728" s="102"/>
      <c r="H2728" s="102"/>
      <c r="I2728" s="102"/>
      <c r="J2728" s="102"/>
      <c r="K2728" s="102"/>
      <c r="L2728" s="67"/>
      <c r="M2728" s="67"/>
      <c r="N2728" s="67"/>
      <c r="O2728" s="111"/>
      <c r="P2728" s="67"/>
      <c r="Q2728" s="198"/>
      <c r="R2728" s="102"/>
      <c r="S2728" s="102"/>
      <c r="T2728" s="102"/>
      <c r="U2728" s="102"/>
      <c r="V2728" s="102"/>
      <c r="W2728" s="103"/>
      <c r="X2728" s="102"/>
      <c r="Y2728" s="102"/>
      <c r="Z2728" s="102"/>
      <c r="AA2728" s="102"/>
      <c r="AB2728" s="102"/>
      <c r="AC2728" s="102"/>
      <c r="AD2728" s="102"/>
      <c r="AE2728" s="147"/>
    </row>
    <row r="2729" spans="1:31">
      <c r="A2729" s="100"/>
      <c r="B2729" s="101"/>
      <c r="C2729" s="175"/>
      <c r="D2729" s="67"/>
      <c r="E2729" s="67"/>
      <c r="F2729" s="102"/>
      <c r="G2729" s="102"/>
      <c r="H2729" s="102"/>
      <c r="I2729" s="102"/>
      <c r="J2729" s="102"/>
      <c r="K2729" s="102"/>
      <c r="L2729" s="67"/>
      <c r="M2729" s="67"/>
      <c r="N2729" s="67"/>
      <c r="O2729" s="111"/>
      <c r="P2729" s="67"/>
      <c r="Q2729" s="198"/>
      <c r="R2729" s="102"/>
      <c r="S2729" s="102"/>
      <c r="T2729" s="102"/>
      <c r="U2729" s="102"/>
      <c r="V2729" s="102"/>
      <c r="W2729" s="103"/>
      <c r="X2729" s="102"/>
      <c r="Y2729" s="102"/>
      <c r="Z2729" s="102"/>
      <c r="AA2729" s="102"/>
      <c r="AB2729" s="102"/>
      <c r="AC2729" s="102"/>
      <c r="AD2729" s="102"/>
      <c r="AE2729" s="147"/>
    </row>
    <row r="2730" spans="1:31">
      <c r="A2730" s="100"/>
      <c r="B2730" s="101"/>
      <c r="C2730" s="175"/>
      <c r="D2730" s="67"/>
      <c r="E2730" s="67"/>
      <c r="F2730" s="102"/>
      <c r="G2730" s="102"/>
      <c r="H2730" s="102"/>
      <c r="I2730" s="102"/>
      <c r="J2730" s="102"/>
      <c r="K2730" s="102"/>
      <c r="L2730" s="67"/>
      <c r="M2730" s="67"/>
      <c r="N2730" s="67"/>
      <c r="O2730" s="111"/>
      <c r="P2730" s="67"/>
      <c r="Q2730" s="198"/>
      <c r="R2730" s="102"/>
      <c r="S2730" s="102"/>
      <c r="T2730" s="102"/>
      <c r="U2730" s="102"/>
      <c r="V2730" s="102"/>
      <c r="W2730" s="103"/>
      <c r="X2730" s="102"/>
      <c r="Y2730" s="102"/>
      <c r="Z2730" s="102"/>
      <c r="AA2730" s="102"/>
      <c r="AB2730" s="102"/>
      <c r="AC2730" s="102"/>
      <c r="AD2730" s="102"/>
      <c r="AE2730" s="147"/>
    </row>
    <row r="2731" spans="1:31">
      <c r="A2731" s="100"/>
      <c r="B2731" s="101"/>
      <c r="C2731" s="175"/>
      <c r="D2731" s="67"/>
      <c r="E2731" s="67"/>
      <c r="F2731" s="102"/>
      <c r="G2731" s="102"/>
      <c r="H2731" s="102"/>
      <c r="I2731" s="102"/>
      <c r="J2731" s="102"/>
      <c r="K2731" s="102"/>
      <c r="L2731" s="67"/>
      <c r="M2731" s="67"/>
      <c r="N2731" s="67"/>
      <c r="O2731" s="111"/>
      <c r="P2731" s="67"/>
      <c r="Q2731" s="198"/>
      <c r="R2731" s="102"/>
      <c r="S2731" s="102"/>
      <c r="T2731" s="102"/>
      <c r="U2731" s="102"/>
      <c r="V2731" s="102"/>
      <c r="W2731" s="103"/>
      <c r="X2731" s="102"/>
      <c r="Y2731" s="102"/>
      <c r="Z2731" s="102"/>
      <c r="AA2731" s="102"/>
      <c r="AB2731" s="102"/>
      <c r="AC2731" s="102"/>
      <c r="AD2731" s="102"/>
      <c r="AE2731" s="147"/>
    </row>
    <row r="2732" spans="1:31">
      <c r="A2732" s="100"/>
      <c r="B2732" s="101"/>
      <c r="C2732" s="175"/>
      <c r="D2732" s="67"/>
      <c r="E2732" s="67"/>
      <c r="F2732" s="102"/>
      <c r="G2732" s="102"/>
      <c r="H2732" s="102"/>
      <c r="I2732" s="102"/>
      <c r="J2732" s="102"/>
      <c r="K2732" s="102"/>
      <c r="L2732" s="67"/>
      <c r="M2732" s="67"/>
      <c r="N2732" s="67"/>
      <c r="O2732" s="111"/>
      <c r="P2732" s="67"/>
      <c r="Q2732" s="198"/>
      <c r="R2732" s="102"/>
      <c r="S2732" s="102"/>
      <c r="T2732" s="102"/>
      <c r="U2732" s="102"/>
      <c r="V2732" s="102"/>
      <c r="W2732" s="103"/>
      <c r="X2732" s="102"/>
      <c r="Y2732" s="102"/>
      <c r="Z2732" s="102"/>
      <c r="AA2732" s="102"/>
      <c r="AB2732" s="102"/>
      <c r="AC2732" s="102"/>
      <c r="AD2732" s="102"/>
      <c r="AE2732" s="147"/>
    </row>
    <row r="2733" spans="1:31">
      <c r="A2733" s="100"/>
      <c r="B2733" s="101"/>
      <c r="C2733" s="175"/>
      <c r="D2733" s="67"/>
      <c r="E2733" s="67"/>
      <c r="F2733" s="102"/>
      <c r="G2733" s="102"/>
      <c r="H2733" s="102"/>
      <c r="I2733" s="102"/>
      <c r="J2733" s="102"/>
      <c r="K2733" s="102"/>
      <c r="L2733" s="67"/>
      <c r="M2733" s="67"/>
      <c r="N2733" s="67"/>
      <c r="O2733" s="111"/>
      <c r="P2733" s="67"/>
      <c r="Q2733" s="198"/>
      <c r="R2733" s="102"/>
      <c r="S2733" s="102"/>
      <c r="T2733" s="102"/>
      <c r="U2733" s="102"/>
      <c r="V2733" s="102"/>
      <c r="W2733" s="103"/>
      <c r="X2733" s="102"/>
      <c r="Y2733" s="102"/>
      <c r="Z2733" s="102"/>
      <c r="AA2733" s="102"/>
      <c r="AB2733" s="102"/>
      <c r="AC2733" s="102"/>
      <c r="AD2733" s="102"/>
      <c r="AE2733" s="147"/>
    </row>
    <row r="2734" spans="1:31">
      <c r="A2734" s="100"/>
      <c r="B2734" s="101"/>
      <c r="C2734" s="175"/>
      <c r="D2734" s="67"/>
      <c r="E2734" s="67"/>
      <c r="F2734" s="102"/>
      <c r="G2734" s="102"/>
      <c r="H2734" s="102"/>
      <c r="I2734" s="102"/>
      <c r="J2734" s="102"/>
      <c r="K2734" s="102"/>
      <c r="L2734" s="67"/>
      <c r="M2734" s="67"/>
      <c r="N2734" s="67"/>
      <c r="O2734" s="111"/>
      <c r="P2734" s="67"/>
      <c r="Q2734" s="198"/>
      <c r="R2734" s="102"/>
      <c r="S2734" s="102"/>
      <c r="T2734" s="102"/>
      <c r="U2734" s="102"/>
      <c r="V2734" s="102"/>
      <c r="W2734" s="103"/>
      <c r="X2734" s="102"/>
      <c r="Y2734" s="102"/>
      <c r="Z2734" s="102"/>
      <c r="AA2734" s="102"/>
      <c r="AB2734" s="102"/>
      <c r="AC2734" s="102"/>
      <c r="AD2734" s="102"/>
      <c r="AE2734" s="147"/>
    </row>
    <row r="2735" spans="1:31">
      <c r="A2735" s="100"/>
      <c r="B2735" s="101"/>
      <c r="C2735" s="175"/>
      <c r="D2735" s="67"/>
      <c r="E2735" s="67"/>
      <c r="F2735" s="102"/>
      <c r="G2735" s="102"/>
      <c r="H2735" s="102"/>
      <c r="I2735" s="102"/>
      <c r="J2735" s="102"/>
      <c r="K2735" s="102"/>
      <c r="L2735" s="67"/>
      <c r="M2735" s="67"/>
      <c r="N2735" s="67"/>
      <c r="O2735" s="111"/>
      <c r="P2735" s="67"/>
      <c r="Q2735" s="198"/>
      <c r="R2735" s="102"/>
      <c r="S2735" s="102"/>
      <c r="T2735" s="102"/>
      <c r="U2735" s="102"/>
      <c r="V2735" s="102"/>
      <c r="W2735" s="103"/>
      <c r="X2735" s="102"/>
      <c r="Y2735" s="102"/>
      <c r="Z2735" s="102"/>
      <c r="AA2735" s="102"/>
      <c r="AB2735" s="102"/>
      <c r="AC2735" s="102"/>
      <c r="AD2735" s="102"/>
      <c r="AE2735" s="147"/>
    </row>
    <row r="2736" spans="1:31">
      <c r="A2736" s="100"/>
      <c r="B2736" s="101"/>
      <c r="C2736" s="175"/>
      <c r="D2736" s="67"/>
      <c r="E2736" s="67"/>
      <c r="F2736" s="102"/>
      <c r="G2736" s="102"/>
      <c r="H2736" s="102"/>
      <c r="I2736" s="102"/>
      <c r="J2736" s="102"/>
      <c r="K2736" s="102"/>
      <c r="L2736" s="67"/>
      <c r="M2736" s="67"/>
      <c r="N2736" s="67"/>
      <c r="O2736" s="111"/>
      <c r="P2736" s="67"/>
      <c r="Q2736" s="198"/>
      <c r="R2736" s="102"/>
      <c r="S2736" s="102"/>
      <c r="T2736" s="102"/>
      <c r="U2736" s="102"/>
      <c r="V2736" s="102"/>
      <c r="W2736" s="103"/>
      <c r="X2736" s="102"/>
      <c r="Y2736" s="102"/>
      <c r="Z2736" s="102"/>
      <c r="AA2736" s="102"/>
      <c r="AB2736" s="102"/>
      <c r="AC2736" s="102"/>
      <c r="AD2736" s="102"/>
      <c r="AE2736" s="147"/>
    </row>
    <row r="2737" spans="1:31">
      <c r="A2737" s="100"/>
      <c r="B2737" s="101"/>
      <c r="C2737" s="175"/>
      <c r="D2737" s="67"/>
      <c r="E2737" s="67"/>
      <c r="F2737" s="102"/>
      <c r="G2737" s="102"/>
      <c r="H2737" s="102"/>
      <c r="I2737" s="102"/>
      <c r="J2737" s="102"/>
      <c r="K2737" s="102"/>
      <c r="L2737" s="67"/>
      <c r="M2737" s="67"/>
      <c r="N2737" s="67"/>
      <c r="O2737" s="111"/>
      <c r="P2737" s="67"/>
      <c r="Q2737" s="198"/>
      <c r="R2737" s="102"/>
      <c r="S2737" s="102"/>
      <c r="T2737" s="102"/>
      <c r="U2737" s="102"/>
      <c r="V2737" s="102"/>
      <c r="W2737" s="103"/>
      <c r="X2737" s="102"/>
      <c r="Y2737" s="102"/>
      <c r="Z2737" s="102"/>
      <c r="AA2737" s="102"/>
      <c r="AB2737" s="102"/>
      <c r="AC2737" s="102"/>
      <c r="AD2737" s="102"/>
      <c r="AE2737" s="147"/>
    </row>
    <row r="2738" spans="1:31">
      <c r="A2738" s="100"/>
      <c r="B2738" s="101"/>
      <c r="C2738" s="175"/>
      <c r="D2738" s="67"/>
      <c r="E2738" s="67"/>
      <c r="F2738" s="102"/>
      <c r="G2738" s="102"/>
      <c r="H2738" s="102"/>
      <c r="I2738" s="102"/>
      <c r="J2738" s="102"/>
      <c r="K2738" s="102"/>
      <c r="L2738" s="67"/>
      <c r="M2738" s="67"/>
      <c r="N2738" s="67"/>
      <c r="O2738" s="111"/>
      <c r="P2738" s="67"/>
      <c r="Q2738" s="198"/>
      <c r="R2738" s="102"/>
      <c r="S2738" s="102"/>
      <c r="T2738" s="102"/>
      <c r="U2738" s="102"/>
      <c r="V2738" s="102"/>
      <c r="W2738" s="103"/>
      <c r="X2738" s="102"/>
      <c r="Y2738" s="102"/>
      <c r="Z2738" s="102"/>
      <c r="AA2738" s="102"/>
      <c r="AB2738" s="102"/>
      <c r="AC2738" s="102"/>
      <c r="AD2738" s="102"/>
      <c r="AE2738" s="147"/>
    </row>
    <row r="2739" spans="1:31">
      <c r="A2739" s="100"/>
      <c r="B2739" s="101"/>
      <c r="C2739" s="175"/>
      <c r="D2739" s="67"/>
      <c r="E2739" s="67"/>
      <c r="F2739" s="102"/>
      <c r="G2739" s="102"/>
      <c r="H2739" s="102"/>
      <c r="I2739" s="102"/>
      <c r="J2739" s="102"/>
      <c r="K2739" s="102"/>
      <c r="L2739" s="67"/>
      <c r="M2739" s="67"/>
      <c r="N2739" s="67"/>
      <c r="O2739" s="111"/>
      <c r="P2739" s="67"/>
      <c r="Q2739" s="198"/>
      <c r="R2739" s="102"/>
      <c r="S2739" s="102"/>
      <c r="T2739" s="102"/>
      <c r="U2739" s="102"/>
      <c r="V2739" s="102"/>
      <c r="W2739" s="103"/>
      <c r="X2739" s="102"/>
      <c r="Y2739" s="102"/>
      <c r="Z2739" s="102"/>
      <c r="AA2739" s="102"/>
      <c r="AB2739" s="102"/>
      <c r="AC2739" s="102"/>
      <c r="AD2739" s="102"/>
      <c r="AE2739" s="147"/>
    </row>
    <row r="2740" spans="1:31">
      <c r="A2740" s="100"/>
      <c r="B2740" s="101"/>
      <c r="C2740" s="175"/>
      <c r="D2740" s="67"/>
      <c r="E2740" s="67"/>
      <c r="F2740" s="102"/>
      <c r="G2740" s="102"/>
      <c r="H2740" s="102"/>
      <c r="I2740" s="102"/>
      <c r="J2740" s="102"/>
      <c r="K2740" s="102"/>
      <c r="L2740" s="67"/>
      <c r="M2740" s="67"/>
      <c r="N2740" s="67"/>
      <c r="O2740" s="111"/>
      <c r="P2740" s="67"/>
      <c r="Q2740" s="198"/>
      <c r="R2740" s="102"/>
      <c r="S2740" s="102"/>
      <c r="T2740" s="102"/>
      <c r="U2740" s="102"/>
      <c r="V2740" s="102"/>
      <c r="W2740" s="103"/>
      <c r="X2740" s="102"/>
      <c r="Y2740" s="102"/>
      <c r="Z2740" s="102"/>
      <c r="AA2740" s="102"/>
      <c r="AB2740" s="102"/>
      <c r="AC2740" s="102"/>
      <c r="AD2740" s="102"/>
      <c r="AE2740" s="147"/>
    </row>
    <row r="2741" spans="1:31">
      <c r="A2741" s="100"/>
      <c r="B2741" s="101"/>
      <c r="C2741" s="175"/>
      <c r="D2741" s="67"/>
      <c r="E2741" s="67"/>
      <c r="F2741" s="102"/>
      <c r="G2741" s="102"/>
      <c r="H2741" s="102"/>
      <c r="I2741" s="102"/>
      <c r="J2741" s="102"/>
      <c r="K2741" s="102"/>
      <c r="L2741" s="67"/>
      <c r="M2741" s="67"/>
      <c r="N2741" s="67"/>
      <c r="O2741" s="111"/>
      <c r="P2741" s="67"/>
      <c r="Q2741" s="198"/>
      <c r="R2741" s="102"/>
      <c r="S2741" s="102"/>
      <c r="T2741" s="102"/>
      <c r="U2741" s="102"/>
      <c r="V2741" s="102"/>
      <c r="W2741" s="103"/>
      <c r="X2741" s="102"/>
      <c r="Y2741" s="102"/>
      <c r="Z2741" s="102"/>
      <c r="AA2741" s="102"/>
      <c r="AB2741" s="102"/>
      <c r="AC2741" s="102"/>
      <c r="AD2741" s="102"/>
      <c r="AE2741" s="147"/>
    </row>
    <row r="2742" spans="1:31">
      <c r="A2742" s="100"/>
      <c r="B2742" s="101"/>
      <c r="C2742" s="175"/>
      <c r="D2742" s="67"/>
      <c r="E2742" s="67"/>
      <c r="F2742" s="102"/>
      <c r="G2742" s="102"/>
      <c r="H2742" s="102"/>
      <c r="I2742" s="102"/>
      <c r="J2742" s="102"/>
      <c r="K2742" s="102"/>
      <c r="L2742" s="67"/>
      <c r="M2742" s="67"/>
      <c r="N2742" s="67"/>
      <c r="O2742" s="111"/>
      <c r="P2742" s="67"/>
      <c r="Q2742" s="198"/>
      <c r="R2742" s="102"/>
      <c r="S2742" s="102"/>
      <c r="T2742" s="102"/>
      <c r="U2742" s="102"/>
      <c r="V2742" s="102"/>
      <c r="W2742" s="103"/>
      <c r="X2742" s="102"/>
      <c r="Y2742" s="102"/>
      <c r="Z2742" s="102"/>
      <c r="AA2742" s="102"/>
      <c r="AB2742" s="102"/>
      <c r="AC2742" s="102"/>
      <c r="AD2742" s="102"/>
      <c r="AE2742" s="147"/>
    </row>
    <row r="2743" spans="1:31">
      <c r="A2743" s="100"/>
      <c r="B2743" s="101"/>
      <c r="C2743" s="175"/>
      <c r="D2743" s="67"/>
      <c r="E2743" s="67"/>
      <c r="F2743" s="102"/>
      <c r="G2743" s="102"/>
      <c r="H2743" s="102"/>
      <c r="I2743" s="102"/>
      <c r="J2743" s="102"/>
      <c r="K2743" s="102"/>
      <c r="L2743" s="67"/>
      <c r="M2743" s="67"/>
      <c r="N2743" s="67"/>
      <c r="O2743" s="111"/>
      <c r="P2743" s="67"/>
      <c r="Q2743" s="198"/>
      <c r="R2743" s="102"/>
      <c r="S2743" s="102"/>
      <c r="T2743" s="102"/>
      <c r="U2743" s="102"/>
      <c r="V2743" s="102"/>
      <c r="W2743" s="103"/>
      <c r="X2743" s="102"/>
      <c r="Y2743" s="102"/>
      <c r="Z2743" s="102"/>
      <c r="AA2743" s="102"/>
      <c r="AB2743" s="102"/>
      <c r="AC2743" s="102"/>
      <c r="AD2743" s="102"/>
      <c r="AE2743" s="147"/>
    </row>
    <row r="2744" spans="1:31">
      <c r="A2744" s="100"/>
      <c r="B2744" s="101"/>
      <c r="C2744" s="175"/>
      <c r="D2744" s="67"/>
      <c r="E2744" s="67"/>
      <c r="F2744" s="102"/>
      <c r="G2744" s="102"/>
      <c r="H2744" s="102"/>
      <c r="I2744" s="102"/>
      <c r="J2744" s="102"/>
      <c r="K2744" s="102"/>
      <c r="L2744" s="67"/>
      <c r="M2744" s="67"/>
      <c r="N2744" s="67"/>
      <c r="O2744" s="111"/>
      <c r="P2744" s="67"/>
      <c r="Q2744" s="198"/>
      <c r="R2744" s="102"/>
      <c r="S2744" s="102"/>
      <c r="T2744" s="102"/>
      <c r="U2744" s="102"/>
      <c r="V2744" s="102"/>
      <c r="W2744" s="103"/>
      <c r="X2744" s="102"/>
      <c r="Y2744" s="102"/>
      <c r="Z2744" s="102"/>
      <c r="AA2744" s="102"/>
      <c r="AB2744" s="102"/>
      <c r="AC2744" s="102"/>
      <c r="AD2744" s="102"/>
      <c r="AE2744" s="147"/>
    </row>
    <row r="2745" spans="1:31">
      <c r="A2745" s="100"/>
      <c r="B2745" s="101"/>
      <c r="C2745" s="175"/>
      <c r="D2745" s="67"/>
      <c r="E2745" s="67"/>
      <c r="F2745" s="102"/>
      <c r="G2745" s="102"/>
      <c r="H2745" s="102"/>
      <c r="I2745" s="102"/>
      <c r="J2745" s="102"/>
      <c r="K2745" s="102"/>
      <c r="L2745" s="67"/>
      <c r="M2745" s="67"/>
      <c r="N2745" s="67"/>
      <c r="O2745" s="111"/>
      <c r="P2745" s="67"/>
      <c r="Q2745" s="198"/>
      <c r="R2745" s="102"/>
      <c r="S2745" s="102"/>
      <c r="T2745" s="102"/>
      <c r="U2745" s="102"/>
      <c r="V2745" s="102"/>
      <c r="W2745" s="103"/>
      <c r="X2745" s="102"/>
      <c r="Y2745" s="102"/>
      <c r="Z2745" s="102"/>
      <c r="AA2745" s="102"/>
      <c r="AB2745" s="102"/>
      <c r="AC2745" s="102"/>
      <c r="AD2745" s="102"/>
      <c r="AE2745" s="147"/>
    </row>
    <row r="2746" spans="1:31">
      <c r="A2746" s="100"/>
      <c r="B2746" s="101"/>
      <c r="C2746" s="175"/>
      <c r="D2746" s="67"/>
      <c r="E2746" s="67"/>
      <c r="F2746" s="102"/>
      <c r="G2746" s="102"/>
      <c r="H2746" s="102"/>
      <c r="I2746" s="102"/>
      <c r="J2746" s="102"/>
      <c r="K2746" s="102"/>
      <c r="L2746" s="67"/>
      <c r="M2746" s="67"/>
      <c r="N2746" s="67"/>
      <c r="O2746" s="111"/>
      <c r="P2746" s="67"/>
      <c r="Q2746" s="198"/>
      <c r="R2746" s="102"/>
      <c r="S2746" s="102"/>
      <c r="T2746" s="102"/>
      <c r="U2746" s="102"/>
      <c r="V2746" s="102"/>
      <c r="W2746" s="103"/>
      <c r="X2746" s="102"/>
      <c r="Y2746" s="102"/>
      <c r="Z2746" s="102"/>
      <c r="AA2746" s="102"/>
      <c r="AB2746" s="102"/>
      <c r="AC2746" s="102"/>
      <c r="AD2746" s="102"/>
      <c r="AE2746" s="147"/>
    </row>
    <row r="2747" spans="1:31">
      <c r="A2747" s="100"/>
      <c r="B2747" s="101"/>
      <c r="C2747" s="175"/>
      <c r="D2747" s="67"/>
      <c r="E2747" s="67"/>
      <c r="F2747" s="102"/>
      <c r="G2747" s="102"/>
      <c r="H2747" s="102"/>
      <c r="I2747" s="102"/>
      <c r="J2747" s="102"/>
      <c r="K2747" s="102"/>
      <c r="L2747" s="67"/>
      <c r="M2747" s="67"/>
      <c r="N2747" s="67"/>
      <c r="O2747" s="111"/>
      <c r="P2747" s="67"/>
      <c r="Q2747" s="198"/>
      <c r="R2747" s="102"/>
      <c r="S2747" s="102"/>
      <c r="T2747" s="102"/>
      <c r="U2747" s="102"/>
      <c r="V2747" s="102"/>
      <c r="W2747" s="103"/>
      <c r="X2747" s="102"/>
      <c r="Y2747" s="102"/>
      <c r="Z2747" s="102"/>
      <c r="AA2747" s="102"/>
      <c r="AB2747" s="102"/>
      <c r="AC2747" s="102"/>
      <c r="AD2747" s="102"/>
      <c r="AE2747" s="147"/>
    </row>
    <row r="2748" spans="1:31">
      <c r="A2748" s="100"/>
      <c r="B2748" s="101"/>
      <c r="C2748" s="175"/>
      <c r="D2748" s="67"/>
      <c r="E2748" s="67"/>
      <c r="F2748" s="102"/>
      <c r="G2748" s="102"/>
      <c r="H2748" s="102"/>
      <c r="I2748" s="102"/>
      <c r="J2748" s="102"/>
      <c r="K2748" s="102"/>
      <c r="L2748" s="67"/>
      <c r="M2748" s="67"/>
      <c r="N2748" s="67"/>
      <c r="O2748" s="111"/>
      <c r="P2748" s="67"/>
      <c r="Q2748" s="198"/>
      <c r="R2748" s="102"/>
      <c r="S2748" s="102"/>
      <c r="T2748" s="102"/>
      <c r="U2748" s="102"/>
      <c r="V2748" s="102"/>
      <c r="W2748" s="103"/>
      <c r="X2748" s="102"/>
      <c r="Y2748" s="102"/>
      <c r="Z2748" s="102"/>
      <c r="AA2748" s="102"/>
      <c r="AB2748" s="102"/>
      <c r="AC2748" s="102"/>
      <c r="AD2748" s="102"/>
      <c r="AE2748" s="147"/>
    </row>
    <row r="2749" spans="1:31">
      <c r="A2749" s="100"/>
      <c r="B2749" s="101"/>
      <c r="C2749" s="175"/>
      <c r="D2749" s="67"/>
      <c r="E2749" s="67"/>
      <c r="F2749" s="102"/>
      <c r="G2749" s="102"/>
      <c r="H2749" s="102"/>
      <c r="I2749" s="102"/>
      <c r="J2749" s="102"/>
      <c r="K2749" s="102"/>
      <c r="L2749" s="67"/>
      <c r="M2749" s="67"/>
      <c r="N2749" s="67"/>
      <c r="O2749" s="111"/>
      <c r="P2749" s="67"/>
      <c r="Q2749" s="198"/>
      <c r="R2749" s="102"/>
      <c r="S2749" s="102"/>
      <c r="T2749" s="102"/>
      <c r="U2749" s="102"/>
      <c r="V2749" s="102"/>
      <c r="W2749" s="103"/>
      <c r="X2749" s="102"/>
      <c r="Y2749" s="102"/>
      <c r="Z2749" s="102"/>
      <c r="AA2749" s="102"/>
      <c r="AB2749" s="102"/>
      <c r="AC2749" s="102"/>
      <c r="AD2749" s="102"/>
      <c r="AE2749" s="147"/>
    </row>
    <row r="2750" spans="1:31">
      <c r="A2750" s="100"/>
      <c r="B2750" s="101"/>
      <c r="C2750" s="175"/>
      <c r="D2750" s="67"/>
      <c r="E2750" s="67"/>
      <c r="F2750" s="102"/>
      <c r="G2750" s="102"/>
      <c r="H2750" s="102"/>
      <c r="I2750" s="102"/>
      <c r="J2750" s="102"/>
      <c r="K2750" s="102"/>
      <c r="L2750" s="67"/>
      <c r="M2750" s="67"/>
      <c r="N2750" s="67"/>
      <c r="O2750" s="111"/>
      <c r="P2750" s="67"/>
      <c r="Q2750" s="198"/>
      <c r="R2750" s="102"/>
      <c r="S2750" s="102"/>
      <c r="T2750" s="102"/>
      <c r="U2750" s="102"/>
      <c r="V2750" s="102"/>
      <c r="W2750" s="103"/>
      <c r="X2750" s="102"/>
      <c r="Y2750" s="102"/>
      <c r="Z2750" s="102"/>
      <c r="AA2750" s="102"/>
      <c r="AB2750" s="102"/>
      <c r="AC2750" s="102"/>
      <c r="AD2750" s="102"/>
      <c r="AE2750" s="147"/>
    </row>
    <row r="2751" spans="1:31">
      <c r="A2751" s="100"/>
      <c r="B2751" s="101"/>
      <c r="C2751" s="175"/>
      <c r="D2751" s="67"/>
      <c r="E2751" s="67"/>
      <c r="F2751" s="102"/>
      <c r="G2751" s="102"/>
      <c r="H2751" s="102"/>
      <c r="I2751" s="102"/>
      <c r="J2751" s="102"/>
      <c r="K2751" s="102"/>
      <c r="L2751" s="67"/>
      <c r="M2751" s="67"/>
      <c r="N2751" s="67"/>
      <c r="O2751" s="111"/>
      <c r="P2751" s="67"/>
      <c r="Q2751" s="198"/>
      <c r="R2751" s="102"/>
      <c r="S2751" s="102"/>
      <c r="T2751" s="102"/>
      <c r="U2751" s="102"/>
      <c r="V2751" s="102"/>
      <c r="W2751" s="103"/>
      <c r="X2751" s="102"/>
      <c r="Y2751" s="102"/>
      <c r="Z2751" s="102"/>
      <c r="AA2751" s="102"/>
      <c r="AB2751" s="102"/>
      <c r="AC2751" s="102"/>
      <c r="AD2751" s="102"/>
      <c r="AE2751" s="147"/>
    </row>
    <row r="2752" spans="1:31">
      <c r="A2752" s="100"/>
      <c r="B2752" s="101"/>
      <c r="C2752" s="175"/>
      <c r="D2752" s="67"/>
      <c r="E2752" s="67"/>
      <c r="F2752" s="102"/>
      <c r="G2752" s="102"/>
      <c r="H2752" s="102"/>
      <c r="I2752" s="102"/>
      <c r="J2752" s="102"/>
      <c r="K2752" s="102"/>
      <c r="L2752" s="67"/>
      <c r="M2752" s="67"/>
      <c r="N2752" s="67"/>
      <c r="O2752" s="111"/>
      <c r="P2752" s="67"/>
      <c r="Q2752" s="198"/>
      <c r="R2752" s="102"/>
      <c r="S2752" s="102"/>
      <c r="T2752" s="102"/>
      <c r="U2752" s="102"/>
      <c r="V2752" s="102"/>
      <c r="W2752" s="103"/>
      <c r="X2752" s="102"/>
      <c r="Y2752" s="102"/>
      <c r="Z2752" s="102"/>
      <c r="AA2752" s="102"/>
      <c r="AB2752" s="102"/>
      <c r="AC2752" s="102"/>
      <c r="AD2752" s="102"/>
      <c r="AE2752" s="147"/>
    </row>
    <row r="2753" spans="1:31">
      <c r="A2753" s="100"/>
      <c r="B2753" s="101"/>
      <c r="C2753" s="175"/>
      <c r="D2753" s="67"/>
      <c r="E2753" s="67"/>
      <c r="F2753" s="102"/>
      <c r="G2753" s="102"/>
      <c r="H2753" s="102"/>
      <c r="I2753" s="102"/>
      <c r="J2753" s="102"/>
      <c r="K2753" s="102"/>
      <c r="L2753" s="67"/>
      <c r="M2753" s="67"/>
      <c r="N2753" s="67"/>
      <c r="O2753" s="111"/>
      <c r="P2753" s="67"/>
      <c r="Q2753" s="198"/>
      <c r="R2753" s="102"/>
      <c r="S2753" s="102"/>
      <c r="T2753" s="102"/>
      <c r="U2753" s="102"/>
      <c r="V2753" s="102"/>
      <c r="W2753" s="103"/>
      <c r="X2753" s="102"/>
      <c r="Y2753" s="102"/>
      <c r="Z2753" s="102"/>
      <c r="AA2753" s="102"/>
      <c r="AB2753" s="102"/>
      <c r="AC2753" s="102"/>
      <c r="AD2753" s="102"/>
      <c r="AE2753" s="147"/>
    </row>
    <row r="2754" spans="1:31">
      <c r="A2754" s="100"/>
      <c r="B2754" s="101"/>
      <c r="C2754" s="175"/>
      <c r="D2754" s="67"/>
      <c r="E2754" s="67"/>
      <c r="F2754" s="102"/>
      <c r="G2754" s="102"/>
      <c r="H2754" s="102"/>
      <c r="I2754" s="102"/>
      <c r="J2754" s="102"/>
      <c r="K2754" s="102"/>
      <c r="L2754" s="67"/>
      <c r="M2754" s="67"/>
      <c r="N2754" s="67"/>
      <c r="O2754" s="111"/>
      <c r="P2754" s="67"/>
      <c r="Q2754" s="198"/>
      <c r="R2754" s="102"/>
      <c r="S2754" s="102"/>
      <c r="T2754" s="102"/>
      <c r="U2754" s="102"/>
      <c r="V2754" s="102"/>
      <c r="W2754" s="103"/>
      <c r="X2754" s="102"/>
      <c r="Y2754" s="102"/>
      <c r="Z2754" s="102"/>
      <c r="AA2754" s="102"/>
      <c r="AB2754" s="102"/>
      <c r="AC2754" s="102"/>
      <c r="AD2754" s="102"/>
      <c r="AE2754" s="147"/>
    </row>
    <row r="2755" spans="1:31">
      <c r="A2755" s="100"/>
      <c r="B2755" s="101"/>
      <c r="C2755" s="175"/>
      <c r="D2755" s="67"/>
      <c r="E2755" s="67"/>
      <c r="F2755" s="102"/>
      <c r="G2755" s="102"/>
      <c r="H2755" s="102"/>
      <c r="I2755" s="102"/>
      <c r="J2755" s="102"/>
      <c r="K2755" s="102"/>
      <c r="L2755" s="67"/>
      <c r="M2755" s="67"/>
      <c r="N2755" s="67"/>
      <c r="O2755" s="111"/>
      <c r="P2755" s="67"/>
      <c r="Q2755" s="198"/>
      <c r="R2755" s="102"/>
      <c r="S2755" s="102"/>
      <c r="T2755" s="102"/>
      <c r="U2755" s="102"/>
      <c r="V2755" s="102"/>
      <c r="W2755" s="103"/>
      <c r="X2755" s="102"/>
      <c r="Y2755" s="102"/>
      <c r="Z2755" s="102"/>
      <c r="AA2755" s="102"/>
      <c r="AB2755" s="102"/>
      <c r="AC2755" s="102"/>
      <c r="AD2755" s="102"/>
      <c r="AE2755" s="147"/>
    </row>
    <row r="2756" spans="1:31">
      <c r="A2756" s="100"/>
      <c r="B2756" s="101"/>
      <c r="C2756" s="175"/>
      <c r="D2756" s="67"/>
      <c r="E2756" s="67"/>
      <c r="F2756" s="102"/>
      <c r="G2756" s="102"/>
      <c r="H2756" s="102"/>
      <c r="I2756" s="102"/>
      <c r="J2756" s="102"/>
      <c r="K2756" s="102"/>
      <c r="L2756" s="67"/>
      <c r="M2756" s="67"/>
      <c r="N2756" s="67"/>
      <c r="O2756" s="111"/>
      <c r="P2756" s="67"/>
      <c r="Q2756" s="198"/>
      <c r="R2756" s="102"/>
      <c r="S2756" s="102"/>
      <c r="T2756" s="102"/>
      <c r="U2756" s="102"/>
      <c r="V2756" s="102"/>
      <c r="W2756" s="103"/>
      <c r="X2756" s="102"/>
      <c r="Y2756" s="102"/>
      <c r="Z2756" s="102"/>
      <c r="AA2756" s="102"/>
      <c r="AB2756" s="102"/>
      <c r="AC2756" s="102"/>
      <c r="AD2756" s="102"/>
      <c r="AE2756" s="147"/>
    </row>
    <row r="2757" spans="1:31">
      <c r="A2757" s="100"/>
      <c r="B2757" s="101"/>
      <c r="C2757" s="175"/>
      <c r="D2757" s="67"/>
      <c r="E2757" s="67"/>
      <c r="F2757" s="102"/>
      <c r="G2757" s="102"/>
      <c r="H2757" s="102"/>
      <c r="I2757" s="102"/>
      <c r="J2757" s="102"/>
      <c r="K2757" s="102"/>
      <c r="L2757" s="67"/>
      <c r="M2757" s="67"/>
      <c r="N2757" s="67"/>
      <c r="O2757" s="111"/>
      <c r="P2757" s="67"/>
      <c r="Q2757" s="198"/>
      <c r="R2757" s="102"/>
      <c r="S2757" s="102"/>
      <c r="T2757" s="102"/>
      <c r="U2757" s="102"/>
      <c r="V2757" s="102"/>
      <c r="W2757" s="103"/>
      <c r="X2757" s="102"/>
      <c r="Y2757" s="102"/>
      <c r="Z2757" s="102"/>
      <c r="AA2757" s="102"/>
      <c r="AB2757" s="102"/>
      <c r="AC2757" s="102"/>
      <c r="AD2757" s="102"/>
      <c r="AE2757" s="147"/>
    </row>
    <row r="2758" spans="1:31">
      <c r="A2758" s="100"/>
      <c r="B2758" s="101"/>
      <c r="C2758" s="175"/>
      <c r="D2758" s="67"/>
      <c r="E2758" s="67"/>
      <c r="F2758" s="102"/>
      <c r="G2758" s="102"/>
      <c r="H2758" s="102"/>
      <c r="I2758" s="102"/>
      <c r="J2758" s="102"/>
      <c r="K2758" s="102"/>
      <c r="L2758" s="67"/>
      <c r="M2758" s="67"/>
      <c r="N2758" s="67"/>
      <c r="O2758" s="111"/>
      <c r="P2758" s="67"/>
      <c r="Q2758" s="198"/>
      <c r="R2758" s="102"/>
      <c r="S2758" s="102"/>
      <c r="T2758" s="102"/>
      <c r="U2758" s="102"/>
      <c r="V2758" s="102"/>
      <c r="W2758" s="103"/>
      <c r="X2758" s="102"/>
      <c r="Y2758" s="102"/>
      <c r="Z2758" s="102"/>
      <c r="AA2758" s="102"/>
      <c r="AB2758" s="102"/>
      <c r="AC2758" s="102"/>
      <c r="AD2758" s="102"/>
      <c r="AE2758" s="147"/>
    </row>
    <row r="2759" spans="1:31">
      <c r="A2759" s="100"/>
      <c r="B2759" s="101"/>
      <c r="C2759" s="175"/>
      <c r="D2759" s="67"/>
      <c r="E2759" s="67"/>
      <c r="F2759" s="102"/>
      <c r="G2759" s="102"/>
      <c r="H2759" s="102"/>
      <c r="I2759" s="102"/>
      <c r="J2759" s="102"/>
      <c r="K2759" s="102"/>
      <c r="L2759" s="67"/>
      <c r="M2759" s="67"/>
      <c r="N2759" s="67"/>
      <c r="O2759" s="111"/>
      <c r="P2759" s="67"/>
      <c r="Q2759" s="198"/>
      <c r="R2759" s="102"/>
      <c r="S2759" s="102"/>
      <c r="T2759" s="102"/>
      <c r="U2759" s="102"/>
      <c r="V2759" s="102"/>
      <c r="W2759" s="103"/>
      <c r="X2759" s="102"/>
      <c r="Y2759" s="102"/>
      <c r="Z2759" s="102"/>
      <c r="AA2759" s="102"/>
      <c r="AB2759" s="102"/>
      <c r="AC2759" s="102"/>
      <c r="AD2759" s="102"/>
      <c r="AE2759" s="147"/>
    </row>
    <row r="2760" spans="1:31">
      <c r="A2760" s="100"/>
      <c r="B2760" s="101"/>
      <c r="C2760" s="175"/>
      <c r="D2760" s="67"/>
      <c r="E2760" s="67"/>
      <c r="F2760" s="102"/>
      <c r="G2760" s="102"/>
      <c r="H2760" s="102"/>
      <c r="I2760" s="102"/>
      <c r="J2760" s="102"/>
      <c r="K2760" s="102"/>
      <c r="L2760" s="67"/>
      <c r="M2760" s="67"/>
      <c r="N2760" s="67"/>
      <c r="O2760" s="111"/>
      <c r="P2760" s="67"/>
      <c r="Q2760" s="198"/>
      <c r="R2760" s="102"/>
      <c r="S2760" s="102"/>
      <c r="T2760" s="102"/>
      <c r="U2760" s="102"/>
      <c r="V2760" s="102"/>
      <c r="W2760" s="103"/>
      <c r="X2760" s="102"/>
      <c r="Y2760" s="102"/>
      <c r="Z2760" s="102"/>
      <c r="AA2760" s="102"/>
      <c r="AB2760" s="102"/>
      <c r="AC2760" s="102"/>
      <c r="AD2760" s="102"/>
      <c r="AE2760" s="147"/>
    </row>
    <row r="2761" spans="1:31">
      <c r="A2761" s="100"/>
      <c r="B2761" s="101"/>
      <c r="C2761" s="175"/>
      <c r="D2761" s="67"/>
      <c r="E2761" s="67"/>
      <c r="F2761" s="102"/>
      <c r="G2761" s="102"/>
      <c r="H2761" s="102"/>
      <c r="I2761" s="102"/>
      <c r="J2761" s="102"/>
      <c r="K2761" s="102"/>
      <c r="L2761" s="67"/>
      <c r="M2761" s="67"/>
      <c r="N2761" s="67"/>
      <c r="O2761" s="111"/>
      <c r="P2761" s="67"/>
      <c r="Q2761" s="198"/>
      <c r="R2761" s="102"/>
      <c r="S2761" s="102"/>
      <c r="T2761" s="102"/>
      <c r="U2761" s="102"/>
      <c r="V2761" s="102"/>
      <c r="W2761" s="103"/>
      <c r="X2761" s="102"/>
      <c r="Y2761" s="102"/>
      <c r="Z2761" s="102"/>
      <c r="AA2761" s="102"/>
      <c r="AB2761" s="102"/>
      <c r="AC2761" s="102"/>
      <c r="AD2761" s="102"/>
      <c r="AE2761" s="147"/>
    </row>
    <row r="2762" spans="1:31">
      <c r="A2762" s="100"/>
      <c r="B2762" s="101"/>
      <c r="C2762" s="175"/>
      <c r="D2762" s="67"/>
      <c r="E2762" s="67"/>
      <c r="F2762" s="102"/>
      <c r="G2762" s="102"/>
      <c r="H2762" s="102"/>
      <c r="I2762" s="102"/>
      <c r="J2762" s="102"/>
      <c r="K2762" s="102"/>
      <c r="L2762" s="67"/>
      <c r="M2762" s="67"/>
      <c r="N2762" s="67"/>
      <c r="O2762" s="111"/>
      <c r="P2762" s="67"/>
      <c r="Q2762" s="198"/>
      <c r="R2762" s="102"/>
      <c r="S2762" s="102"/>
      <c r="T2762" s="102"/>
      <c r="U2762" s="102"/>
      <c r="V2762" s="102"/>
      <c r="W2762" s="103"/>
      <c r="X2762" s="102"/>
      <c r="Y2762" s="102"/>
      <c r="Z2762" s="102"/>
      <c r="AA2762" s="102"/>
      <c r="AB2762" s="102"/>
      <c r="AC2762" s="102"/>
      <c r="AD2762" s="102"/>
      <c r="AE2762" s="147"/>
    </row>
    <row r="2763" spans="1:31">
      <c r="A2763" s="100"/>
      <c r="B2763" s="101"/>
      <c r="C2763" s="175"/>
      <c r="D2763" s="67"/>
      <c r="E2763" s="67"/>
      <c r="F2763" s="102"/>
      <c r="G2763" s="102"/>
      <c r="H2763" s="102"/>
      <c r="I2763" s="102"/>
      <c r="J2763" s="102"/>
      <c r="K2763" s="102"/>
      <c r="L2763" s="67"/>
      <c r="M2763" s="67"/>
      <c r="N2763" s="67"/>
      <c r="O2763" s="111"/>
      <c r="P2763" s="67"/>
      <c r="Q2763" s="198"/>
      <c r="R2763" s="102"/>
      <c r="S2763" s="102"/>
      <c r="T2763" s="102"/>
      <c r="U2763" s="102"/>
      <c r="V2763" s="102"/>
      <c r="W2763" s="103"/>
      <c r="X2763" s="102"/>
      <c r="Y2763" s="102"/>
      <c r="Z2763" s="102"/>
      <c r="AA2763" s="102"/>
      <c r="AB2763" s="102"/>
      <c r="AC2763" s="102"/>
      <c r="AD2763" s="102"/>
      <c r="AE2763" s="147"/>
    </row>
    <row r="2764" spans="1:31">
      <c r="A2764" s="100"/>
      <c r="B2764" s="101"/>
      <c r="C2764" s="175"/>
      <c r="D2764" s="67"/>
      <c r="E2764" s="67"/>
      <c r="F2764" s="102"/>
      <c r="G2764" s="102"/>
      <c r="H2764" s="102"/>
      <c r="I2764" s="102"/>
      <c r="J2764" s="102"/>
      <c r="K2764" s="102"/>
      <c r="L2764" s="67"/>
      <c r="M2764" s="67"/>
      <c r="N2764" s="67"/>
      <c r="O2764" s="111"/>
      <c r="P2764" s="67"/>
      <c r="Q2764" s="198"/>
      <c r="R2764" s="102"/>
      <c r="S2764" s="102"/>
      <c r="T2764" s="102"/>
      <c r="U2764" s="102"/>
      <c r="V2764" s="102"/>
      <c r="W2764" s="103"/>
      <c r="X2764" s="102"/>
      <c r="Y2764" s="102"/>
      <c r="Z2764" s="102"/>
      <c r="AA2764" s="102"/>
      <c r="AB2764" s="102"/>
      <c r="AC2764" s="102"/>
      <c r="AD2764" s="102"/>
      <c r="AE2764" s="147"/>
    </row>
    <row r="2765" spans="1:31">
      <c r="A2765" s="100"/>
      <c r="B2765" s="101"/>
      <c r="C2765" s="175"/>
      <c r="D2765" s="67"/>
      <c r="E2765" s="67"/>
      <c r="F2765" s="102"/>
      <c r="G2765" s="102"/>
      <c r="H2765" s="102"/>
      <c r="I2765" s="102"/>
      <c r="J2765" s="102"/>
      <c r="K2765" s="102"/>
      <c r="L2765" s="67"/>
      <c r="M2765" s="67"/>
      <c r="N2765" s="67"/>
      <c r="O2765" s="111"/>
      <c r="P2765" s="67"/>
      <c r="Q2765" s="198"/>
      <c r="R2765" s="102"/>
      <c r="S2765" s="102"/>
      <c r="T2765" s="102"/>
      <c r="U2765" s="102"/>
      <c r="V2765" s="102"/>
      <c r="W2765" s="103"/>
      <c r="X2765" s="102"/>
      <c r="Y2765" s="102"/>
      <c r="Z2765" s="102"/>
      <c r="AA2765" s="102"/>
      <c r="AB2765" s="102"/>
      <c r="AC2765" s="102"/>
      <c r="AD2765" s="102"/>
      <c r="AE2765" s="147"/>
    </row>
    <row r="2766" spans="1:31">
      <c r="A2766" s="100"/>
      <c r="B2766" s="101"/>
      <c r="C2766" s="175"/>
      <c r="D2766" s="67"/>
      <c r="E2766" s="67"/>
      <c r="F2766" s="102"/>
      <c r="G2766" s="102"/>
      <c r="H2766" s="102"/>
      <c r="I2766" s="102"/>
      <c r="J2766" s="102"/>
      <c r="K2766" s="102"/>
      <c r="L2766" s="67"/>
      <c r="M2766" s="67"/>
      <c r="N2766" s="67"/>
      <c r="O2766" s="111"/>
      <c r="P2766" s="67"/>
      <c r="Q2766" s="198"/>
      <c r="R2766" s="102"/>
      <c r="S2766" s="102"/>
      <c r="T2766" s="102"/>
      <c r="U2766" s="102"/>
      <c r="V2766" s="102"/>
      <c r="W2766" s="103"/>
      <c r="X2766" s="102"/>
      <c r="Y2766" s="102"/>
      <c r="Z2766" s="102"/>
      <c r="AA2766" s="102"/>
      <c r="AB2766" s="102"/>
      <c r="AC2766" s="102"/>
      <c r="AD2766" s="102"/>
      <c r="AE2766" s="147"/>
    </row>
    <row r="2767" spans="1:31">
      <c r="A2767" s="100"/>
      <c r="B2767" s="101"/>
      <c r="C2767" s="175"/>
      <c r="D2767" s="67"/>
      <c r="E2767" s="67"/>
      <c r="F2767" s="102"/>
      <c r="G2767" s="102"/>
      <c r="H2767" s="102"/>
      <c r="I2767" s="102"/>
      <c r="J2767" s="102"/>
      <c r="K2767" s="102"/>
      <c r="L2767" s="67"/>
      <c r="M2767" s="67"/>
      <c r="N2767" s="67"/>
      <c r="O2767" s="111"/>
      <c r="P2767" s="67"/>
      <c r="Q2767" s="198"/>
      <c r="R2767" s="102"/>
      <c r="S2767" s="102"/>
      <c r="T2767" s="102"/>
      <c r="U2767" s="102"/>
      <c r="V2767" s="102"/>
      <c r="W2767" s="103"/>
      <c r="X2767" s="102"/>
      <c r="Y2767" s="102"/>
      <c r="Z2767" s="102"/>
      <c r="AA2767" s="102"/>
      <c r="AB2767" s="102"/>
      <c r="AC2767" s="102"/>
      <c r="AD2767" s="102"/>
      <c r="AE2767" s="147"/>
    </row>
    <row r="2768" spans="1:31">
      <c r="A2768" s="100"/>
      <c r="B2768" s="101"/>
      <c r="C2768" s="175"/>
      <c r="D2768" s="67"/>
      <c r="E2768" s="67"/>
      <c r="F2768" s="102"/>
      <c r="G2768" s="102"/>
      <c r="H2768" s="102"/>
      <c r="I2768" s="102"/>
      <c r="J2768" s="102"/>
      <c r="K2768" s="102"/>
      <c r="L2768" s="67"/>
      <c r="M2768" s="67"/>
      <c r="N2768" s="67"/>
      <c r="O2768" s="111"/>
      <c r="P2768" s="67"/>
      <c r="Q2768" s="198"/>
      <c r="R2768" s="102"/>
      <c r="S2768" s="102"/>
      <c r="T2768" s="102"/>
      <c r="U2768" s="102"/>
      <c r="V2768" s="102"/>
      <c r="W2768" s="103"/>
      <c r="X2768" s="102"/>
      <c r="Y2768" s="102"/>
      <c r="Z2768" s="102"/>
      <c r="AA2768" s="102"/>
      <c r="AB2768" s="102"/>
      <c r="AC2768" s="102"/>
      <c r="AD2768" s="102"/>
      <c r="AE2768" s="147"/>
    </row>
    <row r="2769" spans="1:31">
      <c r="A2769" s="100"/>
      <c r="B2769" s="101"/>
      <c r="C2769" s="175"/>
      <c r="D2769" s="67"/>
      <c r="E2769" s="67"/>
      <c r="F2769" s="102"/>
      <c r="G2769" s="102"/>
      <c r="H2769" s="102"/>
      <c r="I2769" s="102"/>
      <c r="J2769" s="102"/>
      <c r="K2769" s="102"/>
      <c r="L2769" s="67"/>
      <c r="M2769" s="67"/>
      <c r="N2769" s="67"/>
      <c r="O2769" s="111"/>
      <c r="P2769" s="67"/>
      <c r="Q2769" s="198"/>
      <c r="R2769" s="102"/>
      <c r="S2769" s="102"/>
      <c r="T2769" s="102"/>
      <c r="U2769" s="102"/>
      <c r="V2769" s="102"/>
      <c r="W2769" s="103"/>
      <c r="X2769" s="102"/>
      <c r="Y2769" s="102"/>
      <c r="Z2769" s="102"/>
      <c r="AA2769" s="102"/>
      <c r="AB2769" s="102"/>
      <c r="AC2769" s="102"/>
      <c r="AD2769" s="102"/>
      <c r="AE2769" s="147"/>
    </row>
    <row r="2770" spans="1:31">
      <c r="A2770" s="100"/>
      <c r="B2770" s="101"/>
      <c r="C2770" s="175"/>
      <c r="D2770" s="67"/>
      <c r="E2770" s="67"/>
      <c r="F2770" s="102"/>
      <c r="G2770" s="102"/>
      <c r="H2770" s="102"/>
      <c r="I2770" s="102"/>
      <c r="J2770" s="102"/>
      <c r="K2770" s="102"/>
      <c r="L2770" s="67"/>
      <c r="M2770" s="67"/>
      <c r="N2770" s="67"/>
      <c r="O2770" s="111"/>
      <c r="P2770" s="67"/>
      <c r="Q2770" s="198"/>
      <c r="R2770" s="102"/>
      <c r="S2770" s="102"/>
      <c r="T2770" s="102"/>
      <c r="U2770" s="102"/>
      <c r="V2770" s="102"/>
      <c r="W2770" s="103"/>
      <c r="X2770" s="102"/>
      <c r="Y2770" s="102"/>
      <c r="Z2770" s="102"/>
      <c r="AA2770" s="102"/>
      <c r="AB2770" s="102"/>
      <c r="AC2770" s="102"/>
      <c r="AD2770" s="102"/>
      <c r="AE2770" s="147"/>
    </row>
    <row r="2771" spans="1:31">
      <c r="A2771" s="100"/>
      <c r="B2771" s="101"/>
      <c r="C2771" s="175"/>
      <c r="D2771" s="67"/>
      <c r="E2771" s="67"/>
      <c r="F2771" s="102"/>
      <c r="G2771" s="102"/>
      <c r="H2771" s="102"/>
      <c r="I2771" s="102"/>
      <c r="J2771" s="102"/>
      <c r="K2771" s="102"/>
      <c r="L2771" s="67"/>
      <c r="M2771" s="67"/>
      <c r="N2771" s="67"/>
      <c r="O2771" s="111"/>
      <c r="P2771" s="67"/>
      <c r="Q2771" s="198"/>
      <c r="R2771" s="102"/>
      <c r="S2771" s="102"/>
      <c r="T2771" s="102"/>
      <c r="U2771" s="102"/>
      <c r="V2771" s="102"/>
      <c r="W2771" s="103"/>
      <c r="X2771" s="102"/>
      <c r="Y2771" s="102"/>
      <c r="Z2771" s="102"/>
      <c r="AA2771" s="102"/>
      <c r="AB2771" s="102"/>
      <c r="AC2771" s="102"/>
      <c r="AD2771" s="102"/>
      <c r="AE2771" s="147"/>
    </row>
    <row r="2772" spans="1:31">
      <c r="A2772" s="100"/>
      <c r="B2772" s="101"/>
      <c r="C2772" s="175"/>
      <c r="D2772" s="67"/>
      <c r="E2772" s="67"/>
      <c r="F2772" s="102"/>
      <c r="G2772" s="102"/>
      <c r="H2772" s="102"/>
      <c r="I2772" s="102"/>
      <c r="J2772" s="102"/>
      <c r="K2772" s="102"/>
      <c r="L2772" s="67"/>
      <c r="M2772" s="67"/>
      <c r="N2772" s="67"/>
      <c r="O2772" s="111"/>
      <c r="P2772" s="67"/>
      <c r="Q2772" s="198"/>
      <c r="R2772" s="102"/>
      <c r="S2772" s="102"/>
      <c r="T2772" s="102"/>
      <c r="U2772" s="102"/>
      <c r="V2772" s="102"/>
      <c r="W2772" s="103"/>
      <c r="X2772" s="102"/>
      <c r="Y2772" s="102"/>
      <c r="Z2772" s="102"/>
      <c r="AA2772" s="102"/>
      <c r="AB2772" s="102"/>
      <c r="AC2772" s="102"/>
      <c r="AD2772" s="102"/>
      <c r="AE2772" s="147"/>
    </row>
    <row r="2773" spans="1:31">
      <c r="A2773" s="100"/>
      <c r="B2773" s="101"/>
      <c r="C2773" s="175"/>
      <c r="D2773" s="67"/>
      <c r="E2773" s="67"/>
      <c r="F2773" s="102"/>
      <c r="G2773" s="102"/>
      <c r="H2773" s="102"/>
      <c r="I2773" s="102"/>
      <c r="J2773" s="102"/>
      <c r="K2773" s="102"/>
      <c r="L2773" s="67"/>
      <c r="M2773" s="67"/>
      <c r="N2773" s="67"/>
      <c r="O2773" s="111"/>
      <c r="P2773" s="67"/>
      <c r="Q2773" s="198"/>
      <c r="R2773" s="102"/>
      <c r="S2773" s="102"/>
      <c r="T2773" s="102"/>
      <c r="U2773" s="102"/>
      <c r="V2773" s="102"/>
      <c r="W2773" s="103"/>
      <c r="X2773" s="102"/>
      <c r="Y2773" s="102"/>
      <c r="Z2773" s="102"/>
      <c r="AA2773" s="102"/>
      <c r="AB2773" s="102"/>
      <c r="AC2773" s="102"/>
      <c r="AD2773" s="102"/>
      <c r="AE2773" s="147"/>
    </row>
    <row r="2774" spans="1:31">
      <c r="A2774" s="100"/>
      <c r="B2774" s="101"/>
      <c r="C2774" s="175"/>
      <c r="D2774" s="67"/>
      <c r="E2774" s="67"/>
      <c r="F2774" s="102"/>
      <c r="G2774" s="102"/>
      <c r="H2774" s="102"/>
      <c r="I2774" s="102"/>
      <c r="J2774" s="102"/>
      <c r="K2774" s="102"/>
      <c r="L2774" s="67"/>
      <c r="M2774" s="67"/>
      <c r="N2774" s="67"/>
      <c r="O2774" s="111"/>
      <c r="P2774" s="67"/>
      <c r="Q2774" s="198"/>
      <c r="R2774" s="102"/>
      <c r="S2774" s="102"/>
      <c r="T2774" s="102"/>
      <c r="U2774" s="102"/>
      <c r="V2774" s="102"/>
      <c r="W2774" s="103"/>
      <c r="X2774" s="102"/>
      <c r="Y2774" s="102"/>
      <c r="Z2774" s="102"/>
      <c r="AA2774" s="102"/>
      <c r="AB2774" s="102"/>
      <c r="AC2774" s="102"/>
      <c r="AD2774" s="102"/>
      <c r="AE2774" s="147"/>
    </row>
    <row r="2775" spans="1:31">
      <c r="A2775" s="100"/>
      <c r="B2775" s="101"/>
      <c r="C2775" s="175"/>
      <c r="D2775" s="67"/>
      <c r="E2775" s="67"/>
      <c r="F2775" s="102"/>
      <c r="G2775" s="102"/>
      <c r="H2775" s="102"/>
      <c r="I2775" s="102"/>
      <c r="J2775" s="102"/>
      <c r="K2775" s="102"/>
      <c r="L2775" s="67"/>
      <c r="M2775" s="67"/>
      <c r="N2775" s="67"/>
      <c r="O2775" s="111"/>
      <c r="P2775" s="67"/>
      <c r="Q2775" s="198"/>
      <c r="R2775" s="102"/>
      <c r="S2775" s="102"/>
      <c r="T2775" s="102"/>
      <c r="U2775" s="102"/>
      <c r="V2775" s="102"/>
      <c r="W2775" s="103"/>
      <c r="X2775" s="102"/>
      <c r="Y2775" s="102"/>
      <c r="Z2775" s="102"/>
      <c r="AA2775" s="102"/>
      <c r="AB2775" s="102"/>
      <c r="AC2775" s="102"/>
      <c r="AD2775" s="102"/>
      <c r="AE2775" s="147"/>
    </row>
    <row r="2776" spans="1:31">
      <c r="A2776" s="100"/>
      <c r="B2776" s="101"/>
      <c r="C2776" s="175"/>
      <c r="D2776" s="67"/>
      <c r="E2776" s="67"/>
      <c r="F2776" s="102"/>
      <c r="G2776" s="102"/>
      <c r="H2776" s="102"/>
      <c r="I2776" s="102"/>
      <c r="J2776" s="102"/>
      <c r="K2776" s="102"/>
      <c r="L2776" s="67"/>
      <c r="M2776" s="67"/>
      <c r="N2776" s="67"/>
      <c r="O2776" s="111"/>
      <c r="P2776" s="67"/>
      <c r="Q2776" s="198"/>
      <c r="R2776" s="102"/>
      <c r="S2776" s="102"/>
      <c r="T2776" s="102"/>
      <c r="U2776" s="102"/>
      <c r="V2776" s="102"/>
      <c r="W2776" s="103"/>
      <c r="X2776" s="102"/>
      <c r="Y2776" s="102"/>
      <c r="Z2776" s="102"/>
      <c r="AA2776" s="102"/>
      <c r="AB2776" s="102"/>
      <c r="AC2776" s="102"/>
      <c r="AD2776" s="102"/>
      <c r="AE2776" s="147"/>
    </row>
    <row r="2777" spans="1:31">
      <c r="A2777" s="100"/>
      <c r="B2777" s="101"/>
      <c r="C2777" s="175"/>
      <c r="D2777" s="67"/>
      <c r="E2777" s="67"/>
      <c r="F2777" s="102"/>
      <c r="G2777" s="102"/>
      <c r="H2777" s="102"/>
      <c r="I2777" s="102"/>
      <c r="J2777" s="102"/>
      <c r="K2777" s="102"/>
      <c r="L2777" s="67"/>
      <c r="M2777" s="67"/>
      <c r="N2777" s="67"/>
      <c r="O2777" s="111"/>
      <c r="P2777" s="67"/>
      <c r="Q2777" s="198"/>
      <c r="R2777" s="102"/>
      <c r="S2777" s="102"/>
      <c r="T2777" s="102"/>
      <c r="U2777" s="102"/>
      <c r="V2777" s="102"/>
      <c r="W2777" s="103"/>
      <c r="X2777" s="102"/>
      <c r="Y2777" s="102"/>
      <c r="Z2777" s="102"/>
      <c r="AA2777" s="102"/>
      <c r="AB2777" s="102"/>
      <c r="AC2777" s="102"/>
      <c r="AD2777" s="102"/>
      <c r="AE2777" s="147"/>
    </row>
    <row r="2778" spans="1:31">
      <c r="A2778" s="100"/>
      <c r="B2778" s="101"/>
      <c r="C2778" s="175"/>
      <c r="D2778" s="67"/>
      <c r="E2778" s="67"/>
      <c r="F2778" s="102"/>
      <c r="G2778" s="102"/>
      <c r="H2778" s="102"/>
      <c r="I2778" s="102"/>
      <c r="J2778" s="102"/>
      <c r="K2778" s="102"/>
      <c r="L2778" s="67"/>
      <c r="M2778" s="67"/>
      <c r="N2778" s="67"/>
      <c r="O2778" s="111"/>
      <c r="P2778" s="67"/>
      <c r="Q2778" s="198"/>
      <c r="R2778" s="102"/>
      <c r="S2778" s="102"/>
      <c r="T2778" s="102"/>
      <c r="U2778" s="102"/>
      <c r="V2778" s="102"/>
      <c r="W2778" s="103"/>
      <c r="X2778" s="102"/>
      <c r="Y2778" s="102"/>
      <c r="Z2778" s="102"/>
      <c r="AA2778" s="102"/>
      <c r="AB2778" s="102"/>
      <c r="AC2778" s="102"/>
      <c r="AD2778" s="102"/>
      <c r="AE2778" s="147"/>
    </row>
    <row r="2779" spans="1:31">
      <c r="A2779" s="100"/>
      <c r="B2779" s="101"/>
      <c r="C2779" s="175"/>
      <c r="D2779" s="67"/>
      <c r="E2779" s="67"/>
      <c r="F2779" s="102"/>
      <c r="G2779" s="102"/>
      <c r="H2779" s="102"/>
      <c r="I2779" s="102"/>
      <c r="J2779" s="102"/>
      <c r="K2779" s="102"/>
      <c r="L2779" s="67"/>
      <c r="M2779" s="67"/>
      <c r="N2779" s="67"/>
      <c r="O2779" s="111"/>
      <c r="P2779" s="67"/>
      <c r="Q2779" s="198"/>
      <c r="R2779" s="102"/>
      <c r="S2779" s="102"/>
      <c r="T2779" s="102"/>
      <c r="U2779" s="102"/>
      <c r="V2779" s="102"/>
      <c r="W2779" s="103"/>
      <c r="X2779" s="102"/>
      <c r="Y2779" s="102"/>
      <c r="Z2779" s="102"/>
      <c r="AA2779" s="102"/>
      <c r="AB2779" s="102"/>
      <c r="AC2779" s="102"/>
      <c r="AD2779" s="102"/>
      <c r="AE2779" s="147"/>
    </row>
    <row r="2780" spans="1:31">
      <c r="A2780" s="100"/>
      <c r="B2780" s="101"/>
      <c r="C2780" s="175"/>
      <c r="D2780" s="67"/>
      <c r="E2780" s="67"/>
      <c r="F2780" s="102"/>
      <c r="G2780" s="102"/>
      <c r="H2780" s="102"/>
      <c r="I2780" s="102"/>
      <c r="J2780" s="102"/>
      <c r="K2780" s="102"/>
      <c r="L2780" s="67"/>
      <c r="M2780" s="67"/>
      <c r="N2780" s="67"/>
      <c r="O2780" s="111"/>
      <c r="P2780" s="67"/>
      <c r="Q2780" s="198"/>
      <c r="R2780" s="102"/>
      <c r="S2780" s="102"/>
      <c r="T2780" s="102"/>
      <c r="U2780" s="102"/>
      <c r="V2780" s="102"/>
      <c r="W2780" s="103"/>
      <c r="X2780" s="102"/>
      <c r="Y2780" s="102"/>
      <c r="Z2780" s="102"/>
      <c r="AA2780" s="102"/>
      <c r="AB2780" s="102"/>
      <c r="AC2780" s="102"/>
      <c r="AD2780" s="102"/>
      <c r="AE2780" s="147"/>
    </row>
    <row r="2781" spans="1:31">
      <c r="A2781" s="100"/>
      <c r="B2781" s="101"/>
      <c r="C2781" s="175"/>
      <c r="D2781" s="67"/>
      <c r="E2781" s="67"/>
      <c r="F2781" s="102"/>
      <c r="G2781" s="102"/>
      <c r="H2781" s="102"/>
      <c r="I2781" s="102"/>
      <c r="J2781" s="102"/>
      <c r="K2781" s="102"/>
      <c r="L2781" s="67"/>
      <c r="M2781" s="67"/>
      <c r="N2781" s="67"/>
      <c r="O2781" s="111"/>
      <c r="P2781" s="67"/>
      <c r="Q2781" s="198"/>
      <c r="R2781" s="102"/>
      <c r="S2781" s="102"/>
      <c r="T2781" s="102"/>
      <c r="U2781" s="102"/>
      <c r="V2781" s="102"/>
      <c r="W2781" s="103"/>
      <c r="X2781" s="102"/>
      <c r="Y2781" s="102"/>
      <c r="Z2781" s="102"/>
      <c r="AA2781" s="102"/>
      <c r="AB2781" s="102"/>
      <c r="AC2781" s="102"/>
      <c r="AD2781" s="102"/>
      <c r="AE2781" s="147"/>
    </row>
    <row r="2782" spans="1:31">
      <c r="A2782" s="100"/>
      <c r="B2782" s="101"/>
      <c r="C2782" s="175"/>
      <c r="D2782" s="67"/>
      <c r="E2782" s="67"/>
      <c r="F2782" s="102"/>
      <c r="G2782" s="102"/>
      <c r="H2782" s="102"/>
      <c r="I2782" s="102"/>
      <c r="J2782" s="102"/>
      <c r="K2782" s="102"/>
      <c r="L2782" s="67"/>
      <c r="M2782" s="67"/>
      <c r="N2782" s="67"/>
      <c r="O2782" s="111"/>
      <c r="P2782" s="67"/>
      <c r="Q2782" s="198"/>
      <c r="R2782" s="102"/>
      <c r="S2782" s="102"/>
      <c r="T2782" s="102"/>
      <c r="U2782" s="102"/>
      <c r="V2782" s="102"/>
      <c r="W2782" s="103"/>
      <c r="X2782" s="102"/>
      <c r="Y2782" s="102"/>
      <c r="Z2782" s="102"/>
      <c r="AA2782" s="102"/>
      <c r="AB2782" s="102"/>
      <c r="AC2782" s="102"/>
      <c r="AD2782" s="102"/>
      <c r="AE2782" s="147"/>
    </row>
    <row r="2783" spans="1:31">
      <c r="A2783" s="100"/>
      <c r="B2783" s="101"/>
      <c r="C2783" s="175"/>
      <c r="D2783" s="67"/>
      <c r="E2783" s="67"/>
      <c r="F2783" s="102"/>
      <c r="G2783" s="102"/>
      <c r="H2783" s="102"/>
      <c r="I2783" s="102"/>
      <c r="J2783" s="102"/>
      <c r="K2783" s="102"/>
      <c r="L2783" s="67"/>
      <c r="M2783" s="67"/>
      <c r="N2783" s="67"/>
      <c r="O2783" s="111"/>
      <c r="P2783" s="67"/>
      <c r="Q2783" s="198"/>
      <c r="R2783" s="102"/>
      <c r="S2783" s="102"/>
      <c r="T2783" s="102"/>
      <c r="U2783" s="102"/>
      <c r="V2783" s="102"/>
      <c r="W2783" s="103"/>
      <c r="X2783" s="102"/>
      <c r="Y2783" s="102"/>
      <c r="Z2783" s="102"/>
      <c r="AA2783" s="102"/>
      <c r="AB2783" s="102"/>
      <c r="AC2783" s="102"/>
      <c r="AD2783" s="102"/>
      <c r="AE2783" s="147"/>
    </row>
    <row r="2784" spans="1:31">
      <c r="A2784" s="100"/>
      <c r="B2784" s="101"/>
      <c r="C2784" s="175"/>
      <c r="D2784" s="67"/>
      <c r="E2784" s="67"/>
      <c r="F2784" s="102"/>
      <c r="G2784" s="102"/>
      <c r="H2784" s="102"/>
      <c r="I2784" s="102"/>
      <c r="J2784" s="102"/>
      <c r="K2784" s="102"/>
      <c r="L2784" s="67"/>
      <c r="M2784" s="67"/>
      <c r="N2784" s="67"/>
      <c r="O2784" s="111"/>
      <c r="P2784" s="67"/>
      <c r="Q2784" s="198"/>
      <c r="R2784" s="102"/>
      <c r="S2784" s="102"/>
      <c r="T2784" s="102"/>
      <c r="U2784" s="102"/>
      <c r="V2784" s="102"/>
      <c r="W2784" s="103"/>
      <c r="X2784" s="102"/>
      <c r="Y2784" s="102"/>
      <c r="Z2784" s="102"/>
      <c r="AA2784" s="102"/>
      <c r="AB2784" s="102"/>
      <c r="AC2784" s="102"/>
      <c r="AD2784" s="102"/>
      <c r="AE2784" s="147"/>
    </row>
    <row r="2785" spans="1:31">
      <c r="A2785" s="100"/>
      <c r="B2785" s="101"/>
      <c r="C2785" s="175"/>
      <c r="D2785" s="67"/>
      <c r="E2785" s="67"/>
      <c r="F2785" s="102"/>
      <c r="G2785" s="102"/>
      <c r="H2785" s="102"/>
      <c r="I2785" s="102"/>
      <c r="J2785" s="102"/>
      <c r="K2785" s="102"/>
      <c r="L2785" s="67"/>
      <c r="M2785" s="67"/>
      <c r="N2785" s="67"/>
      <c r="O2785" s="111"/>
      <c r="P2785" s="67"/>
      <c r="Q2785" s="198"/>
      <c r="R2785" s="102"/>
      <c r="S2785" s="102"/>
      <c r="T2785" s="102"/>
      <c r="U2785" s="102"/>
      <c r="V2785" s="102"/>
      <c r="W2785" s="103"/>
      <c r="X2785" s="102"/>
      <c r="Y2785" s="102"/>
      <c r="Z2785" s="102"/>
      <c r="AA2785" s="102"/>
      <c r="AB2785" s="102"/>
      <c r="AC2785" s="102"/>
      <c r="AD2785" s="102"/>
      <c r="AE2785" s="147"/>
    </row>
    <row r="2786" spans="1:31">
      <c r="A2786" s="100"/>
      <c r="B2786" s="101"/>
      <c r="C2786" s="175"/>
      <c r="D2786" s="67"/>
      <c r="E2786" s="67"/>
      <c r="F2786" s="102"/>
      <c r="G2786" s="102"/>
      <c r="H2786" s="102"/>
      <c r="I2786" s="102"/>
      <c r="J2786" s="102"/>
      <c r="K2786" s="102"/>
      <c r="L2786" s="67"/>
      <c r="M2786" s="67"/>
      <c r="N2786" s="67"/>
      <c r="O2786" s="111"/>
      <c r="P2786" s="67"/>
      <c r="Q2786" s="198"/>
      <c r="R2786" s="102"/>
      <c r="S2786" s="102"/>
      <c r="T2786" s="102"/>
      <c r="U2786" s="102"/>
      <c r="V2786" s="102"/>
      <c r="W2786" s="103"/>
      <c r="X2786" s="102"/>
      <c r="Y2786" s="102"/>
      <c r="Z2786" s="102"/>
      <c r="AA2786" s="102"/>
      <c r="AB2786" s="102"/>
      <c r="AC2786" s="102"/>
      <c r="AD2786" s="102"/>
      <c r="AE2786" s="147"/>
    </row>
    <row r="2787" spans="1:31">
      <c r="A2787" s="100"/>
      <c r="B2787" s="101"/>
      <c r="C2787" s="175"/>
      <c r="D2787" s="67"/>
      <c r="E2787" s="67"/>
      <c r="F2787" s="102"/>
      <c r="G2787" s="102"/>
      <c r="H2787" s="102"/>
      <c r="I2787" s="102"/>
      <c r="J2787" s="102"/>
      <c r="K2787" s="102"/>
      <c r="L2787" s="67"/>
      <c r="M2787" s="67"/>
      <c r="N2787" s="67"/>
      <c r="O2787" s="111"/>
      <c r="P2787" s="67"/>
      <c r="Q2787" s="198"/>
      <c r="R2787" s="102"/>
      <c r="S2787" s="102"/>
      <c r="T2787" s="102"/>
      <c r="U2787" s="102"/>
      <c r="V2787" s="102"/>
      <c r="W2787" s="103"/>
      <c r="X2787" s="102"/>
      <c r="Y2787" s="102"/>
      <c r="Z2787" s="102"/>
      <c r="AA2787" s="102"/>
      <c r="AB2787" s="102"/>
      <c r="AC2787" s="102"/>
      <c r="AD2787" s="102"/>
      <c r="AE2787" s="147"/>
    </row>
    <row r="2788" spans="1:31">
      <c r="A2788" s="100"/>
      <c r="B2788" s="101"/>
      <c r="C2788" s="175"/>
      <c r="D2788" s="67"/>
      <c r="E2788" s="67"/>
      <c r="F2788" s="102"/>
      <c r="G2788" s="102"/>
      <c r="H2788" s="102"/>
      <c r="I2788" s="102"/>
      <c r="J2788" s="102"/>
      <c r="K2788" s="102"/>
      <c r="L2788" s="67"/>
      <c r="M2788" s="67"/>
      <c r="N2788" s="67"/>
      <c r="O2788" s="111"/>
      <c r="P2788" s="67"/>
      <c r="Q2788" s="198"/>
      <c r="R2788" s="102"/>
      <c r="S2788" s="102"/>
      <c r="T2788" s="102"/>
      <c r="U2788" s="102"/>
      <c r="V2788" s="102"/>
      <c r="W2788" s="103"/>
      <c r="X2788" s="102"/>
      <c r="Y2788" s="102"/>
      <c r="Z2788" s="102"/>
      <c r="AA2788" s="102"/>
      <c r="AB2788" s="102"/>
      <c r="AC2788" s="102"/>
      <c r="AD2788" s="102"/>
      <c r="AE2788" s="147"/>
    </row>
    <row r="2789" spans="1:31">
      <c r="A2789" s="100"/>
      <c r="B2789" s="101"/>
      <c r="C2789" s="175"/>
      <c r="D2789" s="67"/>
      <c r="E2789" s="67"/>
      <c r="F2789" s="102"/>
      <c r="G2789" s="102"/>
      <c r="H2789" s="102"/>
      <c r="I2789" s="102"/>
      <c r="J2789" s="102"/>
      <c r="K2789" s="102"/>
      <c r="L2789" s="67"/>
      <c r="M2789" s="67"/>
      <c r="N2789" s="67"/>
      <c r="O2789" s="111"/>
      <c r="P2789" s="67"/>
      <c r="Q2789" s="198"/>
      <c r="R2789" s="102"/>
      <c r="S2789" s="102"/>
      <c r="T2789" s="102"/>
      <c r="U2789" s="102"/>
      <c r="V2789" s="102"/>
      <c r="W2789" s="103"/>
      <c r="X2789" s="102"/>
      <c r="Y2789" s="102"/>
      <c r="Z2789" s="102"/>
      <c r="AA2789" s="102"/>
      <c r="AB2789" s="102"/>
      <c r="AC2789" s="102"/>
      <c r="AD2789" s="102"/>
      <c r="AE2789" s="147"/>
    </row>
    <row r="2790" spans="1:31">
      <c r="A2790" s="100"/>
      <c r="B2790" s="101"/>
      <c r="C2790" s="175"/>
      <c r="D2790" s="67"/>
      <c r="E2790" s="67"/>
      <c r="F2790" s="102"/>
      <c r="G2790" s="102"/>
      <c r="H2790" s="102"/>
      <c r="I2790" s="102"/>
      <c r="J2790" s="102"/>
      <c r="K2790" s="102"/>
      <c r="L2790" s="67"/>
      <c r="M2790" s="67"/>
      <c r="N2790" s="67"/>
      <c r="O2790" s="111"/>
      <c r="P2790" s="67"/>
      <c r="Q2790" s="198"/>
      <c r="R2790" s="102"/>
      <c r="S2790" s="102"/>
      <c r="T2790" s="102"/>
      <c r="U2790" s="102"/>
      <c r="V2790" s="102"/>
      <c r="W2790" s="103"/>
      <c r="X2790" s="102"/>
      <c r="Y2790" s="102"/>
      <c r="Z2790" s="102"/>
      <c r="AA2790" s="102"/>
      <c r="AB2790" s="102"/>
      <c r="AC2790" s="102"/>
      <c r="AD2790" s="102"/>
      <c r="AE2790" s="147"/>
    </row>
    <row r="2791" spans="1:31">
      <c r="A2791" s="100"/>
      <c r="B2791" s="101"/>
      <c r="C2791" s="175"/>
      <c r="D2791" s="67"/>
      <c r="E2791" s="67"/>
      <c r="F2791" s="102"/>
      <c r="G2791" s="102"/>
      <c r="H2791" s="102"/>
      <c r="I2791" s="102"/>
      <c r="J2791" s="102"/>
      <c r="K2791" s="102"/>
      <c r="L2791" s="67"/>
      <c r="M2791" s="67"/>
      <c r="N2791" s="67"/>
      <c r="O2791" s="111"/>
      <c r="P2791" s="67"/>
      <c r="Q2791" s="198"/>
      <c r="R2791" s="102"/>
      <c r="S2791" s="102"/>
      <c r="T2791" s="102"/>
      <c r="U2791" s="102"/>
      <c r="V2791" s="102"/>
      <c r="W2791" s="103"/>
      <c r="X2791" s="102"/>
      <c r="Y2791" s="102"/>
      <c r="Z2791" s="102"/>
      <c r="AA2791" s="102"/>
      <c r="AB2791" s="102"/>
      <c r="AC2791" s="102"/>
      <c r="AD2791" s="102"/>
      <c r="AE2791" s="147"/>
    </row>
    <row r="2792" spans="1:31">
      <c r="A2792" s="100"/>
      <c r="B2792" s="101"/>
      <c r="C2792" s="175"/>
      <c r="D2792" s="67"/>
      <c r="E2792" s="67"/>
      <c r="F2792" s="102"/>
      <c r="G2792" s="102"/>
      <c r="H2792" s="102"/>
      <c r="I2792" s="102"/>
      <c r="J2792" s="102"/>
      <c r="K2792" s="102"/>
      <c r="L2792" s="67"/>
      <c r="M2792" s="67"/>
      <c r="N2792" s="67"/>
      <c r="O2792" s="111"/>
      <c r="P2792" s="67"/>
      <c r="Q2792" s="198"/>
      <c r="R2792" s="102"/>
      <c r="S2792" s="102"/>
      <c r="T2792" s="102"/>
      <c r="U2792" s="102"/>
      <c r="V2792" s="102"/>
      <c r="W2792" s="103"/>
      <c r="X2792" s="102"/>
      <c r="Y2792" s="102"/>
      <c r="Z2792" s="102"/>
      <c r="AA2792" s="102"/>
      <c r="AB2792" s="102"/>
      <c r="AC2792" s="102"/>
      <c r="AD2792" s="102"/>
      <c r="AE2792" s="147"/>
    </row>
    <row r="2793" spans="1:31">
      <c r="A2793" s="100"/>
      <c r="B2793" s="101"/>
      <c r="C2793" s="175"/>
      <c r="D2793" s="67"/>
      <c r="E2793" s="67"/>
      <c r="F2793" s="102"/>
      <c r="G2793" s="102"/>
      <c r="H2793" s="102"/>
      <c r="I2793" s="102"/>
      <c r="J2793" s="102"/>
      <c r="K2793" s="102"/>
      <c r="L2793" s="67"/>
      <c r="M2793" s="67"/>
      <c r="N2793" s="67"/>
      <c r="O2793" s="111"/>
      <c r="P2793" s="67"/>
      <c r="Q2793" s="198"/>
      <c r="R2793" s="102"/>
      <c r="S2793" s="102"/>
      <c r="T2793" s="102"/>
      <c r="U2793" s="102"/>
      <c r="V2793" s="102"/>
      <c r="W2793" s="103"/>
      <c r="X2793" s="102"/>
      <c r="Y2793" s="102"/>
      <c r="Z2793" s="102"/>
      <c r="AA2793" s="102"/>
      <c r="AB2793" s="102"/>
      <c r="AC2793" s="102"/>
      <c r="AD2793" s="102"/>
      <c r="AE2793" s="147"/>
    </row>
    <row r="2794" spans="1:31">
      <c r="A2794" s="100"/>
      <c r="B2794" s="101"/>
      <c r="C2794" s="175"/>
      <c r="D2794" s="67"/>
      <c r="E2794" s="67"/>
      <c r="F2794" s="102"/>
      <c r="G2794" s="102"/>
      <c r="H2794" s="102"/>
      <c r="I2794" s="102"/>
      <c r="J2794" s="102"/>
      <c r="K2794" s="102"/>
      <c r="L2794" s="67"/>
      <c r="M2794" s="67"/>
      <c r="N2794" s="67"/>
      <c r="O2794" s="111"/>
      <c r="P2794" s="67"/>
      <c r="Q2794" s="198"/>
      <c r="R2794" s="102"/>
      <c r="S2794" s="102"/>
      <c r="T2794" s="102"/>
      <c r="U2794" s="102"/>
      <c r="V2794" s="102"/>
      <c r="W2794" s="103"/>
      <c r="X2794" s="102"/>
      <c r="Y2794" s="102"/>
      <c r="Z2794" s="102"/>
      <c r="AA2794" s="102"/>
      <c r="AB2794" s="102"/>
      <c r="AC2794" s="102"/>
      <c r="AD2794" s="102"/>
      <c r="AE2794" s="147"/>
    </row>
    <row r="2795" spans="1:31">
      <c r="A2795" s="100"/>
      <c r="B2795" s="101"/>
      <c r="C2795" s="175"/>
      <c r="D2795" s="67"/>
      <c r="E2795" s="67"/>
      <c r="F2795" s="102"/>
      <c r="G2795" s="102"/>
      <c r="H2795" s="102"/>
      <c r="I2795" s="102"/>
      <c r="J2795" s="102"/>
      <c r="K2795" s="102"/>
      <c r="L2795" s="67"/>
      <c r="M2795" s="67"/>
      <c r="N2795" s="67"/>
      <c r="O2795" s="111"/>
      <c r="P2795" s="67"/>
      <c r="Q2795" s="198"/>
      <c r="R2795" s="102"/>
      <c r="S2795" s="102"/>
      <c r="T2795" s="102"/>
      <c r="U2795" s="102"/>
      <c r="V2795" s="102"/>
      <c r="W2795" s="103"/>
      <c r="X2795" s="102"/>
      <c r="Y2795" s="102"/>
      <c r="Z2795" s="102"/>
      <c r="AA2795" s="102"/>
      <c r="AB2795" s="102"/>
      <c r="AC2795" s="102"/>
      <c r="AD2795" s="102"/>
      <c r="AE2795" s="147"/>
    </row>
    <row r="2796" spans="1:31">
      <c r="A2796" s="100"/>
      <c r="B2796" s="101"/>
      <c r="C2796" s="175"/>
      <c r="D2796" s="67"/>
      <c r="E2796" s="67"/>
      <c r="F2796" s="102"/>
      <c r="G2796" s="102"/>
      <c r="H2796" s="102"/>
      <c r="I2796" s="102"/>
      <c r="J2796" s="102"/>
      <c r="K2796" s="102"/>
      <c r="L2796" s="67"/>
      <c r="M2796" s="67"/>
      <c r="N2796" s="67"/>
      <c r="O2796" s="111"/>
      <c r="P2796" s="67"/>
      <c r="Q2796" s="198"/>
      <c r="R2796" s="102"/>
      <c r="S2796" s="102"/>
      <c r="T2796" s="102"/>
      <c r="U2796" s="102"/>
      <c r="V2796" s="102"/>
      <c r="W2796" s="103"/>
      <c r="X2796" s="102"/>
      <c r="Y2796" s="102"/>
      <c r="Z2796" s="102"/>
      <c r="AA2796" s="102"/>
      <c r="AB2796" s="102"/>
      <c r="AC2796" s="102"/>
      <c r="AD2796" s="102"/>
      <c r="AE2796" s="147"/>
    </row>
    <row r="2797" spans="1:31">
      <c r="A2797" s="100"/>
      <c r="B2797" s="101"/>
      <c r="C2797" s="175"/>
      <c r="D2797" s="67"/>
      <c r="E2797" s="67"/>
      <c r="F2797" s="102"/>
      <c r="G2797" s="102"/>
      <c r="H2797" s="102"/>
      <c r="I2797" s="102"/>
      <c r="J2797" s="102"/>
      <c r="K2797" s="102"/>
      <c r="L2797" s="67"/>
      <c r="M2797" s="67"/>
      <c r="N2797" s="67"/>
      <c r="O2797" s="111"/>
      <c r="P2797" s="67"/>
      <c r="Q2797" s="198"/>
      <c r="R2797" s="102"/>
      <c r="S2797" s="102"/>
      <c r="T2797" s="102"/>
      <c r="U2797" s="102"/>
      <c r="V2797" s="102"/>
      <c r="W2797" s="103"/>
      <c r="X2797" s="102"/>
      <c r="Y2797" s="102"/>
      <c r="Z2797" s="102"/>
      <c r="AA2797" s="102"/>
      <c r="AB2797" s="102"/>
      <c r="AC2797" s="102"/>
      <c r="AD2797" s="102"/>
      <c r="AE2797" s="147"/>
    </row>
    <row r="2798" spans="1:31">
      <c r="A2798" s="100"/>
      <c r="B2798" s="101"/>
      <c r="C2798" s="175"/>
      <c r="D2798" s="67"/>
      <c r="E2798" s="67"/>
      <c r="F2798" s="102"/>
      <c r="G2798" s="102"/>
      <c r="H2798" s="102"/>
      <c r="I2798" s="102"/>
      <c r="J2798" s="102"/>
      <c r="K2798" s="102"/>
      <c r="L2798" s="67"/>
      <c r="M2798" s="67"/>
      <c r="N2798" s="67"/>
      <c r="O2798" s="111"/>
      <c r="P2798" s="67"/>
      <c r="Q2798" s="198"/>
      <c r="R2798" s="102"/>
      <c r="S2798" s="102"/>
      <c r="T2798" s="102"/>
      <c r="U2798" s="102"/>
      <c r="V2798" s="102"/>
      <c r="W2798" s="103"/>
      <c r="X2798" s="102"/>
      <c r="Y2798" s="102"/>
      <c r="Z2798" s="102"/>
      <c r="AA2798" s="102"/>
      <c r="AB2798" s="102"/>
      <c r="AC2798" s="102"/>
      <c r="AD2798" s="102"/>
      <c r="AE2798" s="147"/>
    </row>
    <row r="2799" spans="1:31">
      <c r="A2799" s="100"/>
      <c r="B2799" s="101"/>
      <c r="C2799" s="175"/>
      <c r="D2799" s="67"/>
      <c r="E2799" s="67"/>
      <c r="F2799" s="102"/>
      <c r="G2799" s="102"/>
      <c r="H2799" s="102"/>
      <c r="I2799" s="102"/>
      <c r="J2799" s="102"/>
      <c r="K2799" s="102"/>
      <c r="L2799" s="67"/>
      <c r="M2799" s="67"/>
      <c r="N2799" s="67"/>
      <c r="O2799" s="111"/>
      <c r="P2799" s="67"/>
      <c r="Q2799" s="198"/>
      <c r="R2799" s="102"/>
      <c r="S2799" s="102"/>
      <c r="T2799" s="102"/>
      <c r="U2799" s="102"/>
      <c r="V2799" s="102"/>
      <c r="W2799" s="103"/>
      <c r="X2799" s="102"/>
      <c r="Y2799" s="102"/>
      <c r="Z2799" s="102"/>
      <c r="AA2799" s="102"/>
      <c r="AB2799" s="102"/>
      <c r="AC2799" s="102"/>
      <c r="AD2799" s="102"/>
      <c r="AE2799" s="147"/>
    </row>
    <row r="2800" spans="1:31">
      <c r="A2800" s="100"/>
      <c r="B2800" s="101"/>
      <c r="C2800" s="175"/>
      <c r="D2800" s="67"/>
      <c r="E2800" s="67"/>
      <c r="F2800" s="102"/>
      <c r="G2800" s="102"/>
      <c r="H2800" s="102"/>
      <c r="I2800" s="102"/>
      <c r="J2800" s="102"/>
      <c r="K2800" s="102"/>
      <c r="L2800" s="67"/>
      <c r="M2800" s="67"/>
      <c r="N2800" s="67"/>
      <c r="O2800" s="111"/>
      <c r="P2800" s="67"/>
      <c r="Q2800" s="198"/>
      <c r="R2800" s="102"/>
      <c r="S2800" s="102"/>
      <c r="T2800" s="102"/>
      <c r="U2800" s="102"/>
      <c r="V2800" s="102"/>
      <c r="W2800" s="103"/>
      <c r="X2800" s="102"/>
      <c r="Y2800" s="102"/>
      <c r="Z2800" s="102"/>
      <c r="AA2800" s="102"/>
      <c r="AB2800" s="102"/>
      <c r="AC2800" s="102"/>
      <c r="AD2800" s="102"/>
      <c r="AE2800" s="147"/>
    </row>
    <row r="2801" spans="1:31">
      <c r="A2801" s="100"/>
      <c r="B2801" s="101"/>
      <c r="C2801" s="175"/>
      <c r="D2801" s="67"/>
      <c r="E2801" s="67"/>
      <c r="F2801" s="102"/>
      <c r="G2801" s="102"/>
      <c r="H2801" s="102"/>
      <c r="I2801" s="102"/>
      <c r="J2801" s="102"/>
      <c r="K2801" s="102"/>
      <c r="L2801" s="67"/>
      <c r="M2801" s="67"/>
      <c r="N2801" s="67"/>
      <c r="O2801" s="111"/>
      <c r="P2801" s="67"/>
      <c r="Q2801" s="198"/>
      <c r="R2801" s="102"/>
      <c r="S2801" s="102"/>
      <c r="T2801" s="102"/>
      <c r="U2801" s="102"/>
      <c r="V2801" s="102"/>
      <c r="W2801" s="103"/>
      <c r="X2801" s="102"/>
      <c r="Y2801" s="102"/>
      <c r="Z2801" s="102"/>
      <c r="AA2801" s="102"/>
      <c r="AB2801" s="102"/>
      <c r="AC2801" s="102"/>
      <c r="AD2801" s="102"/>
      <c r="AE2801" s="147"/>
    </row>
    <row r="2802" spans="1:31">
      <c r="A2802" s="100"/>
      <c r="B2802" s="101"/>
      <c r="C2802" s="175"/>
      <c r="D2802" s="67"/>
      <c r="E2802" s="67"/>
      <c r="F2802" s="102"/>
      <c r="G2802" s="102"/>
      <c r="H2802" s="102"/>
      <c r="I2802" s="102"/>
      <c r="J2802" s="102"/>
      <c r="K2802" s="102"/>
      <c r="L2802" s="67"/>
      <c r="M2802" s="67"/>
      <c r="N2802" s="67"/>
      <c r="O2802" s="111"/>
      <c r="P2802" s="67"/>
      <c r="Q2802" s="198"/>
      <c r="R2802" s="102"/>
      <c r="S2802" s="102"/>
      <c r="T2802" s="102"/>
      <c r="U2802" s="102"/>
      <c r="V2802" s="102"/>
      <c r="W2802" s="103"/>
      <c r="X2802" s="102"/>
      <c r="Y2802" s="102"/>
      <c r="Z2802" s="102"/>
      <c r="AA2802" s="102"/>
      <c r="AB2802" s="102"/>
      <c r="AC2802" s="102"/>
      <c r="AD2802" s="102"/>
      <c r="AE2802" s="147"/>
    </row>
    <row r="2803" spans="1:31">
      <c r="A2803" s="100"/>
      <c r="B2803" s="101"/>
      <c r="C2803" s="175"/>
      <c r="D2803" s="67"/>
      <c r="E2803" s="67"/>
      <c r="F2803" s="102"/>
      <c r="G2803" s="102"/>
      <c r="H2803" s="102"/>
      <c r="I2803" s="102"/>
      <c r="J2803" s="102"/>
      <c r="K2803" s="102"/>
      <c r="L2803" s="67"/>
      <c r="M2803" s="67"/>
      <c r="N2803" s="67"/>
      <c r="O2803" s="111"/>
      <c r="P2803" s="67"/>
      <c r="Q2803" s="198"/>
      <c r="R2803" s="102"/>
      <c r="S2803" s="102"/>
      <c r="T2803" s="102"/>
      <c r="U2803" s="102"/>
      <c r="V2803" s="102"/>
      <c r="W2803" s="103"/>
      <c r="X2803" s="102"/>
      <c r="Y2803" s="102"/>
      <c r="Z2803" s="102"/>
      <c r="AA2803" s="102"/>
      <c r="AB2803" s="102"/>
      <c r="AC2803" s="102"/>
      <c r="AD2803" s="102"/>
      <c r="AE2803" s="147"/>
    </row>
    <row r="2804" spans="1:31">
      <c r="A2804" s="100"/>
      <c r="B2804" s="101"/>
      <c r="C2804" s="175"/>
      <c r="D2804" s="67"/>
      <c r="E2804" s="67"/>
      <c r="F2804" s="102"/>
      <c r="G2804" s="102"/>
      <c r="H2804" s="102"/>
      <c r="I2804" s="102"/>
      <c r="J2804" s="102"/>
      <c r="K2804" s="102"/>
      <c r="L2804" s="67"/>
      <c r="M2804" s="67"/>
      <c r="N2804" s="67"/>
      <c r="O2804" s="111"/>
      <c r="P2804" s="67"/>
      <c r="Q2804" s="198"/>
      <c r="R2804" s="102"/>
      <c r="S2804" s="102"/>
      <c r="T2804" s="102"/>
      <c r="U2804" s="102"/>
      <c r="V2804" s="102"/>
      <c r="W2804" s="103"/>
      <c r="X2804" s="102"/>
      <c r="Y2804" s="102"/>
      <c r="Z2804" s="102"/>
      <c r="AA2804" s="102"/>
      <c r="AB2804" s="102"/>
      <c r="AC2804" s="102"/>
      <c r="AD2804" s="102"/>
      <c r="AE2804" s="147"/>
    </row>
    <row r="2805" spans="1:31">
      <c r="A2805" s="100"/>
      <c r="B2805" s="101"/>
      <c r="C2805" s="175"/>
      <c r="D2805" s="67"/>
      <c r="E2805" s="67"/>
      <c r="F2805" s="102"/>
      <c r="G2805" s="102"/>
      <c r="H2805" s="102"/>
      <c r="I2805" s="102"/>
      <c r="J2805" s="102"/>
      <c r="K2805" s="102"/>
      <c r="L2805" s="67"/>
      <c r="M2805" s="67"/>
      <c r="N2805" s="67"/>
      <c r="O2805" s="111"/>
      <c r="P2805" s="67"/>
      <c r="Q2805" s="198"/>
      <c r="R2805" s="102"/>
      <c r="S2805" s="102"/>
      <c r="T2805" s="102"/>
      <c r="U2805" s="102"/>
      <c r="V2805" s="102"/>
      <c r="W2805" s="103"/>
      <c r="X2805" s="102"/>
      <c r="Y2805" s="102"/>
      <c r="Z2805" s="102"/>
      <c r="AA2805" s="102"/>
      <c r="AB2805" s="102"/>
      <c r="AC2805" s="102"/>
      <c r="AD2805" s="102"/>
      <c r="AE2805" s="147"/>
    </row>
    <row r="2806" spans="1:31">
      <c r="A2806" s="100"/>
      <c r="B2806" s="101"/>
      <c r="C2806" s="175"/>
      <c r="D2806" s="67"/>
      <c r="E2806" s="67"/>
      <c r="F2806" s="102"/>
      <c r="G2806" s="102"/>
      <c r="H2806" s="102"/>
      <c r="I2806" s="102"/>
      <c r="J2806" s="102"/>
      <c r="K2806" s="102"/>
      <c r="L2806" s="67"/>
      <c r="M2806" s="67"/>
      <c r="N2806" s="67"/>
      <c r="O2806" s="111"/>
      <c r="P2806" s="67"/>
      <c r="Q2806" s="198"/>
      <c r="R2806" s="102"/>
      <c r="S2806" s="102"/>
      <c r="T2806" s="102"/>
      <c r="U2806" s="102"/>
      <c r="V2806" s="102"/>
      <c r="W2806" s="103"/>
      <c r="X2806" s="102"/>
      <c r="Y2806" s="102"/>
      <c r="Z2806" s="102"/>
      <c r="AA2806" s="102"/>
      <c r="AB2806" s="102"/>
      <c r="AC2806" s="102"/>
      <c r="AD2806" s="102"/>
      <c r="AE2806" s="147"/>
    </row>
    <row r="2807" spans="1:31">
      <c r="A2807" s="100"/>
      <c r="B2807" s="101"/>
      <c r="C2807" s="175"/>
      <c r="D2807" s="67"/>
      <c r="E2807" s="67"/>
      <c r="F2807" s="102"/>
      <c r="G2807" s="102"/>
      <c r="H2807" s="102"/>
      <c r="I2807" s="102"/>
      <c r="J2807" s="102"/>
      <c r="K2807" s="102"/>
      <c r="L2807" s="67"/>
      <c r="M2807" s="67"/>
      <c r="N2807" s="67"/>
      <c r="O2807" s="111"/>
      <c r="P2807" s="67"/>
      <c r="Q2807" s="198"/>
      <c r="R2807" s="102"/>
      <c r="S2807" s="102"/>
      <c r="T2807" s="102"/>
      <c r="U2807" s="102"/>
      <c r="V2807" s="102"/>
      <c r="W2807" s="103"/>
      <c r="X2807" s="102"/>
      <c r="Y2807" s="102"/>
      <c r="Z2807" s="102"/>
      <c r="AA2807" s="102"/>
      <c r="AB2807" s="102"/>
      <c r="AC2807" s="102"/>
      <c r="AD2807" s="102"/>
      <c r="AE2807" s="147"/>
    </row>
    <row r="2808" spans="1:31">
      <c r="A2808" s="100"/>
      <c r="B2808" s="101"/>
      <c r="C2808" s="175"/>
      <c r="D2808" s="67"/>
      <c r="E2808" s="67"/>
      <c r="F2808" s="102"/>
      <c r="G2808" s="102"/>
      <c r="H2808" s="102"/>
      <c r="I2808" s="102"/>
      <c r="J2808" s="102"/>
      <c r="K2808" s="102"/>
      <c r="L2808" s="67"/>
      <c r="M2808" s="67"/>
      <c r="N2808" s="67"/>
      <c r="O2808" s="111"/>
      <c r="P2808" s="67"/>
      <c r="Q2808" s="198"/>
      <c r="R2808" s="102"/>
      <c r="S2808" s="102"/>
      <c r="T2808" s="102"/>
      <c r="U2808" s="102"/>
      <c r="V2808" s="102"/>
      <c r="W2808" s="103"/>
      <c r="X2808" s="102"/>
      <c r="Y2808" s="102"/>
      <c r="Z2808" s="102"/>
      <c r="AA2808" s="102"/>
      <c r="AB2808" s="102"/>
      <c r="AC2808" s="102"/>
      <c r="AD2808" s="102"/>
      <c r="AE2808" s="147"/>
    </row>
    <row r="2809" spans="1:31">
      <c r="A2809" s="100"/>
      <c r="B2809" s="101"/>
      <c r="C2809" s="175"/>
      <c r="D2809" s="67"/>
      <c r="E2809" s="67"/>
      <c r="F2809" s="102"/>
      <c r="G2809" s="102"/>
      <c r="H2809" s="102"/>
      <c r="I2809" s="102"/>
      <c r="J2809" s="102"/>
      <c r="K2809" s="102"/>
      <c r="L2809" s="67"/>
      <c r="M2809" s="67"/>
      <c r="N2809" s="67"/>
      <c r="O2809" s="111"/>
      <c r="P2809" s="67"/>
      <c r="Q2809" s="198"/>
      <c r="R2809" s="102"/>
      <c r="S2809" s="102"/>
      <c r="T2809" s="102"/>
      <c r="U2809" s="102"/>
      <c r="V2809" s="102"/>
      <c r="W2809" s="103"/>
      <c r="X2809" s="102"/>
      <c r="Y2809" s="102"/>
      <c r="Z2809" s="102"/>
      <c r="AA2809" s="102"/>
      <c r="AB2809" s="102"/>
      <c r="AC2809" s="102"/>
      <c r="AD2809" s="102"/>
      <c r="AE2809" s="147"/>
    </row>
    <row r="2810" spans="1:31">
      <c r="A2810" s="100"/>
      <c r="B2810" s="101"/>
      <c r="C2810" s="175"/>
      <c r="D2810" s="67"/>
      <c r="E2810" s="67"/>
      <c r="F2810" s="102"/>
      <c r="G2810" s="102"/>
      <c r="H2810" s="102"/>
      <c r="I2810" s="102"/>
      <c r="J2810" s="102"/>
      <c r="K2810" s="102"/>
      <c r="L2810" s="67"/>
      <c r="M2810" s="67"/>
      <c r="N2810" s="67"/>
      <c r="O2810" s="111"/>
      <c r="P2810" s="67"/>
      <c r="Q2810" s="198"/>
      <c r="R2810" s="102"/>
      <c r="S2810" s="102"/>
      <c r="T2810" s="102"/>
      <c r="U2810" s="102"/>
      <c r="V2810" s="102"/>
      <c r="W2810" s="103"/>
      <c r="X2810" s="102"/>
      <c r="Y2810" s="102"/>
      <c r="Z2810" s="102"/>
      <c r="AA2810" s="102"/>
      <c r="AB2810" s="102"/>
      <c r="AC2810" s="102"/>
      <c r="AD2810" s="102"/>
      <c r="AE2810" s="147"/>
    </row>
    <row r="2811" spans="1:31">
      <c r="A2811" s="100"/>
      <c r="B2811" s="101"/>
      <c r="C2811" s="175"/>
      <c r="D2811" s="67"/>
      <c r="E2811" s="67"/>
      <c r="F2811" s="102"/>
      <c r="G2811" s="102"/>
      <c r="H2811" s="102"/>
      <c r="I2811" s="102"/>
      <c r="J2811" s="102"/>
      <c r="K2811" s="102"/>
      <c r="L2811" s="67"/>
      <c r="M2811" s="67"/>
      <c r="N2811" s="67"/>
      <c r="O2811" s="111"/>
      <c r="P2811" s="67"/>
      <c r="Q2811" s="198"/>
      <c r="R2811" s="102"/>
      <c r="S2811" s="102"/>
      <c r="T2811" s="102"/>
      <c r="U2811" s="102"/>
      <c r="V2811" s="102"/>
      <c r="W2811" s="103"/>
      <c r="X2811" s="102"/>
      <c r="Y2811" s="102"/>
      <c r="Z2811" s="102"/>
      <c r="AA2811" s="102"/>
      <c r="AB2811" s="102"/>
      <c r="AC2811" s="102"/>
      <c r="AD2811" s="102"/>
      <c r="AE2811" s="147"/>
    </row>
    <row r="2812" spans="1:31">
      <c r="A2812" s="100"/>
      <c r="B2812" s="101"/>
      <c r="C2812" s="175"/>
      <c r="D2812" s="67"/>
      <c r="E2812" s="67"/>
      <c r="F2812" s="102"/>
      <c r="G2812" s="102"/>
      <c r="H2812" s="102"/>
      <c r="I2812" s="102"/>
      <c r="J2812" s="102"/>
      <c r="K2812" s="102"/>
      <c r="L2812" s="67"/>
      <c r="M2812" s="67"/>
      <c r="N2812" s="67"/>
      <c r="O2812" s="111"/>
      <c r="P2812" s="67"/>
      <c r="Q2812" s="198"/>
      <c r="R2812" s="102"/>
      <c r="S2812" s="102"/>
      <c r="T2812" s="102"/>
      <c r="U2812" s="102"/>
      <c r="V2812" s="102"/>
      <c r="W2812" s="103"/>
      <c r="X2812" s="102"/>
      <c r="Y2812" s="102"/>
      <c r="Z2812" s="102"/>
      <c r="AA2812" s="102"/>
      <c r="AB2812" s="102"/>
      <c r="AC2812" s="102"/>
      <c r="AD2812" s="102"/>
      <c r="AE2812" s="147"/>
    </row>
    <row r="2813" spans="1:31">
      <c r="A2813" s="100"/>
      <c r="B2813" s="101"/>
      <c r="C2813" s="175"/>
      <c r="D2813" s="67"/>
      <c r="E2813" s="67"/>
      <c r="F2813" s="102"/>
      <c r="G2813" s="102"/>
      <c r="H2813" s="102"/>
      <c r="I2813" s="102"/>
      <c r="J2813" s="102"/>
      <c r="K2813" s="102"/>
      <c r="L2813" s="67"/>
      <c r="M2813" s="67"/>
      <c r="N2813" s="67"/>
      <c r="O2813" s="111"/>
      <c r="P2813" s="67"/>
      <c r="Q2813" s="198"/>
      <c r="R2813" s="102"/>
      <c r="S2813" s="102"/>
      <c r="T2813" s="102"/>
      <c r="U2813" s="102"/>
      <c r="V2813" s="102"/>
      <c r="W2813" s="103"/>
      <c r="X2813" s="102"/>
      <c r="Y2813" s="102"/>
      <c r="Z2813" s="102"/>
      <c r="AA2813" s="102"/>
      <c r="AB2813" s="102"/>
      <c r="AC2813" s="102"/>
      <c r="AD2813" s="102"/>
      <c r="AE2813" s="147"/>
    </row>
    <row r="2814" spans="1:31">
      <c r="A2814" s="100"/>
      <c r="B2814" s="101"/>
      <c r="C2814" s="175"/>
      <c r="D2814" s="67"/>
      <c r="E2814" s="67"/>
      <c r="F2814" s="102"/>
      <c r="G2814" s="102"/>
      <c r="H2814" s="102"/>
      <c r="I2814" s="102"/>
      <c r="J2814" s="102"/>
      <c r="K2814" s="102"/>
      <c r="L2814" s="67"/>
      <c r="M2814" s="67"/>
      <c r="N2814" s="67"/>
      <c r="O2814" s="111"/>
      <c r="P2814" s="67"/>
      <c r="Q2814" s="198"/>
      <c r="R2814" s="102"/>
      <c r="S2814" s="102"/>
      <c r="T2814" s="102"/>
      <c r="U2814" s="102"/>
      <c r="V2814" s="102"/>
      <c r="W2814" s="103"/>
      <c r="X2814" s="102"/>
      <c r="Y2814" s="102"/>
      <c r="Z2814" s="102"/>
      <c r="AA2814" s="102"/>
      <c r="AB2814" s="102"/>
      <c r="AC2814" s="102"/>
      <c r="AD2814" s="102"/>
      <c r="AE2814" s="147"/>
    </row>
    <row r="2815" spans="1:31">
      <c r="A2815" s="100"/>
      <c r="B2815" s="101"/>
      <c r="C2815" s="175"/>
      <c r="D2815" s="67"/>
      <c r="E2815" s="67"/>
      <c r="F2815" s="102"/>
      <c r="G2815" s="102"/>
      <c r="H2815" s="102"/>
      <c r="I2815" s="102"/>
      <c r="J2815" s="102"/>
      <c r="K2815" s="102"/>
      <c r="L2815" s="67"/>
      <c r="M2815" s="67"/>
      <c r="N2815" s="67"/>
      <c r="O2815" s="111"/>
      <c r="P2815" s="67"/>
      <c r="Q2815" s="198"/>
      <c r="R2815" s="102"/>
      <c r="S2815" s="102"/>
      <c r="T2815" s="102"/>
      <c r="U2815" s="102"/>
      <c r="V2815" s="102"/>
      <c r="W2815" s="103"/>
      <c r="X2815" s="102"/>
      <c r="Y2815" s="102"/>
      <c r="Z2815" s="102"/>
      <c r="AA2815" s="102"/>
      <c r="AB2815" s="102"/>
      <c r="AC2815" s="102"/>
      <c r="AD2815" s="102"/>
      <c r="AE2815" s="147"/>
    </row>
    <row r="2816" spans="1:31">
      <c r="A2816" s="100"/>
      <c r="B2816" s="101"/>
      <c r="C2816" s="175"/>
      <c r="D2816" s="67"/>
      <c r="E2816" s="67"/>
      <c r="F2816" s="102"/>
      <c r="G2816" s="102"/>
      <c r="H2816" s="102"/>
      <c r="I2816" s="102"/>
      <c r="J2816" s="102"/>
      <c r="K2816" s="102"/>
      <c r="L2816" s="67"/>
      <c r="M2816" s="67"/>
      <c r="N2816" s="67"/>
      <c r="O2816" s="111"/>
      <c r="P2816" s="67"/>
      <c r="Q2816" s="198"/>
      <c r="R2816" s="102"/>
      <c r="S2816" s="102"/>
      <c r="T2816" s="102"/>
      <c r="U2816" s="102"/>
      <c r="V2816" s="102"/>
      <c r="W2816" s="103"/>
      <c r="X2816" s="102"/>
      <c r="Y2816" s="102"/>
      <c r="Z2816" s="102"/>
      <c r="AA2816" s="102"/>
      <c r="AB2816" s="102"/>
      <c r="AC2816" s="102"/>
      <c r="AD2816" s="102"/>
      <c r="AE2816" s="147"/>
    </row>
    <row r="2817" spans="1:31">
      <c r="A2817" s="100"/>
      <c r="B2817" s="101"/>
      <c r="C2817" s="175"/>
      <c r="D2817" s="67"/>
      <c r="E2817" s="67"/>
      <c r="F2817" s="102"/>
      <c r="G2817" s="102"/>
      <c r="H2817" s="102"/>
      <c r="I2817" s="102"/>
      <c r="J2817" s="102"/>
      <c r="K2817" s="102"/>
      <c r="L2817" s="67"/>
      <c r="M2817" s="67"/>
      <c r="N2817" s="67"/>
      <c r="O2817" s="111"/>
      <c r="P2817" s="67"/>
      <c r="Q2817" s="198"/>
      <c r="R2817" s="102"/>
      <c r="S2817" s="102"/>
      <c r="T2817" s="102"/>
      <c r="U2817" s="102"/>
      <c r="V2817" s="102"/>
      <c r="W2817" s="103"/>
      <c r="X2817" s="102"/>
      <c r="Y2817" s="102"/>
      <c r="Z2817" s="102"/>
      <c r="AA2817" s="102"/>
      <c r="AB2817" s="102"/>
      <c r="AC2817" s="102"/>
      <c r="AD2817" s="102"/>
      <c r="AE2817" s="147"/>
    </row>
    <row r="2818" spans="1:31">
      <c r="A2818" s="100"/>
      <c r="B2818" s="101"/>
      <c r="C2818" s="175"/>
      <c r="D2818" s="67"/>
      <c r="E2818" s="67"/>
      <c r="F2818" s="102"/>
      <c r="G2818" s="102"/>
      <c r="H2818" s="102"/>
      <c r="I2818" s="102"/>
      <c r="J2818" s="102"/>
      <c r="K2818" s="102"/>
      <c r="L2818" s="67"/>
      <c r="M2818" s="67"/>
      <c r="N2818" s="67"/>
      <c r="O2818" s="111"/>
      <c r="P2818" s="67"/>
      <c r="Q2818" s="198"/>
      <c r="R2818" s="102"/>
      <c r="S2818" s="102"/>
      <c r="T2818" s="102"/>
      <c r="U2818" s="102"/>
      <c r="V2818" s="102"/>
      <c r="W2818" s="103"/>
      <c r="X2818" s="102"/>
      <c r="Y2818" s="102"/>
      <c r="Z2818" s="102"/>
      <c r="AA2818" s="102"/>
      <c r="AB2818" s="102"/>
      <c r="AC2818" s="102"/>
      <c r="AD2818" s="102"/>
      <c r="AE2818" s="147"/>
    </row>
    <row r="2819" spans="1:31">
      <c r="A2819" s="100"/>
      <c r="B2819" s="101"/>
      <c r="C2819" s="175"/>
      <c r="D2819" s="67"/>
      <c r="E2819" s="67"/>
      <c r="F2819" s="102"/>
      <c r="G2819" s="102"/>
      <c r="H2819" s="102"/>
      <c r="I2819" s="102"/>
      <c r="J2819" s="102"/>
      <c r="K2819" s="102"/>
      <c r="L2819" s="67"/>
      <c r="M2819" s="67"/>
      <c r="N2819" s="67"/>
      <c r="O2819" s="111"/>
      <c r="P2819" s="67"/>
      <c r="Q2819" s="198"/>
      <c r="R2819" s="102"/>
      <c r="S2819" s="102"/>
      <c r="T2819" s="102"/>
      <c r="U2819" s="102"/>
      <c r="V2819" s="102"/>
      <c r="W2819" s="103"/>
      <c r="X2819" s="102"/>
      <c r="Y2819" s="102"/>
      <c r="Z2819" s="102"/>
      <c r="AA2819" s="102"/>
      <c r="AB2819" s="102"/>
      <c r="AC2819" s="102"/>
      <c r="AD2819" s="102"/>
      <c r="AE2819" s="147"/>
    </row>
    <row r="2820" spans="1:31">
      <c r="A2820" s="100"/>
      <c r="B2820" s="101"/>
      <c r="C2820" s="175"/>
      <c r="D2820" s="67"/>
      <c r="E2820" s="67"/>
      <c r="F2820" s="102"/>
      <c r="G2820" s="102"/>
      <c r="H2820" s="102"/>
      <c r="I2820" s="102"/>
      <c r="J2820" s="102"/>
      <c r="K2820" s="102"/>
      <c r="L2820" s="67"/>
      <c r="M2820" s="67"/>
      <c r="N2820" s="67"/>
      <c r="O2820" s="111"/>
      <c r="P2820" s="67"/>
      <c r="Q2820" s="198"/>
      <c r="R2820" s="102"/>
      <c r="S2820" s="102"/>
      <c r="T2820" s="102"/>
      <c r="U2820" s="102"/>
      <c r="V2820" s="102"/>
      <c r="W2820" s="103"/>
      <c r="X2820" s="102"/>
      <c r="Y2820" s="102"/>
      <c r="Z2820" s="102"/>
      <c r="AA2820" s="102"/>
      <c r="AB2820" s="102"/>
      <c r="AC2820" s="102"/>
      <c r="AD2820" s="102"/>
      <c r="AE2820" s="147"/>
    </row>
    <row r="2821" spans="1:31">
      <c r="A2821" s="100"/>
      <c r="B2821" s="101"/>
      <c r="C2821" s="175"/>
      <c r="D2821" s="67"/>
      <c r="E2821" s="67"/>
      <c r="F2821" s="102"/>
      <c r="G2821" s="102"/>
      <c r="H2821" s="102"/>
      <c r="I2821" s="102"/>
      <c r="J2821" s="102"/>
      <c r="K2821" s="102"/>
      <c r="L2821" s="67"/>
      <c r="M2821" s="67"/>
      <c r="N2821" s="67"/>
      <c r="O2821" s="111"/>
      <c r="P2821" s="67"/>
      <c r="Q2821" s="198"/>
      <c r="R2821" s="102"/>
      <c r="S2821" s="102"/>
      <c r="T2821" s="102"/>
      <c r="U2821" s="102"/>
      <c r="V2821" s="102"/>
      <c r="W2821" s="103"/>
      <c r="X2821" s="102"/>
      <c r="Y2821" s="102"/>
      <c r="Z2821" s="102"/>
      <c r="AA2821" s="102"/>
      <c r="AB2821" s="102"/>
      <c r="AC2821" s="102"/>
      <c r="AD2821" s="102"/>
      <c r="AE2821" s="147"/>
    </row>
    <row r="2822" spans="1:31">
      <c r="A2822" s="100"/>
      <c r="B2822" s="101"/>
      <c r="C2822" s="175"/>
      <c r="D2822" s="67"/>
      <c r="E2822" s="67"/>
      <c r="F2822" s="102"/>
      <c r="G2822" s="102"/>
      <c r="H2822" s="102"/>
      <c r="I2822" s="102"/>
      <c r="J2822" s="102"/>
      <c r="K2822" s="102"/>
      <c r="L2822" s="67"/>
      <c r="M2822" s="67"/>
      <c r="N2822" s="67"/>
      <c r="O2822" s="111"/>
      <c r="P2822" s="67"/>
      <c r="Q2822" s="198"/>
      <c r="R2822" s="102"/>
      <c r="S2822" s="102"/>
      <c r="T2822" s="102"/>
      <c r="U2822" s="102"/>
      <c r="V2822" s="102"/>
      <c r="W2822" s="103"/>
      <c r="X2822" s="102"/>
      <c r="Y2822" s="102"/>
      <c r="Z2822" s="102"/>
      <c r="AA2822" s="102"/>
      <c r="AB2822" s="102"/>
      <c r="AC2822" s="102"/>
      <c r="AD2822" s="102"/>
      <c r="AE2822" s="147"/>
    </row>
    <row r="2823" spans="1:31">
      <c r="A2823" s="100"/>
      <c r="B2823" s="101"/>
      <c r="C2823" s="175"/>
      <c r="D2823" s="67"/>
      <c r="E2823" s="67"/>
      <c r="F2823" s="102"/>
      <c r="G2823" s="102"/>
      <c r="H2823" s="102"/>
      <c r="I2823" s="102"/>
      <c r="J2823" s="102"/>
      <c r="K2823" s="102"/>
      <c r="L2823" s="67"/>
      <c r="M2823" s="67"/>
      <c r="N2823" s="67"/>
      <c r="O2823" s="111"/>
      <c r="P2823" s="67"/>
      <c r="Q2823" s="198"/>
      <c r="R2823" s="102"/>
      <c r="S2823" s="102"/>
      <c r="T2823" s="102"/>
      <c r="U2823" s="102"/>
      <c r="V2823" s="102"/>
      <c r="W2823" s="103"/>
      <c r="X2823" s="102"/>
      <c r="Y2823" s="102"/>
      <c r="Z2823" s="102"/>
      <c r="AA2823" s="102"/>
      <c r="AB2823" s="102"/>
      <c r="AC2823" s="102"/>
      <c r="AD2823" s="102"/>
      <c r="AE2823" s="147"/>
    </row>
    <row r="2824" spans="1:31">
      <c r="A2824" s="100"/>
      <c r="B2824" s="101"/>
      <c r="C2824" s="175"/>
      <c r="D2824" s="67"/>
      <c r="E2824" s="67"/>
      <c r="F2824" s="102"/>
      <c r="G2824" s="102"/>
      <c r="H2824" s="102"/>
      <c r="I2824" s="102"/>
      <c r="J2824" s="102"/>
      <c r="K2824" s="102"/>
      <c r="L2824" s="67"/>
      <c r="M2824" s="67"/>
      <c r="N2824" s="67"/>
      <c r="O2824" s="111"/>
      <c r="P2824" s="67"/>
      <c r="Q2824" s="198"/>
      <c r="R2824" s="102"/>
      <c r="S2824" s="102"/>
      <c r="T2824" s="102"/>
      <c r="U2824" s="102"/>
      <c r="V2824" s="102"/>
      <c r="W2824" s="103"/>
      <c r="X2824" s="102"/>
      <c r="Y2824" s="102"/>
      <c r="Z2824" s="102"/>
      <c r="AA2824" s="102"/>
      <c r="AB2824" s="102"/>
      <c r="AC2824" s="102"/>
      <c r="AD2824" s="102"/>
      <c r="AE2824" s="147"/>
    </row>
    <row r="2825" spans="1:31">
      <c r="A2825" s="100"/>
      <c r="B2825" s="101"/>
      <c r="C2825" s="175"/>
      <c r="D2825" s="67"/>
      <c r="E2825" s="67"/>
      <c r="F2825" s="102"/>
      <c r="G2825" s="102"/>
      <c r="H2825" s="102"/>
      <c r="I2825" s="102"/>
      <c r="J2825" s="102"/>
      <c r="K2825" s="102"/>
      <c r="L2825" s="67"/>
      <c r="M2825" s="67"/>
      <c r="N2825" s="67"/>
      <c r="O2825" s="111"/>
      <c r="P2825" s="67"/>
      <c r="Q2825" s="198"/>
      <c r="R2825" s="102"/>
      <c r="S2825" s="102"/>
      <c r="T2825" s="102"/>
      <c r="U2825" s="102"/>
      <c r="V2825" s="102"/>
      <c r="W2825" s="103"/>
      <c r="X2825" s="102"/>
      <c r="Y2825" s="102"/>
      <c r="Z2825" s="102"/>
      <c r="AA2825" s="102"/>
      <c r="AB2825" s="102"/>
      <c r="AC2825" s="102"/>
      <c r="AD2825" s="102"/>
      <c r="AE2825" s="147"/>
    </row>
    <row r="2826" spans="1:31">
      <c r="A2826" s="100"/>
      <c r="B2826" s="101"/>
      <c r="C2826" s="175"/>
      <c r="D2826" s="67"/>
      <c r="E2826" s="67"/>
      <c r="F2826" s="102"/>
      <c r="G2826" s="102"/>
      <c r="H2826" s="102"/>
      <c r="I2826" s="102"/>
      <c r="J2826" s="102"/>
      <c r="K2826" s="102"/>
      <c r="L2826" s="67"/>
      <c r="M2826" s="67"/>
      <c r="N2826" s="67"/>
      <c r="O2826" s="111"/>
      <c r="P2826" s="67"/>
      <c r="Q2826" s="198"/>
      <c r="R2826" s="102"/>
      <c r="S2826" s="102"/>
      <c r="T2826" s="102"/>
      <c r="U2826" s="102"/>
      <c r="V2826" s="102"/>
      <c r="W2826" s="103"/>
      <c r="X2826" s="102"/>
      <c r="Y2826" s="102"/>
      <c r="Z2826" s="102"/>
      <c r="AA2826" s="102"/>
      <c r="AB2826" s="102"/>
      <c r="AC2826" s="102"/>
      <c r="AD2826" s="102"/>
      <c r="AE2826" s="147"/>
    </row>
    <row r="2827" spans="1:31">
      <c r="A2827" s="100"/>
      <c r="B2827" s="101"/>
      <c r="C2827" s="175"/>
      <c r="D2827" s="67"/>
      <c r="E2827" s="67"/>
      <c r="F2827" s="102"/>
      <c r="G2827" s="102"/>
      <c r="H2827" s="102"/>
      <c r="I2827" s="102"/>
      <c r="J2827" s="102"/>
      <c r="K2827" s="102"/>
      <c r="L2827" s="67"/>
      <c r="M2827" s="67"/>
      <c r="N2827" s="67"/>
      <c r="O2827" s="111"/>
      <c r="P2827" s="67"/>
      <c r="Q2827" s="198"/>
      <c r="R2827" s="102"/>
      <c r="S2827" s="102"/>
      <c r="T2827" s="102"/>
      <c r="U2827" s="102"/>
      <c r="V2827" s="102"/>
      <c r="W2827" s="103"/>
      <c r="X2827" s="102"/>
      <c r="Y2827" s="102"/>
      <c r="Z2827" s="102"/>
      <c r="AA2827" s="102"/>
      <c r="AB2827" s="102"/>
      <c r="AC2827" s="102"/>
      <c r="AD2827" s="102"/>
      <c r="AE2827" s="147"/>
    </row>
    <row r="2828" spans="1:31">
      <c r="A2828" s="100"/>
      <c r="B2828" s="101"/>
      <c r="C2828" s="175"/>
      <c r="D2828" s="67"/>
      <c r="E2828" s="67"/>
      <c r="F2828" s="102"/>
      <c r="G2828" s="102"/>
      <c r="H2828" s="102"/>
      <c r="I2828" s="102"/>
      <c r="J2828" s="102"/>
      <c r="K2828" s="102"/>
      <c r="L2828" s="67"/>
      <c r="M2828" s="67"/>
      <c r="N2828" s="67"/>
      <c r="O2828" s="111"/>
      <c r="P2828" s="67"/>
      <c r="Q2828" s="198"/>
      <c r="R2828" s="102"/>
      <c r="S2828" s="102"/>
      <c r="T2828" s="102"/>
      <c r="U2828" s="102"/>
      <c r="V2828" s="102"/>
      <c r="W2828" s="103"/>
      <c r="X2828" s="102"/>
      <c r="Y2828" s="102"/>
      <c r="Z2828" s="102"/>
      <c r="AA2828" s="102"/>
      <c r="AB2828" s="102"/>
      <c r="AC2828" s="102"/>
      <c r="AD2828" s="102"/>
      <c r="AE2828" s="147"/>
    </row>
    <row r="2829" spans="1:31">
      <c r="A2829" s="100"/>
      <c r="B2829" s="101"/>
      <c r="C2829" s="175"/>
      <c r="D2829" s="67"/>
      <c r="E2829" s="67"/>
      <c r="F2829" s="102"/>
      <c r="G2829" s="102"/>
      <c r="H2829" s="102"/>
      <c r="I2829" s="102"/>
      <c r="J2829" s="102"/>
      <c r="K2829" s="102"/>
      <c r="L2829" s="67"/>
      <c r="M2829" s="67"/>
      <c r="N2829" s="67"/>
      <c r="O2829" s="111"/>
      <c r="P2829" s="67"/>
      <c r="Q2829" s="198"/>
      <c r="R2829" s="102"/>
      <c r="S2829" s="102"/>
      <c r="T2829" s="102"/>
      <c r="U2829" s="102"/>
      <c r="V2829" s="102"/>
      <c r="W2829" s="103"/>
      <c r="X2829" s="102"/>
      <c r="Y2829" s="102"/>
      <c r="Z2829" s="102"/>
      <c r="AA2829" s="102"/>
      <c r="AB2829" s="102"/>
      <c r="AC2829" s="102"/>
      <c r="AD2829" s="102"/>
      <c r="AE2829" s="147"/>
    </row>
    <row r="2830" spans="1:31">
      <c r="A2830" s="100"/>
      <c r="B2830" s="101"/>
      <c r="C2830" s="175"/>
      <c r="D2830" s="67"/>
      <c r="E2830" s="67"/>
      <c r="F2830" s="102"/>
      <c r="G2830" s="102"/>
      <c r="H2830" s="102"/>
      <c r="I2830" s="102"/>
      <c r="J2830" s="102"/>
      <c r="K2830" s="102"/>
      <c r="L2830" s="67"/>
      <c r="M2830" s="67"/>
      <c r="N2830" s="67"/>
      <c r="O2830" s="111"/>
      <c r="P2830" s="67"/>
      <c r="Q2830" s="198"/>
      <c r="R2830" s="102"/>
      <c r="S2830" s="102"/>
      <c r="T2830" s="102"/>
      <c r="U2830" s="102"/>
      <c r="V2830" s="102"/>
      <c r="W2830" s="103"/>
      <c r="X2830" s="102"/>
      <c r="Y2830" s="102"/>
      <c r="Z2830" s="102"/>
      <c r="AA2830" s="102"/>
      <c r="AB2830" s="102"/>
      <c r="AC2830" s="102"/>
      <c r="AD2830" s="102"/>
      <c r="AE2830" s="147"/>
    </row>
    <row r="2831" spans="1:31">
      <c r="A2831" s="100"/>
      <c r="B2831" s="101"/>
      <c r="C2831" s="175"/>
      <c r="D2831" s="67"/>
      <c r="E2831" s="67"/>
      <c r="F2831" s="102"/>
      <c r="G2831" s="102"/>
      <c r="H2831" s="102"/>
      <c r="I2831" s="102"/>
      <c r="J2831" s="102"/>
      <c r="K2831" s="102"/>
      <c r="L2831" s="67"/>
      <c r="M2831" s="67"/>
      <c r="N2831" s="67"/>
      <c r="O2831" s="111"/>
      <c r="P2831" s="67"/>
      <c r="Q2831" s="198"/>
      <c r="R2831" s="102"/>
      <c r="S2831" s="102"/>
      <c r="T2831" s="102"/>
      <c r="U2831" s="102"/>
      <c r="V2831" s="102"/>
      <c r="W2831" s="103"/>
      <c r="X2831" s="102"/>
      <c r="Y2831" s="102"/>
      <c r="Z2831" s="102"/>
      <c r="AA2831" s="102"/>
      <c r="AB2831" s="102"/>
      <c r="AC2831" s="102"/>
      <c r="AD2831" s="102"/>
      <c r="AE2831" s="147"/>
    </row>
    <row r="2832" spans="1:31">
      <c r="A2832" s="100"/>
      <c r="B2832" s="101"/>
      <c r="C2832" s="175"/>
      <c r="D2832" s="67"/>
      <c r="E2832" s="67"/>
      <c r="F2832" s="102"/>
      <c r="G2832" s="102"/>
      <c r="H2832" s="102"/>
      <c r="I2832" s="102"/>
      <c r="J2832" s="102"/>
      <c r="K2832" s="102"/>
      <c r="L2832" s="67"/>
      <c r="M2832" s="67"/>
      <c r="N2832" s="67"/>
      <c r="O2832" s="111"/>
      <c r="P2832" s="67"/>
      <c r="Q2832" s="198"/>
      <c r="R2832" s="102"/>
      <c r="S2832" s="102"/>
      <c r="T2832" s="102"/>
      <c r="U2832" s="102"/>
      <c r="V2832" s="102"/>
      <c r="W2832" s="103"/>
      <c r="X2832" s="102"/>
      <c r="Y2832" s="102"/>
      <c r="Z2832" s="102"/>
      <c r="AA2832" s="102"/>
      <c r="AB2832" s="102"/>
      <c r="AC2832" s="102"/>
      <c r="AD2832" s="102"/>
      <c r="AE2832" s="147"/>
    </row>
    <row r="2833" spans="1:31">
      <c r="A2833" s="100"/>
      <c r="B2833" s="101"/>
      <c r="C2833" s="175"/>
      <c r="D2833" s="67"/>
      <c r="E2833" s="67"/>
      <c r="F2833" s="102"/>
      <c r="G2833" s="102"/>
      <c r="H2833" s="102"/>
      <c r="I2833" s="102"/>
      <c r="J2833" s="102"/>
      <c r="K2833" s="102"/>
      <c r="L2833" s="67"/>
      <c r="M2833" s="67"/>
      <c r="N2833" s="67"/>
      <c r="O2833" s="111"/>
      <c r="P2833" s="67"/>
      <c r="Q2833" s="198"/>
      <c r="R2833" s="102"/>
      <c r="S2833" s="102"/>
      <c r="T2833" s="102"/>
      <c r="U2833" s="102"/>
      <c r="V2833" s="102"/>
      <c r="W2833" s="103"/>
      <c r="X2833" s="102"/>
      <c r="Y2833" s="102"/>
      <c r="Z2833" s="102"/>
      <c r="AA2833" s="102"/>
      <c r="AB2833" s="102"/>
      <c r="AC2833" s="102"/>
      <c r="AD2833" s="102"/>
      <c r="AE2833" s="147"/>
    </row>
    <row r="2834" spans="1:31">
      <c r="A2834" s="100"/>
      <c r="B2834" s="101"/>
      <c r="C2834" s="175"/>
      <c r="D2834" s="67"/>
      <c r="E2834" s="67"/>
      <c r="F2834" s="102"/>
      <c r="G2834" s="102"/>
      <c r="H2834" s="102"/>
      <c r="I2834" s="102"/>
      <c r="J2834" s="102"/>
      <c r="K2834" s="102"/>
      <c r="L2834" s="67"/>
      <c r="M2834" s="67"/>
      <c r="N2834" s="67"/>
      <c r="O2834" s="111"/>
      <c r="P2834" s="67"/>
      <c r="Q2834" s="198"/>
      <c r="R2834" s="102"/>
      <c r="S2834" s="102"/>
      <c r="T2834" s="102"/>
      <c r="U2834" s="102"/>
      <c r="V2834" s="102"/>
      <c r="W2834" s="103"/>
      <c r="X2834" s="102"/>
      <c r="Y2834" s="102"/>
      <c r="Z2834" s="102"/>
      <c r="AA2834" s="102"/>
      <c r="AB2834" s="102"/>
      <c r="AC2834" s="102"/>
      <c r="AD2834" s="102"/>
      <c r="AE2834" s="147"/>
    </row>
    <row r="2835" spans="1:31">
      <c r="A2835" s="100"/>
      <c r="B2835" s="101"/>
      <c r="C2835" s="175"/>
      <c r="D2835" s="67"/>
      <c r="E2835" s="67"/>
      <c r="F2835" s="102"/>
      <c r="G2835" s="102"/>
      <c r="H2835" s="102"/>
      <c r="I2835" s="102"/>
      <c r="J2835" s="102"/>
      <c r="K2835" s="102"/>
      <c r="L2835" s="67"/>
      <c r="M2835" s="67"/>
      <c r="N2835" s="67"/>
      <c r="O2835" s="111"/>
      <c r="P2835" s="67"/>
      <c r="Q2835" s="198"/>
      <c r="R2835" s="102"/>
      <c r="S2835" s="102"/>
      <c r="T2835" s="102"/>
      <c r="U2835" s="102"/>
      <c r="V2835" s="102"/>
      <c r="W2835" s="103"/>
      <c r="X2835" s="102"/>
      <c r="Y2835" s="102"/>
      <c r="Z2835" s="102"/>
      <c r="AA2835" s="102"/>
      <c r="AB2835" s="102"/>
      <c r="AC2835" s="102"/>
      <c r="AD2835" s="102"/>
      <c r="AE2835" s="147"/>
    </row>
    <row r="2836" spans="1:31">
      <c r="A2836" s="100"/>
      <c r="B2836" s="101"/>
      <c r="C2836" s="175"/>
      <c r="D2836" s="67"/>
      <c r="E2836" s="67"/>
      <c r="F2836" s="102"/>
      <c r="G2836" s="102"/>
      <c r="H2836" s="102"/>
      <c r="I2836" s="102"/>
      <c r="J2836" s="102"/>
      <c r="K2836" s="102"/>
      <c r="L2836" s="67"/>
      <c r="M2836" s="67"/>
      <c r="N2836" s="67"/>
      <c r="O2836" s="111"/>
      <c r="P2836" s="67"/>
      <c r="Q2836" s="198"/>
      <c r="R2836" s="102"/>
      <c r="S2836" s="102"/>
      <c r="T2836" s="102"/>
      <c r="U2836" s="102"/>
      <c r="V2836" s="102"/>
      <c r="W2836" s="103"/>
      <c r="X2836" s="102"/>
      <c r="Y2836" s="102"/>
      <c r="Z2836" s="102"/>
      <c r="AA2836" s="102"/>
      <c r="AB2836" s="102"/>
      <c r="AC2836" s="102"/>
      <c r="AD2836" s="102"/>
      <c r="AE2836" s="147"/>
    </row>
    <row r="2837" spans="1:31">
      <c r="A2837" s="100"/>
      <c r="B2837" s="101"/>
      <c r="C2837" s="175"/>
      <c r="D2837" s="67"/>
      <c r="E2837" s="67"/>
      <c r="F2837" s="102"/>
      <c r="G2837" s="102"/>
      <c r="H2837" s="102"/>
      <c r="I2837" s="102"/>
      <c r="J2837" s="102"/>
      <c r="K2837" s="102"/>
      <c r="L2837" s="67"/>
      <c r="M2837" s="67"/>
      <c r="N2837" s="67"/>
      <c r="O2837" s="111"/>
      <c r="P2837" s="67"/>
      <c r="Q2837" s="198"/>
      <c r="R2837" s="102"/>
      <c r="S2837" s="102"/>
      <c r="T2837" s="102"/>
      <c r="U2837" s="102"/>
      <c r="V2837" s="102"/>
      <c r="W2837" s="103"/>
      <c r="X2837" s="102"/>
      <c r="Y2837" s="102"/>
      <c r="Z2837" s="102"/>
      <c r="AA2837" s="102"/>
      <c r="AB2837" s="102"/>
      <c r="AC2837" s="102"/>
      <c r="AD2837" s="102"/>
      <c r="AE2837" s="147"/>
    </row>
    <row r="2838" spans="1:31">
      <c r="A2838" s="100"/>
      <c r="B2838" s="101"/>
      <c r="C2838" s="175"/>
      <c r="D2838" s="67"/>
      <c r="E2838" s="67"/>
      <c r="F2838" s="102"/>
      <c r="G2838" s="102"/>
      <c r="H2838" s="102"/>
      <c r="I2838" s="102"/>
      <c r="J2838" s="102"/>
      <c r="K2838" s="102"/>
      <c r="L2838" s="67"/>
      <c r="M2838" s="67"/>
      <c r="N2838" s="67"/>
      <c r="O2838" s="111"/>
      <c r="P2838" s="67"/>
      <c r="Q2838" s="198"/>
      <c r="R2838" s="102"/>
      <c r="S2838" s="102"/>
      <c r="T2838" s="102"/>
      <c r="U2838" s="102"/>
      <c r="V2838" s="102"/>
      <c r="W2838" s="103"/>
      <c r="X2838" s="102"/>
      <c r="Y2838" s="102"/>
      <c r="Z2838" s="102"/>
      <c r="AA2838" s="102"/>
      <c r="AB2838" s="102"/>
      <c r="AC2838" s="102"/>
      <c r="AD2838" s="102"/>
      <c r="AE2838" s="147"/>
    </row>
    <row r="2839" spans="1:31">
      <c r="A2839" s="100"/>
      <c r="B2839" s="101"/>
      <c r="C2839" s="175"/>
      <c r="D2839" s="67"/>
      <c r="E2839" s="67"/>
      <c r="F2839" s="102"/>
      <c r="G2839" s="102"/>
      <c r="H2839" s="102"/>
      <c r="I2839" s="102"/>
      <c r="J2839" s="102"/>
      <c r="K2839" s="102"/>
      <c r="L2839" s="67"/>
      <c r="M2839" s="67"/>
      <c r="N2839" s="67"/>
      <c r="O2839" s="111"/>
      <c r="P2839" s="67"/>
      <c r="Q2839" s="198"/>
      <c r="R2839" s="102"/>
      <c r="S2839" s="102"/>
      <c r="T2839" s="102"/>
      <c r="U2839" s="102"/>
      <c r="V2839" s="102"/>
      <c r="W2839" s="103"/>
      <c r="X2839" s="102"/>
      <c r="Y2839" s="102"/>
      <c r="Z2839" s="102"/>
      <c r="AA2839" s="102"/>
      <c r="AB2839" s="102"/>
      <c r="AC2839" s="102"/>
      <c r="AD2839" s="102"/>
      <c r="AE2839" s="147"/>
    </row>
    <row r="2840" spans="1:31">
      <c r="A2840" s="100"/>
      <c r="B2840" s="101"/>
      <c r="C2840" s="175"/>
      <c r="D2840" s="67"/>
      <c r="E2840" s="67"/>
      <c r="F2840" s="102"/>
      <c r="G2840" s="102"/>
      <c r="H2840" s="102"/>
      <c r="I2840" s="102"/>
      <c r="J2840" s="102"/>
      <c r="K2840" s="102"/>
      <c r="L2840" s="67"/>
      <c r="M2840" s="67"/>
      <c r="N2840" s="67"/>
      <c r="O2840" s="111"/>
      <c r="P2840" s="67"/>
      <c r="Q2840" s="198"/>
      <c r="R2840" s="102"/>
      <c r="S2840" s="102"/>
      <c r="T2840" s="102"/>
      <c r="U2840" s="102"/>
      <c r="V2840" s="102"/>
      <c r="W2840" s="103"/>
      <c r="X2840" s="102"/>
      <c r="Y2840" s="102"/>
      <c r="Z2840" s="102"/>
      <c r="AA2840" s="102"/>
      <c r="AB2840" s="102"/>
      <c r="AC2840" s="102"/>
      <c r="AD2840" s="102"/>
      <c r="AE2840" s="147"/>
    </row>
    <row r="2841" spans="1:31">
      <c r="A2841" s="100"/>
      <c r="B2841" s="101"/>
      <c r="C2841" s="175"/>
      <c r="D2841" s="67"/>
      <c r="E2841" s="67"/>
      <c r="F2841" s="102"/>
      <c r="G2841" s="102"/>
      <c r="H2841" s="102"/>
      <c r="I2841" s="102"/>
      <c r="J2841" s="102"/>
      <c r="K2841" s="102"/>
      <c r="L2841" s="67"/>
      <c r="M2841" s="67"/>
      <c r="N2841" s="67"/>
      <c r="O2841" s="111"/>
      <c r="P2841" s="67"/>
      <c r="Q2841" s="198"/>
      <c r="R2841" s="102"/>
      <c r="S2841" s="102"/>
      <c r="T2841" s="102"/>
      <c r="U2841" s="102"/>
      <c r="V2841" s="102"/>
      <c r="W2841" s="103"/>
      <c r="X2841" s="102"/>
      <c r="Y2841" s="102"/>
      <c r="Z2841" s="102"/>
      <c r="AA2841" s="102"/>
      <c r="AB2841" s="102"/>
      <c r="AC2841" s="102"/>
      <c r="AD2841" s="102"/>
      <c r="AE2841" s="147"/>
    </row>
    <row r="2842" spans="1:31">
      <c r="A2842" s="100"/>
      <c r="B2842" s="101"/>
      <c r="C2842" s="175"/>
      <c r="D2842" s="67"/>
      <c r="E2842" s="67"/>
      <c r="F2842" s="102"/>
      <c r="G2842" s="102"/>
      <c r="H2842" s="102"/>
      <c r="I2842" s="102"/>
      <c r="J2842" s="102"/>
      <c r="K2842" s="102"/>
      <c r="L2842" s="67"/>
      <c r="M2842" s="67"/>
      <c r="N2842" s="67"/>
      <c r="O2842" s="111"/>
      <c r="P2842" s="67"/>
      <c r="Q2842" s="198"/>
      <c r="R2842" s="102"/>
      <c r="S2842" s="102"/>
      <c r="T2842" s="102"/>
      <c r="U2842" s="102"/>
      <c r="V2842" s="102"/>
      <c r="W2842" s="103"/>
      <c r="X2842" s="102"/>
      <c r="Y2842" s="102"/>
      <c r="Z2842" s="102"/>
      <c r="AA2842" s="102"/>
      <c r="AB2842" s="102"/>
      <c r="AC2842" s="102"/>
      <c r="AD2842" s="102"/>
      <c r="AE2842" s="147"/>
    </row>
    <row r="2843" spans="1:31">
      <c r="A2843" s="100"/>
      <c r="B2843" s="101"/>
      <c r="C2843" s="175"/>
      <c r="D2843" s="67"/>
      <c r="E2843" s="67"/>
      <c r="F2843" s="102"/>
      <c r="G2843" s="102"/>
      <c r="H2843" s="102"/>
      <c r="I2843" s="102"/>
      <c r="J2843" s="102"/>
      <c r="K2843" s="102"/>
      <c r="L2843" s="67"/>
      <c r="M2843" s="67"/>
      <c r="N2843" s="67"/>
      <c r="O2843" s="111"/>
      <c r="P2843" s="67"/>
      <c r="Q2843" s="198"/>
      <c r="R2843" s="102"/>
      <c r="S2843" s="102"/>
      <c r="T2843" s="102"/>
      <c r="U2843" s="102"/>
      <c r="V2843" s="102"/>
      <c r="W2843" s="103"/>
      <c r="X2843" s="102"/>
      <c r="Y2843" s="102"/>
      <c r="Z2843" s="102"/>
      <c r="AA2843" s="102"/>
      <c r="AB2843" s="102"/>
      <c r="AC2843" s="102"/>
      <c r="AD2843" s="102"/>
      <c r="AE2843" s="147"/>
    </row>
    <row r="2844" spans="1:31">
      <c r="A2844" s="100"/>
      <c r="B2844" s="101"/>
      <c r="C2844" s="175"/>
      <c r="D2844" s="67"/>
      <c r="E2844" s="67"/>
      <c r="F2844" s="102"/>
      <c r="G2844" s="102"/>
      <c r="H2844" s="102"/>
      <c r="I2844" s="102"/>
      <c r="J2844" s="102"/>
      <c r="K2844" s="102"/>
      <c r="L2844" s="67"/>
      <c r="M2844" s="67"/>
      <c r="N2844" s="67"/>
      <c r="O2844" s="111"/>
      <c r="P2844" s="67"/>
      <c r="Q2844" s="198"/>
      <c r="R2844" s="102"/>
      <c r="S2844" s="102"/>
      <c r="T2844" s="102"/>
      <c r="U2844" s="102"/>
      <c r="V2844" s="102"/>
      <c r="W2844" s="103"/>
      <c r="X2844" s="102"/>
      <c r="Y2844" s="102"/>
      <c r="Z2844" s="102"/>
      <c r="AA2844" s="102"/>
      <c r="AB2844" s="102"/>
      <c r="AC2844" s="102"/>
      <c r="AD2844" s="102"/>
      <c r="AE2844" s="147"/>
    </row>
    <row r="2845" spans="1:31">
      <c r="A2845" s="100"/>
      <c r="B2845" s="101"/>
      <c r="C2845" s="175"/>
      <c r="D2845" s="67"/>
      <c r="E2845" s="67"/>
      <c r="F2845" s="102"/>
      <c r="G2845" s="102"/>
      <c r="H2845" s="102"/>
      <c r="I2845" s="102"/>
      <c r="J2845" s="102"/>
      <c r="K2845" s="102"/>
      <c r="L2845" s="67"/>
      <c r="M2845" s="67"/>
      <c r="N2845" s="67"/>
      <c r="O2845" s="111"/>
      <c r="P2845" s="67"/>
      <c r="Q2845" s="198"/>
      <c r="R2845" s="102"/>
      <c r="S2845" s="102"/>
      <c r="T2845" s="102"/>
      <c r="U2845" s="102"/>
      <c r="V2845" s="102"/>
      <c r="W2845" s="103"/>
      <c r="X2845" s="102"/>
      <c r="Y2845" s="102"/>
      <c r="Z2845" s="102"/>
      <c r="AA2845" s="102"/>
      <c r="AB2845" s="102"/>
      <c r="AC2845" s="102"/>
      <c r="AD2845" s="102"/>
      <c r="AE2845" s="147"/>
    </row>
    <row r="2846" spans="1:31">
      <c r="A2846" s="100"/>
      <c r="B2846" s="101"/>
      <c r="C2846" s="175"/>
      <c r="D2846" s="67"/>
      <c r="E2846" s="67"/>
      <c r="F2846" s="102"/>
      <c r="G2846" s="102"/>
      <c r="H2846" s="102"/>
      <c r="I2846" s="102"/>
      <c r="J2846" s="102"/>
      <c r="K2846" s="102"/>
      <c r="L2846" s="67"/>
      <c r="M2846" s="67"/>
      <c r="N2846" s="67"/>
      <c r="O2846" s="111"/>
      <c r="P2846" s="67"/>
      <c r="Q2846" s="198"/>
      <c r="R2846" s="102"/>
      <c r="S2846" s="102"/>
      <c r="T2846" s="102"/>
      <c r="U2846" s="102"/>
      <c r="V2846" s="102"/>
      <c r="W2846" s="103"/>
      <c r="X2846" s="102"/>
      <c r="Y2846" s="102"/>
      <c r="Z2846" s="102"/>
      <c r="AA2846" s="102"/>
      <c r="AB2846" s="102"/>
      <c r="AC2846" s="102"/>
      <c r="AD2846" s="102"/>
      <c r="AE2846" s="147"/>
    </row>
    <row r="2847" spans="1:31">
      <c r="A2847" s="100"/>
      <c r="B2847" s="101"/>
      <c r="C2847" s="175"/>
      <c r="D2847" s="67"/>
      <c r="E2847" s="67"/>
      <c r="F2847" s="102"/>
      <c r="G2847" s="102"/>
      <c r="H2847" s="102"/>
      <c r="I2847" s="102"/>
      <c r="J2847" s="102"/>
      <c r="K2847" s="102"/>
      <c r="L2847" s="67"/>
      <c r="M2847" s="67"/>
      <c r="N2847" s="67"/>
      <c r="O2847" s="111"/>
      <c r="P2847" s="67"/>
      <c r="Q2847" s="198"/>
      <c r="R2847" s="102"/>
      <c r="S2847" s="102"/>
      <c r="T2847" s="102"/>
      <c r="U2847" s="102"/>
      <c r="V2847" s="102"/>
      <c r="W2847" s="103"/>
      <c r="X2847" s="102"/>
      <c r="Y2847" s="102"/>
      <c r="Z2847" s="102"/>
      <c r="AA2847" s="102"/>
      <c r="AB2847" s="102"/>
      <c r="AC2847" s="102"/>
      <c r="AD2847" s="102"/>
      <c r="AE2847" s="147"/>
    </row>
    <row r="2848" spans="1:31">
      <c r="A2848" s="100"/>
      <c r="B2848" s="101"/>
      <c r="C2848" s="175"/>
      <c r="D2848" s="67"/>
      <c r="E2848" s="67"/>
      <c r="F2848" s="102"/>
      <c r="G2848" s="102"/>
      <c r="H2848" s="102"/>
      <c r="I2848" s="102"/>
      <c r="J2848" s="102"/>
      <c r="K2848" s="102"/>
      <c r="L2848" s="67"/>
      <c r="M2848" s="67"/>
      <c r="N2848" s="67"/>
      <c r="O2848" s="111"/>
      <c r="P2848" s="67"/>
      <c r="Q2848" s="198"/>
      <c r="R2848" s="102"/>
      <c r="S2848" s="102"/>
      <c r="T2848" s="102"/>
      <c r="U2848" s="102"/>
      <c r="V2848" s="102"/>
      <c r="W2848" s="103"/>
      <c r="X2848" s="102"/>
      <c r="Y2848" s="102"/>
      <c r="Z2848" s="102"/>
      <c r="AA2848" s="102"/>
      <c r="AB2848" s="102"/>
      <c r="AC2848" s="102"/>
      <c r="AD2848" s="102"/>
      <c r="AE2848" s="147"/>
    </row>
    <row r="2849" spans="1:31">
      <c r="A2849" s="100"/>
      <c r="B2849" s="101"/>
      <c r="C2849" s="175"/>
      <c r="D2849" s="67"/>
      <c r="E2849" s="67"/>
      <c r="F2849" s="102"/>
      <c r="G2849" s="102"/>
      <c r="H2849" s="102"/>
      <c r="I2849" s="102"/>
      <c r="J2849" s="102"/>
      <c r="K2849" s="102"/>
      <c r="L2849" s="67"/>
      <c r="M2849" s="67"/>
      <c r="N2849" s="67"/>
      <c r="O2849" s="111"/>
      <c r="P2849" s="67"/>
      <c r="Q2849" s="198"/>
      <c r="R2849" s="102"/>
      <c r="S2849" s="102"/>
      <c r="T2849" s="102"/>
      <c r="U2849" s="102"/>
      <c r="V2849" s="102"/>
      <c r="W2849" s="103"/>
      <c r="X2849" s="102"/>
      <c r="Y2849" s="102"/>
      <c r="Z2849" s="102"/>
      <c r="AA2849" s="102"/>
      <c r="AB2849" s="102"/>
      <c r="AC2849" s="102"/>
      <c r="AD2849" s="102"/>
      <c r="AE2849" s="147"/>
    </row>
    <row r="2850" spans="1:31">
      <c r="A2850" s="100"/>
      <c r="B2850" s="101"/>
      <c r="C2850" s="175"/>
      <c r="D2850" s="67"/>
      <c r="E2850" s="67"/>
      <c r="F2850" s="102"/>
      <c r="G2850" s="102"/>
      <c r="H2850" s="102"/>
      <c r="I2850" s="102"/>
      <c r="J2850" s="102"/>
      <c r="K2850" s="102"/>
      <c r="L2850" s="67"/>
      <c r="M2850" s="67"/>
      <c r="N2850" s="67"/>
      <c r="O2850" s="111"/>
      <c r="P2850" s="67"/>
      <c r="Q2850" s="198"/>
      <c r="R2850" s="102"/>
      <c r="S2850" s="102"/>
      <c r="T2850" s="102"/>
      <c r="U2850" s="102"/>
      <c r="V2850" s="102"/>
      <c r="W2850" s="103"/>
      <c r="X2850" s="102"/>
      <c r="Y2850" s="102"/>
      <c r="Z2850" s="102"/>
      <c r="AA2850" s="102"/>
      <c r="AB2850" s="102"/>
      <c r="AC2850" s="102"/>
      <c r="AD2850" s="102"/>
      <c r="AE2850" s="147"/>
    </row>
    <row r="2851" spans="1:31">
      <c r="A2851" s="100"/>
      <c r="B2851" s="101"/>
      <c r="C2851" s="175"/>
      <c r="D2851" s="67"/>
      <c r="E2851" s="67"/>
      <c r="F2851" s="102"/>
      <c r="G2851" s="102"/>
      <c r="H2851" s="102"/>
      <c r="I2851" s="102"/>
      <c r="J2851" s="102"/>
      <c r="K2851" s="102"/>
      <c r="L2851" s="67"/>
      <c r="M2851" s="67"/>
      <c r="N2851" s="67"/>
      <c r="O2851" s="111"/>
      <c r="P2851" s="67"/>
      <c r="Q2851" s="198"/>
      <c r="R2851" s="102"/>
      <c r="S2851" s="102"/>
      <c r="T2851" s="102"/>
      <c r="U2851" s="102"/>
      <c r="V2851" s="102"/>
      <c r="W2851" s="103"/>
      <c r="X2851" s="102"/>
      <c r="Y2851" s="102"/>
      <c r="Z2851" s="102"/>
      <c r="AA2851" s="102"/>
      <c r="AB2851" s="102"/>
      <c r="AC2851" s="102"/>
      <c r="AD2851" s="102"/>
      <c r="AE2851" s="147"/>
    </row>
    <row r="2852" spans="1:31">
      <c r="A2852" s="100"/>
      <c r="B2852" s="101"/>
      <c r="C2852" s="175"/>
      <c r="D2852" s="67"/>
      <c r="E2852" s="67"/>
      <c r="F2852" s="102"/>
      <c r="G2852" s="102"/>
      <c r="H2852" s="102"/>
      <c r="I2852" s="102"/>
      <c r="J2852" s="102"/>
      <c r="K2852" s="102"/>
      <c r="L2852" s="67"/>
      <c r="M2852" s="67"/>
      <c r="N2852" s="67"/>
      <c r="O2852" s="111"/>
      <c r="P2852" s="67"/>
      <c r="Q2852" s="198"/>
      <c r="R2852" s="102"/>
      <c r="S2852" s="102"/>
      <c r="T2852" s="102"/>
      <c r="U2852" s="102"/>
      <c r="V2852" s="102"/>
      <c r="W2852" s="103"/>
      <c r="X2852" s="102"/>
      <c r="Y2852" s="102"/>
      <c r="Z2852" s="102"/>
      <c r="AA2852" s="102"/>
      <c r="AB2852" s="102"/>
      <c r="AC2852" s="102"/>
      <c r="AD2852" s="102"/>
      <c r="AE2852" s="147"/>
    </row>
    <row r="2853" spans="1:31">
      <c r="A2853" s="100"/>
      <c r="B2853" s="101"/>
      <c r="C2853" s="175"/>
      <c r="D2853" s="67"/>
      <c r="E2853" s="67"/>
      <c r="F2853" s="102"/>
      <c r="G2853" s="102"/>
      <c r="H2853" s="102"/>
      <c r="I2853" s="102"/>
      <c r="J2853" s="102"/>
      <c r="K2853" s="102"/>
      <c r="L2853" s="67"/>
      <c r="M2853" s="67"/>
      <c r="N2853" s="67"/>
      <c r="O2853" s="111"/>
      <c r="P2853" s="67"/>
      <c r="Q2853" s="198"/>
      <c r="R2853" s="102"/>
      <c r="S2853" s="102"/>
      <c r="T2853" s="102"/>
      <c r="U2853" s="102"/>
      <c r="V2853" s="102"/>
      <c r="W2853" s="103"/>
      <c r="X2853" s="102"/>
      <c r="Y2853" s="102"/>
      <c r="Z2853" s="102"/>
      <c r="AA2853" s="102"/>
      <c r="AB2853" s="102"/>
      <c r="AC2853" s="102"/>
      <c r="AD2853" s="102"/>
      <c r="AE2853" s="147"/>
    </row>
    <row r="2854" spans="1:31">
      <c r="A2854" s="100"/>
      <c r="B2854" s="101"/>
      <c r="C2854" s="175"/>
      <c r="D2854" s="67"/>
      <c r="E2854" s="67"/>
      <c r="F2854" s="102"/>
      <c r="G2854" s="102"/>
      <c r="H2854" s="102"/>
      <c r="I2854" s="102"/>
      <c r="J2854" s="102"/>
      <c r="K2854" s="102"/>
      <c r="L2854" s="67"/>
      <c r="M2854" s="67"/>
      <c r="N2854" s="67"/>
      <c r="O2854" s="111"/>
      <c r="P2854" s="67"/>
      <c r="Q2854" s="198"/>
      <c r="R2854" s="102"/>
      <c r="S2854" s="102"/>
      <c r="T2854" s="102"/>
      <c r="U2854" s="102"/>
      <c r="V2854" s="102"/>
      <c r="W2854" s="103"/>
      <c r="X2854" s="102"/>
      <c r="Y2854" s="102"/>
      <c r="Z2854" s="102"/>
      <c r="AA2854" s="102"/>
      <c r="AB2854" s="102"/>
      <c r="AC2854" s="102"/>
      <c r="AD2854" s="102"/>
      <c r="AE2854" s="147"/>
    </row>
    <row r="2855" spans="1:31">
      <c r="A2855" s="100"/>
      <c r="B2855" s="101"/>
      <c r="C2855" s="175"/>
      <c r="D2855" s="67"/>
      <c r="E2855" s="67"/>
      <c r="F2855" s="102"/>
      <c r="G2855" s="102"/>
      <c r="H2855" s="102"/>
      <c r="I2855" s="102"/>
      <c r="J2855" s="102"/>
      <c r="K2855" s="102"/>
      <c r="L2855" s="67"/>
      <c r="M2855" s="67"/>
      <c r="N2855" s="67"/>
      <c r="O2855" s="111"/>
      <c r="P2855" s="67"/>
      <c r="Q2855" s="198"/>
      <c r="R2855" s="102"/>
      <c r="S2855" s="102"/>
      <c r="T2855" s="102"/>
      <c r="U2855" s="102"/>
      <c r="V2855" s="102"/>
      <c r="W2855" s="103"/>
      <c r="X2855" s="102"/>
      <c r="Y2855" s="102"/>
      <c r="Z2855" s="102"/>
      <c r="AA2855" s="102"/>
      <c r="AB2855" s="102"/>
      <c r="AC2855" s="102"/>
      <c r="AD2855" s="102"/>
      <c r="AE2855" s="147"/>
    </row>
    <row r="2856" spans="1:31">
      <c r="A2856" s="100"/>
      <c r="B2856" s="101"/>
      <c r="C2856" s="175"/>
      <c r="D2856" s="67"/>
      <c r="E2856" s="67"/>
      <c r="F2856" s="102"/>
      <c r="G2856" s="102"/>
      <c r="H2856" s="102"/>
      <c r="I2856" s="102"/>
      <c r="J2856" s="102"/>
      <c r="K2856" s="102"/>
      <c r="L2856" s="67"/>
      <c r="M2856" s="67"/>
      <c r="N2856" s="67"/>
      <c r="O2856" s="111"/>
      <c r="P2856" s="67"/>
      <c r="Q2856" s="198"/>
      <c r="R2856" s="102"/>
      <c r="S2856" s="102"/>
      <c r="T2856" s="102"/>
      <c r="U2856" s="102"/>
      <c r="V2856" s="102"/>
      <c r="W2856" s="103"/>
      <c r="X2856" s="102"/>
      <c r="Y2856" s="102"/>
      <c r="Z2856" s="102"/>
      <c r="AA2856" s="102"/>
      <c r="AB2856" s="102"/>
      <c r="AC2856" s="102"/>
      <c r="AD2856" s="102"/>
      <c r="AE2856" s="147"/>
    </row>
    <row r="2857" spans="1:31">
      <c r="A2857" s="100"/>
      <c r="B2857" s="101"/>
      <c r="C2857" s="175"/>
      <c r="D2857" s="67"/>
      <c r="E2857" s="67"/>
      <c r="F2857" s="102"/>
      <c r="G2857" s="102"/>
      <c r="H2857" s="102"/>
      <c r="I2857" s="102"/>
      <c r="J2857" s="102"/>
      <c r="K2857" s="102"/>
      <c r="L2857" s="67"/>
      <c r="M2857" s="67"/>
      <c r="N2857" s="67"/>
      <c r="O2857" s="111"/>
      <c r="P2857" s="67"/>
      <c r="Q2857" s="198"/>
      <c r="R2857" s="102"/>
      <c r="S2857" s="102"/>
      <c r="T2857" s="102"/>
      <c r="U2857" s="102"/>
      <c r="V2857" s="102"/>
      <c r="W2857" s="103"/>
      <c r="X2857" s="102"/>
      <c r="Y2857" s="102"/>
      <c r="Z2857" s="102"/>
      <c r="AA2857" s="102"/>
      <c r="AB2857" s="102"/>
      <c r="AC2857" s="102"/>
      <c r="AD2857" s="102"/>
      <c r="AE2857" s="147"/>
    </row>
    <row r="2858" spans="1:31">
      <c r="A2858" s="100"/>
      <c r="B2858" s="101"/>
      <c r="C2858" s="175"/>
      <c r="D2858" s="67"/>
      <c r="E2858" s="67"/>
      <c r="F2858" s="102"/>
      <c r="G2858" s="102"/>
      <c r="H2858" s="102"/>
      <c r="I2858" s="102"/>
      <c r="J2858" s="102"/>
      <c r="K2858" s="102"/>
      <c r="L2858" s="67"/>
      <c r="M2858" s="67"/>
      <c r="N2858" s="67"/>
      <c r="O2858" s="111"/>
      <c r="P2858" s="67"/>
      <c r="Q2858" s="198"/>
      <c r="R2858" s="102"/>
      <c r="S2858" s="102"/>
      <c r="T2858" s="102"/>
      <c r="U2858" s="102"/>
      <c r="V2858" s="102"/>
      <c r="W2858" s="103"/>
      <c r="X2858" s="102"/>
      <c r="Y2858" s="102"/>
      <c r="Z2858" s="102"/>
      <c r="AA2858" s="102"/>
      <c r="AB2858" s="102"/>
      <c r="AC2858" s="102"/>
      <c r="AD2858" s="102"/>
      <c r="AE2858" s="147"/>
    </row>
    <row r="2859" spans="1:31">
      <c r="A2859" s="100"/>
      <c r="B2859" s="101"/>
      <c r="C2859" s="175"/>
      <c r="D2859" s="67"/>
      <c r="E2859" s="67"/>
      <c r="F2859" s="102"/>
      <c r="G2859" s="102"/>
      <c r="H2859" s="102"/>
      <c r="I2859" s="102"/>
      <c r="J2859" s="102"/>
      <c r="K2859" s="102"/>
      <c r="L2859" s="67"/>
      <c r="M2859" s="67"/>
      <c r="N2859" s="67"/>
      <c r="O2859" s="111"/>
      <c r="P2859" s="67"/>
      <c r="Q2859" s="198"/>
      <c r="R2859" s="102"/>
      <c r="S2859" s="102"/>
      <c r="T2859" s="102"/>
      <c r="U2859" s="102"/>
      <c r="V2859" s="102"/>
      <c r="W2859" s="103"/>
      <c r="X2859" s="102"/>
      <c r="Y2859" s="102"/>
      <c r="Z2859" s="102"/>
      <c r="AA2859" s="102"/>
      <c r="AB2859" s="102"/>
      <c r="AC2859" s="102"/>
      <c r="AD2859" s="102"/>
      <c r="AE2859" s="147"/>
    </row>
    <row r="2860" spans="1:31">
      <c r="A2860" s="100"/>
      <c r="B2860" s="101"/>
      <c r="C2860" s="175"/>
      <c r="D2860" s="67"/>
      <c r="E2860" s="67"/>
      <c r="F2860" s="102"/>
      <c r="G2860" s="102"/>
      <c r="H2860" s="102"/>
      <c r="I2860" s="102"/>
      <c r="J2860" s="102"/>
      <c r="K2860" s="102"/>
      <c r="L2860" s="67"/>
      <c r="M2860" s="67"/>
      <c r="N2860" s="67"/>
      <c r="O2860" s="111"/>
      <c r="P2860" s="67"/>
      <c r="Q2860" s="198"/>
      <c r="R2860" s="102"/>
      <c r="S2860" s="102"/>
      <c r="T2860" s="102"/>
      <c r="U2860" s="102"/>
      <c r="V2860" s="102"/>
      <c r="W2860" s="103"/>
      <c r="X2860" s="102"/>
      <c r="Y2860" s="102"/>
      <c r="Z2860" s="102"/>
      <c r="AA2860" s="102"/>
      <c r="AB2860" s="102"/>
      <c r="AC2860" s="102"/>
      <c r="AD2860" s="102"/>
      <c r="AE2860" s="147"/>
    </row>
    <row r="2861" spans="1:31">
      <c r="A2861" s="100"/>
      <c r="B2861" s="101"/>
      <c r="C2861" s="175"/>
      <c r="D2861" s="67"/>
      <c r="E2861" s="67"/>
      <c r="F2861" s="102"/>
      <c r="G2861" s="102"/>
      <c r="H2861" s="102"/>
      <c r="I2861" s="102"/>
      <c r="J2861" s="102"/>
      <c r="K2861" s="102"/>
      <c r="L2861" s="67"/>
      <c r="M2861" s="67"/>
      <c r="N2861" s="67"/>
      <c r="O2861" s="111"/>
      <c r="P2861" s="67"/>
      <c r="Q2861" s="198"/>
      <c r="R2861" s="102"/>
      <c r="S2861" s="102"/>
      <c r="T2861" s="102"/>
      <c r="U2861" s="102"/>
      <c r="V2861" s="102"/>
      <c r="W2861" s="103"/>
      <c r="X2861" s="102"/>
      <c r="Y2861" s="102"/>
      <c r="Z2861" s="102"/>
      <c r="AA2861" s="102"/>
      <c r="AB2861" s="102"/>
      <c r="AC2861" s="102"/>
      <c r="AD2861" s="102"/>
      <c r="AE2861" s="147"/>
    </row>
    <row r="2862" spans="1:31">
      <c r="A2862" s="100"/>
      <c r="B2862" s="101"/>
      <c r="C2862" s="175"/>
      <c r="D2862" s="67"/>
      <c r="E2862" s="67"/>
      <c r="F2862" s="102"/>
      <c r="G2862" s="102"/>
      <c r="H2862" s="102"/>
      <c r="I2862" s="102"/>
      <c r="J2862" s="102"/>
      <c r="K2862" s="102"/>
      <c r="L2862" s="67"/>
      <c r="M2862" s="67"/>
      <c r="N2862" s="67"/>
      <c r="O2862" s="111"/>
      <c r="P2862" s="67"/>
      <c r="Q2862" s="198"/>
      <c r="R2862" s="102"/>
      <c r="S2862" s="102"/>
      <c r="T2862" s="102"/>
      <c r="U2862" s="102"/>
      <c r="V2862" s="102"/>
      <c r="W2862" s="103"/>
      <c r="X2862" s="102"/>
      <c r="Y2862" s="102"/>
      <c r="Z2862" s="102"/>
      <c r="AA2862" s="102"/>
      <c r="AB2862" s="102"/>
      <c r="AC2862" s="102"/>
      <c r="AD2862" s="102"/>
      <c r="AE2862" s="147"/>
    </row>
    <row r="2863" spans="1:31">
      <c r="A2863" s="100"/>
      <c r="B2863" s="101"/>
      <c r="C2863" s="175"/>
      <c r="D2863" s="67"/>
      <c r="E2863" s="67"/>
      <c r="F2863" s="102"/>
      <c r="G2863" s="102"/>
      <c r="H2863" s="102"/>
      <c r="I2863" s="102"/>
      <c r="J2863" s="102"/>
      <c r="K2863" s="102"/>
      <c r="L2863" s="67"/>
      <c r="M2863" s="67"/>
      <c r="N2863" s="67"/>
      <c r="O2863" s="111"/>
      <c r="P2863" s="67"/>
      <c r="Q2863" s="198"/>
      <c r="R2863" s="102"/>
      <c r="S2863" s="102"/>
      <c r="T2863" s="102"/>
      <c r="U2863" s="102"/>
      <c r="V2863" s="102"/>
      <c r="W2863" s="103"/>
      <c r="X2863" s="102"/>
      <c r="Y2863" s="102"/>
      <c r="Z2863" s="102"/>
      <c r="AA2863" s="102"/>
      <c r="AB2863" s="102"/>
      <c r="AC2863" s="102"/>
      <c r="AD2863" s="102"/>
      <c r="AE2863" s="147"/>
    </row>
    <row r="2864" spans="1:31">
      <c r="A2864" s="100"/>
      <c r="B2864" s="101"/>
      <c r="C2864" s="175"/>
      <c r="D2864" s="67"/>
      <c r="E2864" s="67"/>
      <c r="F2864" s="102"/>
      <c r="G2864" s="102"/>
      <c r="H2864" s="102"/>
      <c r="I2864" s="102"/>
      <c r="J2864" s="102"/>
      <c r="K2864" s="102"/>
      <c r="L2864" s="67"/>
      <c r="M2864" s="67"/>
      <c r="N2864" s="67"/>
      <c r="O2864" s="111"/>
      <c r="P2864" s="67"/>
      <c r="Q2864" s="198"/>
      <c r="R2864" s="102"/>
      <c r="S2864" s="102"/>
      <c r="T2864" s="102"/>
      <c r="U2864" s="102"/>
      <c r="V2864" s="102"/>
      <c r="W2864" s="103"/>
      <c r="X2864" s="102"/>
      <c r="Y2864" s="102"/>
      <c r="Z2864" s="102"/>
      <c r="AA2864" s="102"/>
      <c r="AB2864" s="102"/>
      <c r="AC2864" s="102"/>
      <c r="AD2864" s="102"/>
      <c r="AE2864" s="147"/>
    </row>
    <row r="2865" spans="1:31">
      <c r="A2865" s="100"/>
      <c r="B2865" s="101"/>
      <c r="C2865" s="175"/>
      <c r="D2865" s="67"/>
      <c r="E2865" s="67"/>
      <c r="F2865" s="102"/>
      <c r="G2865" s="102"/>
      <c r="H2865" s="102"/>
      <c r="I2865" s="102"/>
      <c r="J2865" s="102"/>
      <c r="K2865" s="102"/>
      <c r="L2865" s="67"/>
      <c r="M2865" s="67"/>
      <c r="N2865" s="67"/>
      <c r="O2865" s="111"/>
      <c r="P2865" s="67"/>
      <c r="Q2865" s="198"/>
      <c r="R2865" s="102"/>
      <c r="S2865" s="102"/>
      <c r="T2865" s="102"/>
      <c r="U2865" s="102"/>
      <c r="V2865" s="102"/>
      <c r="W2865" s="103"/>
      <c r="X2865" s="102"/>
      <c r="Y2865" s="102"/>
      <c r="Z2865" s="102"/>
      <c r="AA2865" s="102"/>
      <c r="AB2865" s="102"/>
      <c r="AC2865" s="102"/>
      <c r="AD2865" s="102"/>
      <c r="AE2865" s="147"/>
    </row>
    <row r="2866" spans="1:31">
      <c r="A2866" s="100"/>
      <c r="B2866" s="101"/>
      <c r="C2866" s="175"/>
      <c r="D2866" s="67"/>
      <c r="E2866" s="67"/>
      <c r="F2866" s="102"/>
      <c r="G2866" s="102"/>
      <c r="H2866" s="102"/>
      <c r="I2866" s="102"/>
      <c r="J2866" s="102"/>
      <c r="K2866" s="102"/>
      <c r="L2866" s="67"/>
      <c r="M2866" s="67"/>
      <c r="N2866" s="67"/>
      <c r="O2866" s="111"/>
      <c r="P2866" s="67"/>
      <c r="Q2866" s="198"/>
      <c r="R2866" s="102"/>
      <c r="S2866" s="102"/>
      <c r="T2866" s="102"/>
      <c r="U2866" s="102"/>
      <c r="V2866" s="102"/>
      <c r="W2866" s="103"/>
      <c r="X2866" s="102"/>
      <c r="Y2866" s="102"/>
      <c r="Z2866" s="102"/>
      <c r="AA2866" s="102"/>
      <c r="AB2866" s="102"/>
      <c r="AC2866" s="102"/>
      <c r="AD2866" s="102"/>
      <c r="AE2866" s="147"/>
    </row>
    <row r="2867" spans="1:31">
      <c r="A2867" s="100"/>
      <c r="B2867" s="101"/>
      <c r="C2867" s="175"/>
      <c r="D2867" s="67"/>
      <c r="E2867" s="67"/>
      <c r="F2867" s="102"/>
      <c r="G2867" s="102"/>
      <c r="H2867" s="102"/>
      <c r="I2867" s="102"/>
      <c r="J2867" s="102"/>
      <c r="K2867" s="102"/>
      <c r="L2867" s="67"/>
      <c r="M2867" s="67"/>
      <c r="N2867" s="67"/>
      <c r="O2867" s="111"/>
      <c r="P2867" s="67"/>
      <c r="Q2867" s="198"/>
      <c r="R2867" s="102"/>
      <c r="S2867" s="102"/>
      <c r="T2867" s="102"/>
      <c r="U2867" s="102"/>
      <c r="V2867" s="102"/>
      <c r="W2867" s="103"/>
      <c r="X2867" s="102"/>
      <c r="Y2867" s="102"/>
      <c r="Z2867" s="102"/>
      <c r="AA2867" s="102"/>
      <c r="AB2867" s="102"/>
      <c r="AC2867" s="102"/>
      <c r="AD2867" s="102"/>
      <c r="AE2867" s="147"/>
    </row>
    <row r="2868" spans="1:31">
      <c r="A2868" s="100"/>
      <c r="B2868" s="101"/>
      <c r="C2868" s="175"/>
      <c r="D2868" s="67"/>
      <c r="E2868" s="67"/>
      <c r="F2868" s="102"/>
      <c r="G2868" s="102"/>
      <c r="H2868" s="102"/>
      <c r="I2868" s="102"/>
      <c r="J2868" s="102"/>
      <c r="K2868" s="102"/>
      <c r="L2868" s="67"/>
      <c r="M2868" s="67"/>
      <c r="N2868" s="67"/>
      <c r="O2868" s="111"/>
      <c r="P2868" s="67"/>
      <c r="Q2868" s="198"/>
      <c r="R2868" s="102"/>
      <c r="S2868" s="102"/>
      <c r="T2868" s="102"/>
      <c r="U2868" s="102"/>
      <c r="V2868" s="102"/>
      <c r="W2868" s="103"/>
      <c r="X2868" s="102"/>
      <c r="Y2868" s="102"/>
      <c r="Z2868" s="102"/>
      <c r="AA2868" s="102"/>
      <c r="AB2868" s="102"/>
      <c r="AC2868" s="102"/>
      <c r="AD2868" s="102"/>
      <c r="AE2868" s="147"/>
    </row>
    <row r="2869" spans="1:31">
      <c r="A2869" s="100"/>
      <c r="B2869" s="101"/>
      <c r="C2869" s="175"/>
      <c r="D2869" s="67"/>
      <c r="E2869" s="67"/>
      <c r="F2869" s="102"/>
      <c r="G2869" s="102"/>
      <c r="H2869" s="102"/>
      <c r="I2869" s="102"/>
      <c r="J2869" s="102"/>
      <c r="K2869" s="102"/>
      <c r="L2869" s="67"/>
      <c r="M2869" s="67"/>
      <c r="N2869" s="67"/>
      <c r="O2869" s="111"/>
      <c r="P2869" s="67"/>
      <c r="Q2869" s="198"/>
      <c r="R2869" s="102"/>
      <c r="S2869" s="102"/>
      <c r="T2869" s="102"/>
      <c r="U2869" s="102"/>
      <c r="V2869" s="102"/>
      <c r="W2869" s="103"/>
      <c r="X2869" s="102"/>
      <c r="Y2869" s="102"/>
      <c r="Z2869" s="102"/>
      <c r="AA2869" s="102"/>
      <c r="AB2869" s="102"/>
      <c r="AC2869" s="102"/>
      <c r="AD2869" s="102"/>
      <c r="AE2869" s="147"/>
    </row>
    <row r="2870" spans="1:31">
      <c r="A2870" s="100"/>
      <c r="B2870" s="101"/>
      <c r="C2870" s="175"/>
      <c r="D2870" s="67"/>
      <c r="E2870" s="67"/>
      <c r="F2870" s="102"/>
      <c r="G2870" s="102"/>
      <c r="H2870" s="102"/>
      <c r="I2870" s="102"/>
      <c r="J2870" s="102"/>
      <c r="K2870" s="102"/>
      <c r="L2870" s="67"/>
      <c r="M2870" s="67"/>
      <c r="N2870" s="67"/>
      <c r="O2870" s="111"/>
      <c r="P2870" s="67"/>
      <c r="Q2870" s="198"/>
      <c r="R2870" s="102"/>
      <c r="S2870" s="102"/>
      <c r="T2870" s="102"/>
      <c r="U2870" s="102"/>
      <c r="V2870" s="102"/>
      <c r="W2870" s="103"/>
      <c r="X2870" s="102"/>
      <c r="Y2870" s="102"/>
      <c r="Z2870" s="102"/>
      <c r="AA2870" s="102"/>
      <c r="AB2870" s="102"/>
      <c r="AC2870" s="102"/>
      <c r="AD2870" s="102"/>
      <c r="AE2870" s="147"/>
    </row>
    <row r="2871" spans="1:31">
      <c r="A2871" s="100"/>
      <c r="B2871" s="101"/>
      <c r="C2871" s="175"/>
      <c r="D2871" s="67"/>
      <c r="E2871" s="67"/>
      <c r="F2871" s="102"/>
      <c r="G2871" s="102"/>
      <c r="H2871" s="102"/>
      <c r="I2871" s="102"/>
      <c r="J2871" s="102"/>
      <c r="K2871" s="102"/>
      <c r="L2871" s="67"/>
      <c r="M2871" s="67"/>
      <c r="N2871" s="67"/>
      <c r="O2871" s="111"/>
      <c r="P2871" s="67"/>
      <c r="Q2871" s="198"/>
      <c r="R2871" s="102"/>
      <c r="S2871" s="102"/>
      <c r="T2871" s="102"/>
      <c r="U2871" s="102"/>
      <c r="V2871" s="102"/>
      <c r="W2871" s="103"/>
      <c r="X2871" s="102"/>
      <c r="Y2871" s="102"/>
      <c r="Z2871" s="102"/>
      <c r="AA2871" s="102"/>
      <c r="AB2871" s="102"/>
      <c r="AC2871" s="102"/>
      <c r="AD2871" s="102"/>
      <c r="AE2871" s="147"/>
    </row>
    <row r="2872" spans="1:31">
      <c r="A2872" s="100"/>
      <c r="B2872" s="101"/>
      <c r="C2872" s="175"/>
      <c r="D2872" s="67"/>
      <c r="E2872" s="67"/>
      <c r="F2872" s="102"/>
      <c r="G2872" s="102"/>
      <c r="H2872" s="102"/>
      <c r="I2872" s="102"/>
      <c r="J2872" s="102"/>
      <c r="K2872" s="102"/>
      <c r="L2872" s="67"/>
      <c r="M2872" s="67"/>
      <c r="N2872" s="67"/>
      <c r="O2872" s="111"/>
      <c r="P2872" s="67"/>
      <c r="Q2872" s="198"/>
      <c r="R2872" s="102"/>
      <c r="S2872" s="102"/>
      <c r="T2872" s="102"/>
      <c r="U2872" s="102"/>
      <c r="V2872" s="102"/>
      <c r="W2872" s="103"/>
      <c r="X2872" s="102"/>
      <c r="Y2872" s="102"/>
      <c r="Z2872" s="102"/>
      <c r="AA2872" s="102"/>
      <c r="AB2872" s="102"/>
      <c r="AC2872" s="102"/>
      <c r="AD2872" s="102"/>
      <c r="AE2872" s="147"/>
    </row>
    <row r="2873" spans="1:31">
      <c r="A2873" s="100"/>
      <c r="B2873" s="101"/>
      <c r="C2873" s="175"/>
      <c r="D2873" s="67"/>
      <c r="E2873" s="67"/>
      <c r="F2873" s="102"/>
      <c r="G2873" s="102"/>
      <c r="H2873" s="102"/>
      <c r="I2873" s="102"/>
      <c r="J2873" s="102"/>
      <c r="K2873" s="102"/>
      <c r="L2873" s="67"/>
      <c r="M2873" s="67"/>
      <c r="N2873" s="67"/>
      <c r="O2873" s="111"/>
      <c r="P2873" s="67"/>
      <c r="Q2873" s="198"/>
      <c r="R2873" s="102"/>
      <c r="S2873" s="102"/>
      <c r="T2873" s="102"/>
      <c r="U2873" s="102"/>
      <c r="V2873" s="102"/>
      <c r="W2873" s="103"/>
      <c r="X2873" s="102"/>
      <c r="Y2873" s="102"/>
      <c r="Z2873" s="102"/>
      <c r="AA2873" s="102"/>
      <c r="AB2873" s="102"/>
      <c r="AC2873" s="102"/>
      <c r="AD2873" s="102"/>
      <c r="AE2873" s="147"/>
    </row>
    <row r="2874" spans="1:31">
      <c r="A2874" s="100"/>
      <c r="B2874" s="101"/>
      <c r="C2874" s="175"/>
      <c r="D2874" s="67"/>
      <c r="E2874" s="67"/>
      <c r="F2874" s="102"/>
      <c r="G2874" s="102"/>
      <c r="H2874" s="102"/>
      <c r="I2874" s="102"/>
      <c r="J2874" s="102"/>
      <c r="K2874" s="102"/>
      <c r="L2874" s="67"/>
      <c r="M2874" s="67"/>
      <c r="N2874" s="67"/>
      <c r="O2874" s="111"/>
      <c r="P2874" s="67"/>
      <c r="Q2874" s="198"/>
      <c r="R2874" s="102"/>
      <c r="S2874" s="102"/>
      <c r="T2874" s="102"/>
      <c r="U2874" s="102"/>
      <c r="V2874" s="102"/>
      <c r="W2874" s="103"/>
      <c r="X2874" s="102"/>
      <c r="Y2874" s="102"/>
      <c r="Z2874" s="102"/>
      <c r="AA2874" s="102"/>
      <c r="AB2874" s="102"/>
      <c r="AC2874" s="102"/>
      <c r="AD2874" s="102"/>
      <c r="AE2874" s="147"/>
    </row>
    <row r="2875" spans="1:31">
      <c r="A2875" s="100"/>
      <c r="B2875" s="101"/>
      <c r="C2875" s="175"/>
      <c r="D2875" s="67"/>
      <c r="E2875" s="67"/>
      <c r="F2875" s="102"/>
      <c r="G2875" s="102"/>
      <c r="H2875" s="102"/>
      <c r="I2875" s="102"/>
      <c r="J2875" s="102"/>
      <c r="K2875" s="102"/>
      <c r="L2875" s="67"/>
      <c r="M2875" s="67"/>
      <c r="N2875" s="67"/>
      <c r="O2875" s="111"/>
      <c r="P2875" s="67"/>
      <c r="Q2875" s="198"/>
      <c r="R2875" s="102"/>
      <c r="S2875" s="102"/>
      <c r="T2875" s="102"/>
      <c r="U2875" s="102"/>
      <c r="V2875" s="102"/>
      <c r="W2875" s="103"/>
      <c r="X2875" s="102"/>
      <c r="Y2875" s="102"/>
      <c r="Z2875" s="102"/>
      <c r="AA2875" s="102"/>
      <c r="AB2875" s="102"/>
      <c r="AC2875" s="102"/>
      <c r="AD2875" s="102"/>
      <c r="AE2875" s="147"/>
    </row>
    <row r="2876" spans="1:31">
      <c r="A2876" s="100"/>
      <c r="B2876" s="101"/>
      <c r="C2876" s="175"/>
      <c r="D2876" s="67"/>
      <c r="E2876" s="67"/>
      <c r="F2876" s="102"/>
      <c r="G2876" s="102"/>
      <c r="H2876" s="102"/>
      <c r="I2876" s="102"/>
      <c r="J2876" s="102"/>
      <c r="K2876" s="102"/>
      <c r="L2876" s="67"/>
      <c r="M2876" s="67"/>
      <c r="N2876" s="67"/>
      <c r="O2876" s="111"/>
      <c r="P2876" s="67"/>
      <c r="Q2876" s="198"/>
      <c r="R2876" s="102"/>
      <c r="S2876" s="102"/>
      <c r="T2876" s="102"/>
      <c r="U2876" s="102"/>
      <c r="V2876" s="102"/>
      <c r="W2876" s="103"/>
      <c r="X2876" s="102"/>
      <c r="Y2876" s="102"/>
      <c r="Z2876" s="102"/>
      <c r="AA2876" s="102"/>
      <c r="AB2876" s="102"/>
      <c r="AC2876" s="102"/>
      <c r="AD2876" s="102"/>
      <c r="AE2876" s="147"/>
    </row>
    <row r="2877" spans="1:31">
      <c r="A2877" s="100"/>
      <c r="B2877" s="101"/>
      <c r="C2877" s="175"/>
      <c r="D2877" s="67"/>
      <c r="E2877" s="67"/>
      <c r="F2877" s="102"/>
      <c r="G2877" s="102"/>
      <c r="H2877" s="102"/>
      <c r="I2877" s="102"/>
      <c r="J2877" s="102"/>
      <c r="K2877" s="102"/>
      <c r="L2877" s="67"/>
      <c r="M2877" s="67"/>
      <c r="N2877" s="67"/>
      <c r="O2877" s="111"/>
      <c r="P2877" s="67"/>
      <c r="Q2877" s="198"/>
      <c r="R2877" s="102"/>
      <c r="S2877" s="102"/>
      <c r="T2877" s="102"/>
      <c r="U2877" s="102"/>
      <c r="V2877" s="102"/>
      <c r="W2877" s="103"/>
      <c r="X2877" s="102"/>
      <c r="Y2877" s="102"/>
      <c r="Z2877" s="102"/>
      <c r="AA2877" s="102"/>
      <c r="AB2877" s="102"/>
      <c r="AC2877" s="102"/>
      <c r="AD2877" s="102"/>
      <c r="AE2877" s="147"/>
    </row>
    <row r="2878" spans="1:31">
      <c r="A2878" s="100"/>
      <c r="B2878" s="101"/>
      <c r="C2878" s="175"/>
      <c r="D2878" s="67"/>
      <c r="E2878" s="67"/>
      <c r="F2878" s="102"/>
      <c r="G2878" s="102"/>
      <c r="H2878" s="102"/>
      <c r="I2878" s="102"/>
      <c r="J2878" s="102"/>
      <c r="K2878" s="102"/>
      <c r="L2878" s="67"/>
      <c r="M2878" s="67"/>
      <c r="N2878" s="67"/>
      <c r="O2878" s="111"/>
      <c r="P2878" s="67"/>
      <c r="Q2878" s="198"/>
      <c r="R2878" s="102"/>
      <c r="S2878" s="102"/>
      <c r="T2878" s="102"/>
      <c r="U2878" s="102"/>
      <c r="V2878" s="102"/>
      <c r="W2878" s="103"/>
      <c r="X2878" s="102"/>
      <c r="Y2878" s="102"/>
      <c r="Z2878" s="102"/>
      <c r="AA2878" s="102"/>
      <c r="AB2878" s="102"/>
      <c r="AC2878" s="102"/>
      <c r="AD2878" s="102"/>
      <c r="AE2878" s="147"/>
    </row>
    <row r="2879" spans="1:31">
      <c r="A2879" s="100"/>
      <c r="B2879" s="101"/>
      <c r="C2879" s="175"/>
      <c r="D2879" s="67"/>
      <c r="E2879" s="67"/>
      <c r="F2879" s="102"/>
      <c r="G2879" s="102"/>
      <c r="H2879" s="102"/>
      <c r="I2879" s="102"/>
      <c r="J2879" s="102"/>
      <c r="K2879" s="102"/>
      <c r="L2879" s="67"/>
      <c r="M2879" s="67"/>
      <c r="N2879" s="67"/>
      <c r="O2879" s="111"/>
      <c r="P2879" s="67"/>
      <c r="Q2879" s="198"/>
      <c r="R2879" s="102"/>
      <c r="S2879" s="102"/>
      <c r="T2879" s="102"/>
      <c r="U2879" s="102"/>
      <c r="V2879" s="102"/>
      <c r="W2879" s="103"/>
      <c r="X2879" s="102"/>
      <c r="Y2879" s="102"/>
      <c r="Z2879" s="102"/>
      <c r="AA2879" s="102"/>
      <c r="AB2879" s="102"/>
      <c r="AC2879" s="102"/>
      <c r="AD2879" s="102"/>
      <c r="AE2879" s="147"/>
    </row>
    <row r="2880" spans="1:31">
      <c r="A2880" s="100"/>
      <c r="B2880" s="101"/>
      <c r="C2880" s="175"/>
      <c r="D2880" s="67"/>
      <c r="E2880" s="67"/>
      <c r="F2880" s="102"/>
      <c r="G2880" s="102"/>
      <c r="H2880" s="102"/>
      <c r="I2880" s="102"/>
      <c r="J2880" s="102"/>
      <c r="K2880" s="102"/>
      <c r="L2880" s="67"/>
      <c r="M2880" s="67"/>
      <c r="N2880" s="67"/>
      <c r="O2880" s="111"/>
      <c r="P2880" s="67"/>
      <c r="Q2880" s="198"/>
      <c r="R2880" s="102"/>
      <c r="S2880" s="102"/>
      <c r="T2880" s="102"/>
      <c r="U2880" s="102"/>
      <c r="V2880" s="102"/>
      <c r="W2880" s="103"/>
      <c r="X2880" s="102"/>
      <c r="Y2880" s="102"/>
      <c r="Z2880" s="102"/>
      <c r="AA2880" s="102"/>
      <c r="AB2880" s="102"/>
      <c r="AC2880" s="102"/>
      <c r="AD2880" s="102"/>
      <c r="AE2880" s="147"/>
    </row>
    <row r="2881" spans="1:31">
      <c r="A2881" s="100"/>
      <c r="B2881" s="101"/>
      <c r="C2881" s="175"/>
      <c r="D2881" s="67"/>
      <c r="E2881" s="67"/>
      <c r="F2881" s="102"/>
      <c r="G2881" s="102"/>
      <c r="H2881" s="102"/>
      <c r="I2881" s="102"/>
      <c r="J2881" s="102"/>
      <c r="K2881" s="102"/>
      <c r="L2881" s="67"/>
      <c r="M2881" s="67"/>
      <c r="N2881" s="67"/>
      <c r="O2881" s="111"/>
      <c r="P2881" s="67"/>
      <c r="Q2881" s="198"/>
      <c r="R2881" s="102"/>
      <c r="S2881" s="102"/>
      <c r="T2881" s="102"/>
      <c r="U2881" s="102"/>
      <c r="V2881" s="102"/>
      <c r="W2881" s="103"/>
      <c r="X2881" s="102"/>
      <c r="Y2881" s="102"/>
      <c r="Z2881" s="102"/>
      <c r="AA2881" s="102"/>
      <c r="AB2881" s="102"/>
      <c r="AC2881" s="102"/>
      <c r="AD2881" s="102"/>
      <c r="AE2881" s="147"/>
    </row>
    <row r="2882" spans="1:31">
      <c r="A2882" s="100"/>
      <c r="B2882" s="101"/>
      <c r="C2882" s="175"/>
      <c r="D2882" s="67"/>
      <c r="E2882" s="67"/>
      <c r="F2882" s="102"/>
      <c r="G2882" s="102"/>
      <c r="H2882" s="102"/>
      <c r="I2882" s="102"/>
      <c r="J2882" s="102"/>
      <c r="K2882" s="102"/>
      <c r="L2882" s="67"/>
      <c r="M2882" s="67"/>
      <c r="N2882" s="67"/>
      <c r="O2882" s="111"/>
      <c r="P2882" s="67"/>
      <c r="Q2882" s="198"/>
      <c r="R2882" s="102"/>
      <c r="S2882" s="102"/>
      <c r="T2882" s="102"/>
      <c r="U2882" s="102"/>
      <c r="V2882" s="102"/>
      <c r="W2882" s="103"/>
      <c r="X2882" s="102"/>
      <c r="Y2882" s="102"/>
      <c r="Z2882" s="102"/>
      <c r="AA2882" s="102"/>
      <c r="AB2882" s="102"/>
      <c r="AC2882" s="102"/>
      <c r="AD2882" s="102"/>
      <c r="AE2882" s="147"/>
    </row>
    <row r="2883" spans="1:31">
      <c r="A2883" s="100"/>
      <c r="B2883" s="101"/>
      <c r="C2883" s="175"/>
      <c r="D2883" s="67"/>
      <c r="E2883" s="67"/>
      <c r="F2883" s="102"/>
      <c r="G2883" s="102"/>
      <c r="H2883" s="102"/>
      <c r="I2883" s="102"/>
      <c r="J2883" s="102"/>
      <c r="K2883" s="102"/>
      <c r="L2883" s="67"/>
      <c r="M2883" s="67"/>
      <c r="N2883" s="67"/>
      <c r="O2883" s="111"/>
      <c r="P2883" s="67"/>
      <c r="Q2883" s="198"/>
      <c r="R2883" s="102"/>
      <c r="S2883" s="102"/>
      <c r="T2883" s="102"/>
      <c r="U2883" s="102"/>
      <c r="V2883" s="102"/>
      <c r="W2883" s="103"/>
      <c r="X2883" s="102"/>
      <c r="Y2883" s="102"/>
      <c r="Z2883" s="102"/>
      <c r="AA2883" s="102"/>
      <c r="AB2883" s="102"/>
      <c r="AC2883" s="102"/>
      <c r="AD2883" s="102"/>
      <c r="AE2883" s="147"/>
    </row>
    <row r="2884" spans="1:31">
      <c r="A2884" s="100"/>
      <c r="B2884" s="101"/>
      <c r="C2884" s="175"/>
      <c r="D2884" s="67"/>
      <c r="E2884" s="67"/>
      <c r="F2884" s="102"/>
      <c r="G2884" s="102"/>
      <c r="H2884" s="102"/>
      <c r="I2884" s="102"/>
      <c r="J2884" s="102"/>
      <c r="K2884" s="102"/>
      <c r="L2884" s="67"/>
      <c r="M2884" s="67"/>
      <c r="N2884" s="67"/>
      <c r="O2884" s="111"/>
      <c r="P2884" s="67"/>
      <c r="Q2884" s="198"/>
      <c r="R2884" s="102"/>
      <c r="S2884" s="102"/>
      <c r="T2884" s="102"/>
      <c r="U2884" s="102"/>
      <c r="V2884" s="102"/>
      <c r="W2884" s="103"/>
      <c r="X2884" s="102"/>
      <c r="Y2884" s="102"/>
      <c r="Z2884" s="102"/>
      <c r="AA2884" s="102"/>
      <c r="AB2884" s="102"/>
      <c r="AC2884" s="102"/>
      <c r="AD2884" s="102"/>
      <c r="AE2884" s="147"/>
    </row>
    <row r="2885" spans="1:31">
      <c r="A2885" s="100"/>
      <c r="B2885" s="101"/>
      <c r="C2885" s="175"/>
      <c r="D2885" s="67"/>
      <c r="E2885" s="67"/>
      <c r="F2885" s="102"/>
      <c r="G2885" s="102"/>
      <c r="H2885" s="102"/>
      <c r="I2885" s="102"/>
      <c r="J2885" s="102"/>
      <c r="K2885" s="102"/>
      <c r="L2885" s="67"/>
      <c r="M2885" s="67"/>
      <c r="N2885" s="67"/>
      <c r="O2885" s="111"/>
      <c r="P2885" s="67"/>
      <c r="Q2885" s="198"/>
      <c r="R2885" s="102"/>
      <c r="S2885" s="102"/>
      <c r="T2885" s="102"/>
      <c r="U2885" s="102"/>
      <c r="V2885" s="102"/>
      <c r="W2885" s="103"/>
      <c r="X2885" s="102"/>
      <c r="Y2885" s="102"/>
      <c r="Z2885" s="102"/>
      <c r="AA2885" s="102"/>
      <c r="AB2885" s="102"/>
      <c r="AC2885" s="102"/>
      <c r="AD2885" s="102"/>
      <c r="AE2885" s="147"/>
    </row>
    <row r="2886" spans="1:31">
      <c r="A2886" s="100"/>
      <c r="B2886" s="101"/>
      <c r="C2886" s="175"/>
      <c r="D2886" s="67"/>
      <c r="E2886" s="67"/>
      <c r="F2886" s="102"/>
      <c r="G2886" s="102"/>
      <c r="H2886" s="102"/>
      <c r="I2886" s="102"/>
      <c r="J2886" s="102"/>
      <c r="K2886" s="102"/>
      <c r="L2886" s="67"/>
      <c r="M2886" s="67"/>
      <c r="N2886" s="67"/>
      <c r="O2886" s="111"/>
      <c r="P2886" s="67"/>
      <c r="Q2886" s="198"/>
      <c r="R2886" s="102"/>
      <c r="S2886" s="102"/>
      <c r="T2886" s="102"/>
      <c r="U2886" s="102"/>
      <c r="V2886" s="102"/>
      <c r="W2886" s="103"/>
      <c r="X2886" s="102"/>
      <c r="Y2886" s="102"/>
      <c r="Z2886" s="102"/>
      <c r="AA2886" s="102"/>
      <c r="AB2886" s="102"/>
      <c r="AC2886" s="102"/>
      <c r="AD2886" s="102"/>
      <c r="AE2886" s="147"/>
    </row>
    <row r="2887" spans="1:31">
      <c r="A2887" s="100"/>
      <c r="B2887" s="101"/>
      <c r="C2887" s="175"/>
      <c r="D2887" s="67"/>
      <c r="E2887" s="67"/>
      <c r="F2887" s="102"/>
      <c r="G2887" s="102"/>
      <c r="H2887" s="102"/>
      <c r="I2887" s="102"/>
      <c r="J2887" s="102"/>
      <c r="K2887" s="102"/>
      <c r="L2887" s="67"/>
      <c r="M2887" s="67"/>
      <c r="N2887" s="67"/>
      <c r="O2887" s="111"/>
      <c r="P2887" s="67"/>
      <c r="Q2887" s="198"/>
      <c r="R2887" s="102"/>
      <c r="S2887" s="102"/>
      <c r="T2887" s="102"/>
      <c r="U2887" s="102"/>
      <c r="V2887" s="102"/>
      <c r="W2887" s="103"/>
      <c r="X2887" s="102"/>
      <c r="Y2887" s="102"/>
      <c r="Z2887" s="102"/>
      <c r="AA2887" s="102"/>
      <c r="AB2887" s="102"/>
      <c r="AC2887" s="102"/>
      <c r="AD2887" s="102"/>
      <c r="AE2887" s="147"/>
    </row>
    <row r="2888" spans="1:31">
      <c r="A2888" s="100"/>
      <c r="B2888" s="101"/>
      <c r="C2888" s="175"/>
      <c r="D2888" s="67"/>
      <c r="E2888" s="67"/>
      <c r="F2888" s="102"/>
      <c r="G2888" s="102"/>
      <c r="H2888" s="102"/>
      <c r="I2888" s="102"/>
      <c r="J2888" s="102"/>
      <c r="K2888" s="102"/>
      <c r="L2888" s="67"/>
      <c r="M2888" s="67"/>
      <c r="N2888" s="67"/>
      <c r="O2888" s="111"/>
      <c r="P2888" s="67"/>
      <c r="Q2888" s="198"/>
      <c r="R2888" s="102"/>
      <c r="S2888" s="102"/>
      <c r="T2888" s="102"/>
      <c r="U2888" s="102"/>
      <c r="V2888" s="102"/>
      <c r="W2888" s="103"/>
      <c r="X2888" s="102"/>
      <c r="Y2888" s="102"/>
      <c r="Z2888" s="102"/>
      <c r="AA2888" s="102"/>
      <c r="AB2888" s="102"/>
      <c r="AC2888" s="102"/>
      <c r="AD2888" s="102"/>
      <c r="AE2888" s="147"/>
    </row>
    <row r="2889" spans="1:31">
      <c r="A2889" s="100"/>
      <c r="B2889" s="101"/>
      <c r="C2889" s="175"/>
      <c r="D2889" s="67"/>
      <c r="E2889" s="67"/>
      <c r="F2889" s="102"/>
      <c r="G2889" s="102"/>
      <c r="H2889" s="102"/>
      <c r="I2889" s="102"/>
      <c r="J2889" s="102"/>
      <c r="K2889" s="102"/>
      <c r="L2889" s="67"/>
      <c r="M2889" s="67"/>
      <c r="N2889" s="67"/>
      <c r="O2889" s="111"/>
      <c r="P2889" s="67"/>
      <c r="Q2889" s="198"/>
      <c r="R2889" s="102"/>
      <c r="S2889" s="102"/>
      <c r="T2889" s="102"/>
      <c r="U2889" s="102"/>
      <c r="V2889" s="102"/>
      <c r="W2889" s="103"/>
      <c r="X2889" s="102"/>
      <c r="Y2889" s="102"/>
      <c r="Z2889" s="102"/>
      <c r="AA2889" s="102"/>
      <c r="AB2889" s="102"/>
      <c r="AC2889" s="102"/>
      <c r="AD2889" s="102"/>
      <c r="AE2889" s="147"/>
    </row>
    <row r="2890" spans="1:31">
      <c r="A2890" s="100"/>
      <c r="B2890" s="101"/>
      <c r="C2890" s="175"/>
      <c r="D2890" s="67"/>
      <c r="E2890" s="67"/>
      <c r="F2890" s="102"/>
      <c r="G2890" s="102"/>
      <c r="H2890" s="102"/>
      <c r="I2890" s="102"/>
      <c r="J2890" s="102"/>
      <c r="K2890" s="102"/>
      <c r="L2890" s="67"/>
      <c r="M2890" s="67"/>
      <c r="N2890" s="67"/>
      <c r="O2890" s="111"/>
      <c r="P2890" s="67"/>
      <c r="Q2890" s="198"/>
      <c r="R2890" s="102"/>
      <c r="S2890" s="102"/>
      <c r="T2890" s="102"/>
      <c r="U2890" s="102"/>
      <c r="V2890" s="102"/>
      <c r="W2890" s="103"/>
      <c r="X2890" s="102"/>
      <c r="Y2890" s="102"/>
      <c r="Z2890" s="102"/>
      <c r="AA2890" s="102"/>
      <c r="AB2890" s="102"/>
      <c r="AC2890" s="102"/>
      <c r="AD2890" s="102"/>
      <c r="AE2890" s="147"/>
    </row>
    <row r="2891" spans="1:31">
      <c r="A2891" s="100"/>
      <c r="B2891" s="101"/>
      <c r="C2891" s="175"/>
      <c r="D2891" s="67"/>
      <c r="E2891" s="67"/>
      <c r="F2891" s="102"/>
      <c r="G2891" s="102"/>
      <c r="H2891" s="102"/>
      <c r="I2891" s="102"/>
      <c r="J2891" s="102"/>
      <c r="K2891" s="102"/>
      <c r="L2891" s="67"/>
      <c r="M2891" s="67"/>
      <c r="N2891" s="67"/>
      <c r="O2891" s="111"/>
      <c r="P2891" s="67"/>
      <c r="Q2891" s="198"/>
      <c r="R2891" s="102"/>
      <c r="S2891" s="102"/>
      <c r="T2891" s="102"/>
      <c r="U2891" s="102"/>
      <c r="V2891" s="102"/>
      <c r="W2891" s="103"/>
      <c r="X2891" s="102"/>
      <c r="Y2891" s="102"/>
      <c r="Z2891" s="102"/>
      <c r="AA2891" s="102"/>
      <c r="AB2891" s="102"/>
      <c r="AC2891" s="102"/>
      <c r="AD2891" s="102"/>
      <c r="AE2891" s="147"/>
    </row>
    <row r="2892" spans="1:31">
      <c r="A2892" s="100"/>
      <c r="B2892" s="101"/>
      <c r="C2892" s="175"/>
      <c r="D2892" s="67"/>
      <c r="E2892" s="67"/>
      <c r="F2892" s="102"/>
      <c r="G2892" s="102"/>
      <c r="H2892" s="102"/>
      <c r="I2892" s="102"/>
      <c r="J2892" s="102"/>
      <c r="K2892" s="102"/>
      <c r="L2892" s="67"/>
      <c r="M2892" s="67"/>
      <c r="N2892" s="67"/>
      <c r="O2892" s="111"/>
      <c r="P2892" s="67"/>
      <c r="Q2892" s="198"/>
      <c r="R2892" s="102"/>
      <c r="S2892" s="102"/>
      <c r="T2892" s="102"/>
      <c r="U2892" s="102"/>
      <c r="V2892" s="102"/>
      <c r="W2892" s="103"/>
      <c r="X2892" s="102"/>
      <c r="Y2892" s="102"/>
      <c r="Z2892" s="102"/>
      <c r="AA2892" s="102"/>
      <c r="AB2892" s="102"/>
      <c r="AC2892" s="102"/>
      <c r="AD2892" s="102"/>
      <c r="AE2892" s="147"/>
    </row>
    <row r="2893" spans="1:31">
      <c r="A2893" s="100"/>
      <c r="B2893" s="101"/>
      <c r="C2893" s="175"/>
      <c r="D2893" s="67"/>
      <c r="E2893" s="67"/>
      <c r="F2893" s="102"/>
      <c r="G2893" s="102"/>
      <c r="H2893" s="102"/>
      <c r="I2893" s="102"/>
      <c r="J2893" s="102"/>
      <c r="K2893" s="102"/>
      <c r="L2893" s="67"/>
      <c r="M2893" s="67"/>
      <c r="N2893" s="67"/>
      <c r="O2893" s="111"/>
      <c r="P2893" s="67"/>
      <c r="Q2893" s="198"/>
      <c r="R2893" s="102"/>
      <c r="S2893" s="102"/>
      <c r="T2893" s="102"/>
      <c r="U2893" s="102"/>
      <c r="V2893" s="102"/>
      <c r="W2893" s="103"/>
      <c r="X2893" s="102"/>
      <c r="Y2893" s="102"/>
      <c r="Z2893" s="102"/>
      <c r="AA2893" s="102"/>
      <c r="AB2893" s="102"/>
      <c r="AC2893" s="102"/>
      <c r="AD2893" s="102"/>
      <c r="AE2893" s="147"/>
    </row>
    <row r="2894" spans="1:31">
      <c r="A2894" s="100"/>
      <c r="B2894" s="101"/>
      <c r="C2894" s="175"/>
      <c r="D2894" s="67"/>
      <c r="E2894" s="67"/>
      <c r="F2894" s="102"/>
      <c r="G2894" s="102"/>
      <c r="H2894" s="102"/>
      <c r="I2894" s="102"/>
      <c r="J2894" s="102"/>
      <c r="K2894" s="102"/>
      <c r="L2894" s="67"/>
      <c r="M2894" s="67"/>
      <c r="N2894" s="67"/>
      <c r="O2894" s="111"/>
      <c r="P2894" s="67"/>
      <c r="Q2894" s="198"/>
      <c r="R2894" s="102"/>
      <c r="S2894" s="102"/>
      <c r="T2894" s="102"/>
      <c r="U2894" s="102"/>
      <c r="V2894" s="102"/>
      <c r="W2894" s="103"/>
      <c r="X2894" s="102"/>
      <c r="Y2894" s="102"/>
      <c r="Z2894" s="102"/>
      <c r="AA2894" s="102"/>
      <c r="AB2894" s="102"/>
      <c r="AC2894" s="102"/>
      <c r="AD2894" s="102"/>
      <c r="AE2894" s="147"/>
    </row>
    <row r="2895" spans="1:31">
      <c r="A2895" s="100"/>
      <c r="B2895" s="101"/>
      <c r="C2895" s="175"/>
      <c r="D2895" s="67"/>
      <c r="E2895" s="67"/>
      <c r="F2895" s="102"/>
      <c r="G2895" s="102"/>
      <c r="H2895" s="102"/>
      <c r="I2895" s="102"/>
      <c r="J2895" s="102"/>
      <c r="K2895" s="102"/>
      <c r="L2895" s="67"/>
      <c r="M2895" s="67"/>
      <c r="N2895" s="67"/>
      <c r="O2895" s="111"/>
      <c r="P2895" s="67"/>
      <c r="Q2895" s="198"/>
      <c r="R2895" s="102"/>
      <c r="S2895" s="102"/>
      <c r="T2895" s="102"/>
      <c r="U2895" s="102"/>
      <c r="V2895" s="102"/>
      <c r="W2895" s="103"/>
      <c r="X2895" s="102"/>
      <c r="Y2895" s="102"/>
      <c r="Z2895" s="102"/>
      <c r="AA2895" s="102"/>
      <c r="AB2895" s="102"/>
      <c r="AC2895" s="102"/>
      <c r="AD2895" s="102"/>
      <c r="AE2895" s="147"/>
    </row>
    <row r="2896" spans="1:31">
      <c r="A2896" s="100"/>
      <c r="B2896" s="101"/>
      <c r="C2896" s="175"/>
      <c r="D2896" s="67"/>
      <c r="E2896" s="67"/>
      <c r="F2896" s="102"/>
      <c r="G2896" s="102"/>
      <c r="H2896" s="102"/>
      <c r="I2896" s="102"/>
      <c r="J2896" s="102"/>
      <c r="K2896" s="102"/>
      <c r="L2896" s="67"/>
      <c r="M2896" s="67"/>
      <c r="N2896" s="67"/>
      <c r="O2896" s="111"/>
      <c r="P2896" s="67"/>
      <c r="Q2896" s="198"/>
      <c r="R2896" s="102"/>
      <c r="S2896" s="102"/>
      <c r="T2896" s="102"/>
      <c r="U2896" s="102"/>
      <c r="V2896" s="102"/>
      <c r="W2896" s="103"/>
      <c r="X2896" s="102"/>
      <c r="Y2896" s="102"/>
      <c r="Z2896" s="102"/>
      <c r="AA2896" s="102"/>
      <c r="AB2896" s="102"/>
      <c r="AC2896" s="102"/>
      <c r="AD2896" s="102"/>
      <c r="AE2896" s="147"/>
    </row>
    <row r="2897" spans="1:31">
      <c r="A2897" s="100"/>
      <c r="B2897" s="101"/>
      <c r="C2897" s="175"/>
      <c r="D2897" s="67"/>
      <c r="E2897" s="67"/>
      <c r="F2897" s="102"/>
      <c r="G2897" s="102"/>
      <c r="H2897" s="102"/>
      <c r="I2897" s="102"/>
      <c r="J2897" s="102"/>
      <c r="K2897" s="102"/>
      <c r="L2897" s="67"/>
      <c r="M2897" s="67"/>
      <c r="N2897" s="67"/>
      <c r="O2897" s="111"/>
      <c r="P2897" s="67"/>
      <c r="Q2897" s="198"/>
      <c r="R2897" s="102"/>
      <c r="S2897" s="102"/>
      <c r="T2897" s="102"/>
      <c r="U2897" s="102"/>
      <c r="V2897" s="102"/>
      <c r="W2897" s="103"/>
      <c r="X2897" s="102"/>
      <c r="Y2897" s="102"/>
      <c r="Z2897" s="102"/>
      <c r="AA2897" s="102"/>
      <c r="AB2897" s="102"/>
      <c r="AC2897" s="102"/>
      <c r="AD2897" s="102"/>
      <c r="AE2897" s="147"/>
    </row>
    <row r="2898" spans="1:31">
      <c r="A2898" s="100"/>
      <c r="B2898" s="101"/>
      <c r="C2898" s="175"/>
      <c r="D2898" s="67"/>
      <c r="E2898" s="67"/>
      <c r="F2898" s="102"/>
      <c r="G2898" s="102"/>
      <c r="H2898" s="102"/>
      <c r="I2898" s="102"/>
      <c r="J2898" s="102"/>
      <c r="K2898" s="102"/>
      <c r="L2898" s="67"/>
      <c r="M2898" s="67"/>
      <c r="N2898" s="67"/>
      <c r="O2898" s="111"/>
      <c r="P2898" s="67"/>
      <c r="Q2898" s="198"/>
      <c r="R2898" s="102"/>
      <c r="S2898" s="102"/>
      <c r="T2898" s="102"/>
      <c r="U2898" s="102"/>
      <c r="V2898" s="102"/>
      <c r="W2898" s="103"/>
      <c r="X2898" s="102"/>
      <c r="Y2898" s="102"/>
      <c r="Z2898" s="102"/>
      <c r="AA2898" s="102"/>
      <c r="AB2898" s="102"/>
      <c r="AC2898" s="102"/>
      <c r="AD2898" s="102"/>
      <c r="AE2898" s="147"/>
    </row>
    <row r="2899" spans="1:31">
      <c r="A2899" s="100"/>
      <c r="B2899" s="101"/>
      <c r="C2899" s="175"/>
      <c r="D2899" s="67"/>
      <c r="E2899" s="67"/>
      <c r="F2899" s="102"/>
      <c r="G2899" s="102"/>
      <c r="H2899" s="102"/>
      <c r="I2899" s="102"/>
      <c r="J2899" s="102"/>
      <c r="K2899" s="102"/>
      <c r="L2899" s="67"/>
      <c r="M2899" s="67"/>
      <c r="N2899" s="67"/>
      <c r="O2899" s="111"/>
      <c r="P2899" s="67"/>
      <c r="Q2899" s="198"/>
      <c r="R2899" s="102"/>
      <c r="S2899" s="102"/>
      <c r="T2899" s="102"/>
      <c r="U2899" s="102"/>
      <c r="V2899" s="102"/>
      <c r="W2899" s="103"/>
      <c r="X2899" s="102"/>
      <c r="Y2899" s="102"/>
      <c r="Z2899" s="102"/>
      <c r="AA2899" s="102"/>
      <c r="AB2899" s="102"/>
      <c r="AC2899" s="102"/>
      <c r="AD2899" s="102"/>
      <c r="AE2899" s="147"/>
    </row>
    <row r="2900" spans="1:31">
      <c r="A2900" s="100"/>
      <c r="B2900" s="101"/>
      <c r="C2900" s="175"/>
      <c r="D2900" s="67"/>
      <c r="E2900" s="67"/>
      <c r="F2900" s="102"/>
      <c r="G2900" s="102"/>
      <c r="H2900" s="102"/>
      <c r="I2900" s="102"/>
      <c r="J2900" s="102"/>
      <c r="K2900" s="102"/>
      <c r="L2900" s="67"/>
      <c r="M2900" s="67"/>
      <c r="N2900" s="67"/>
      <c r="O2900" s="111"/>
      <c r="P2900" s="67"/>
      <c r="Q2900" s="198"/>
      <c r="R2900" s="102"/>
      <c r="S2900" s="102"/>
      <c r="T2900" s="102"/>
      <c r="U2900" s="102"/>
      <c r="V2900" s="102"/>
      <c r="W2900" s="103"/>
      <c r="X2900" s="102"/>
      <c r="Y2900" s="102"/>
      <c r="Z2900" s="102"/>
      <c r="AA2900" s="102"/>
      <c r="AB2900" s="102"/>
      <c r="AC2900" s="102"/>
      <c r="AD2900" s="102"/>
      <c r="AE2900" s="147"/>
    </row>
    <row r="2901" spans="1:31">
      <c r="A2901" s="100"/>
      <c r="B2901" s="101"/>
      <c r="C2901" s="175"/>
      <c r="D2901" s="67"/>
      <c r="E2901" s="67"/>
      <c r="F2901" s="102"/>
      <c r="G2901" s="102"/>
      <c r="H2901" s="102"/>
      <c r="I2901" s="102"/>
      <c r="J2901" s="102"/>
      <c r="K2901" s="102"/>
      <c r="L2901" s="67"/>
      <c r="M2901" s="67"/>
      <c r="N2901" s="67"/>
      <c r="O2901" s="111"/>
      <c r="P2901" s="67"/>
      <c r="Q2901" s="198"/>
      <c r="R2901" s="102"/>
      <c r="S2901" s="102"/>
      <c r="T2901" s="102"/>
      <c r="U2901" s="102"/>
      <c r="V2901" s="102"/>
      <c r="W2901" s="103"/>
      <c r="X2901" s="102"/>
      <c r="Y2901" s="102"/>
      <c r="Z2901" s="102"/>
      <c r="AA2901" s="102"/>
      <c r="AB2901" s="102"/>
      <c r="AC2901" s="102"/>
      <c r="AD2901" s="102"/>
      <c r="AE2901" s="147"/>
    </row>
    <row r="2902" spans="1:31">
      <c r="A2902" s="100"/>
      <c r="B2902" s="101"/>
      <c r="C2902" s="175"/>
      <c r="D2902" s="67"/>
      <c r="E2902" s="67"/>
      <c r="F2902" s="102"/>
      <c r="G2902" s="102"/>
      <c r="H2902" s="102"/>
      <c r="I2902" s="102"/>
      <c r="J2902" s="102"/>
      <c r="K2902" s="102"/>
      <c r="L2902" s="67"/>
      <c r="M2902" s="67"/>
      <c r="N2902" s="67"/>
      <c r="O2902" s="111"/>
      <c r="P2902" s="67"/>
      <c r="Q2902" s="198"/>
      <c r="R2902" s="102"/>
      <c r="S2902" s="102"/>
      <c r="T2902" s="102"/>
      <c r="U2902" s="102"/>
      <c r="V2902" s="102"/>
      <c r="W2902" s="103"/>
      <c r="X2902" s="102"/>
      <c r="Y2902" s="102"/>
      <c r="Z2902" s="102"/>
      <c r="AA2902" s="102"/>
      <c r="AB2902" s="102"/>
      <c r="AC2902" s="102"/>
      <c r="AD2902" s="102"/>
      <c r="AE2902" s="147"/>
    </row>
    <row r="2903" spans="1:31">
      <c r="A2903" s="100"/>
      <c r="B2903" s="101"/>
      <c r="C2903" s="175"/>
      <c r="D2903" s="67"/>
      <c r="E2903" s="67"/>
      <c r="F2903" s="102"/>
      <c r="G2903" s="102"/>
      <c r="H2903" s="102"/>
      <c r="I2903" s="102"/>
      <c r="J2903" s="102"/>
      <c r="K2903" s="102"/>
      <c r="L2903" s="67"/>
      <c r="M2903" s="67"/>
      <c r="N2903" s="67"/>
      <c r="O2903" s="111"/>
      <c r="P2903" s="67"/>
      <c r="Q2903" s="198"/>
      <c r="R2903" s="102"/>
      <c r="S2903" s="102"/>
      <c r="T2903" s="102"/>
      <c r="U2903" s="102"/>
      <c r="V2903" s="102"/>
      <c r="W2903" s="103"/>
      <c r="X2903" s="102"/>
      <c r="Y2903" s="102"/>
      <c r="Z2903" s="102"/>
      <c r="AA2903" s="102"/>
      <c r="AB2903" s="102"/>
      <c r="AC2903" s="102"/>
      <c r="AD2903" s="102"/>
      <c r="AE2903" s="147"/>
    </row>
    <row r="2904" spans="1:31">
      <c r="A2904" s="100"/>
      <c r="B2904" s="101"/>
      <c r="C2904" s="175"/>
      <c r="D2904" s="67"/>
      <c r="E2904" s="67"/>
      <c r="F2904" s="102"/>
      <c r="G2904" s="102"/>
      <c r="H2904" s="102"/>
      <c r="I2904" s="102"/>
      <c r="J2904" s="102"/>
      <c r="K2904" s="102"/>
      <c r="L2904" s="67"/>
      <c r="M2904" s="67"/>
      <c r="N2904" s="67"/>
      <c r="O2904" s="111"/>
      <c r="P2904" s="67"/>
      <c r="Q2904" s="198"/>
      <c r="R2904" s="102"/>
      <c r="S2904" s="102"/>
      <c r="T2904" s="102"/>
      <c r="U2904" s="102"/>
      <c r="V2904" s="102"/>
      <c r="W2904" s="103"/>
      <c r="X2904" s="102"/>
      <c r="Y2904" s="102"/>
      <c r="Z2904" s="102"/>
      <c r="AA2904" s="102"/>
      <c r="AB2904" s="102"/>
      <c r="AC2904" s="102"/>
      <c r="AD2904" s="102"/>
      <c r="AE2904" s="147"/>
    </row>
    <row r="2905" spans="1:31">
      <c r="A2905" s="100"/>
      <c r="B2905" s="101"/>
      <c r="C2905" s="175"/>
      <c r="D2905" s="67"/>
      <c r="E2905" s="67"/>
      <c r="F2905" s="102"/>
      <c r="G2905" s="102"/>
      <c r="H2905" s="102"/>
      <c r="I2905" s="102"/>
      <c r="J2905" s="102"/>
      <c r="K2905" s="102"/>
      <c r="L2905" s="67"/>
      <c r="M2905" s="67"/>
      <c r="N2905" s="67"/>
      <c r="O2905" s="111"/>
      <c r="P2905" s="67"/>
      <c r="Q2905" s="198"/>
      <c r="R2905" s="102"/>
      <c r="S2905" s="102"/>
      <c r="T2905" s="102"/>
      <c r="U2905" s="102"/>
      <c r="V2905" s="102"/>
      <c r="W2905" s="103"/>
      <c r="X2905" s="102"/>
      <c r="Y2905" s="102"/>
      <c r="Z2905" s="102"/>
      <c r="AA2905" s="102"/>
      <c r="AB2905" s="102"/>
      <c r="AC2905" s="102"/>
      <c r="AD2905" s="102"/>
      <c r="AE2905" s="147"/>
    </row>
    <row r="2906" spans="1:31">
      <c r="A2906" s="100"/>
      <c r="B2906" s="101"/>
      <c r="C2906" s="175"/>
      <c r="D2906" s="67"/>
      <c r="E2906" s="67"/>
      <c r="F2906" s="102"/>
      <c r="G2906" s="102"/>
      <c r="H2906" s="102"/>
      <c r="I2906" s="102"/>
      <c r="J2906" s="102"/>
      <c r="K2906" s="102"/>
      <c r="L2906" s="67"/>
      <c r="M2906" s="67"/>
      <c r="N2906" s="67"/>
      <c r="O2906" s="111"/>
      <c r="P2906" s="67"/>
      <c r="Q2906" s="198"/>
      <c r="R2906" s="102"/>
      <c r="S2906" s="102"/>
      <c r="T2906" s="102"/>
      <c r="U2906" s="102"/>
      <c r="V2906" s="102"/>
      <c r="W2906" s="103"/>
      <c r="X2906" s="102"/>
      <c r="Y2906" s="102"/>
      <c r="Z2906" s="102"/>
      <c r="AA2906" s="102"/>
      <c r="AB2906" s="102"/>
      <c r="AC2906" s="102"/>
      <c r="AD2906" s="102"/>
      <c r="AE2906" s="147"/>
    </row>
    <row r="2907" spans="1:31">
      <c r="A2907" s="100"/>
      <c r="B2907" s="101"/>
      <c r="C2907" s="175"/>
      <c r="D2907" s="67"/>
      <c r="E2907" s="67"/>
      <c r="F2907" s="102"/>
      <c r="G2907" s="102"/>
      <c r="H2907" s="102"/>
      <c r="I2907" s="102"/>
      <c r="J2907" s="102"/>
      <c r="K2907" s="102"/>
      <c r="L2907" s="67"/>
      <c r="M2907" s="67"/>
      <c r="N2907" s="67"/>
      <c r="O2907" s="111"/>
      <c r="P2907" s="67"/>
      <c r="Q2907" s="198"/>
      <c r="R2907" s="102"/>
      <c r="S2907" s="102"/>
      <c r="T2907" s="102"/>
      <c r="U2907" s="102"/>
      <c r="V2907" s="102"/>
      <c r="W2907" s="103"/>
      <c r="X2907" s="102"/>
      <c r="Y2907" s="102"/>
      <c r="Z2907" s="102"/>
      <c r="AA2907" s="102"/>
      <c r="AB2907" s="102"/>
      <c r="AC2907" s="102"/>
      <c r="AD2907" s="102"/>
      <c r="AE2907" s="147"/>
    </row>
    <row r="2908" spans="1:31">
      <c r="A2908" s="100"/>
      <c r="B2908" s="101"/>
      <c r="C2908" s="175"/>
      <c r="D2908" s="67"/>
      <c r="E2908" s="67"/>
      <c r="F2908" s="102"/>
      <c r="G2908" s="102"/>
      <c r="H2908" s="102"/>
      <c r="I2908" s="102"/>
      <c r="J2908" s="102"/>
      <c r="K2908" s="102"/>
      <c r="L2908" s="67"/>
      <c r="M2908" s="67"/>
      <c r="N2908" s="67"/>
      <c r="O2908" s="111"/>
      <c r="P2908" s="67"/>
      <c r="Q2908" s="198"/>
      <c r="R2908" s="102"/>
      <c r="S2908" s="102"/>
      <c r="T2908" s="102"/>
      <c r="U2908" s="102"/>
      <c r="V2908" s="102"/>
      <c r="W2908" s="103"/>
      <c r="X2908" s="102"/>
      <c r="Y2908" s="102"/>
      <c r="Z2908" s="102"/>
      <c r="AA2908" s="102"/>
      <c r="AB2908" s="102"/>
      <c r="AC2908" s="102"/>
      <c r="AD2908" s="102"/>
      <c r="AE2908" s="147"/>
    </row>
    <row r="2909" spans="1:31">
      <c r="A2909" s="100"/>
      <c r="B2909" s="101"/>
      <c r="C2909" s="175"/>
      <c r="D2909" s="67"/>
      <c r="E2909" s="67"/>
      <c r="F2909" s="102"/>
      <c r="G2909" s="102"/>
      <c r="H2909" s="102"/>
      <c r="I2909" s="102"/>
      <c r="J2909" s="102"/>
      <c r="K2909" s="102"/>
      <c r="L2909" s="67"/>
      <c r="M2909" s="67"/>
      <c r="N2909" s="67"/>
      <c r="O2909" s="111"/>
      <c r="P2909" s="67"/>
      <c r="Q2909" s="198"/>
      <c r="R2909" s="102"/>
      <c r="S2909" s="102"/>
      <c r="T2909" s="102"/>
      <c r="U2909" s="102"/>
      <c r="V2909" s="102"/>
      <c r="W2909" s="103"/>
      <c r="X2909" s="102"/>
      <c r="Y2909" s="102"/>
      <c r="Z2909" s="102"/>
      <c r="AA2909" s="102"/>
      <c r="AB2909" s="102"/>
      <c r="AC2909" s="102"/>
      <c r="AD2909" s="102"/>
      <c r="AE2909" s="147"/>
    </row>
    <row r="2910" spans="1:31">
      <c r="A2910" s="100"/>
      <c r="B2910" s="101"/>
      <c r="C2910" s="175"/>
      <c r="D2910" s="67"/>
      <c r="E2910" s="67"/>
      <c r="F2910" s="102"/>
      <c r="G2910" s="102"/>
      <c r="H2910" s="102"/>
      <c r="I2910" s="102"/>
      <c r="J2910" s="102"/>
      <c r="K2910" s="102"/>
      <c r="L2910" s="67"/>
      <c r="M2910" s="67"/>
      <c r="N2910" s="67"/>
      <c r="O2910" s="111"/>
      <c r="P2910" s="67"/>
      <c r="Q2910" s="198"/>
      <c r="R2910" s="102"/>
      <c r="S2910" s="102"/>
      <c r="T2910" s="102"/>
      <c r="U2910" s="102"/>
      <c r="V2910" s="102"/>
      <c r="W2910" s="103"/>
      <c r="X2910" s="102"/>
      <c r="Y2910" s="102"/>
      <c r="Z2910" s="102"/>
      <c r="AA2910" s="102"/>
      <c r="AB2910" s="102"/>
      <c r="AC2910" s="102"/>
      <c r="AD2910" s="102"/>
      <c r="AE2910" s="147"/>
    </row>
    <row r="2911" spans="1:31">
      <c r="A2911" s="100"/>
      <c r="B2911" s="101"/>
      <c r="C2911" s="175"/>
      <c r="D2911" s="67"/>
      <c r="E2911" s="67"/>
      <c r="F2911" s="102"/>
      <c r="G2911" s="102"/>
      <c r="H2911" s="102"/>
      <c r="I2911" s="102"/>
      <c r="J2911" s="102"/>
      <c r="K2911" s="102"/>
      <c r="L2911" s="67"/>
      <c r="M2911" s="67"/>
      <c r="N2911" s="67"/>
      <c r="O2911" s="111"/>
      <c r="P2911" s="67"/>
      <c r="Q2911" s="198"/>
      <c r="R2911" s="102"/>
      <c r="S2911" s="102"/>
      <c r="T2911" s="102"/>
      <c r="U2911" s="102"/>
      <c r="V2911" s="102"/>
      <c r="W2911" s="103"/>
      <c r="X2911" s="102"/>
      <c r="Y2911" s="102"/>
      <c r="Z2911" s="102"/>
      <c r="AA2911" s="102"/>
      <c r="AB2911" s="102"/>
      <c r="AC2911" s="102"/>
      <c r="AD2911" s="102"/>
      <c r="AE2911" s="147"/>
    </row>
    <row r="2912" spans="1:31">
      <c r="A2912" s="100"/>
      <c r="B2912" s="101"/>
      <c r="C2912" s="175"/>
      <c r="D2912" s="67"/>
      <c r="E2912" s="67"/>
      <c r="F2912" s="102"/>
      <c r="G2912" s="102"/>
      <c r="H2912" s="102"/>
      <c r="I2912" s="102"/>
      <c r="J2912" s="102"/>
      <c r="K2912" s="102"/>
      <c r="L2912" s="67"/>
      <c r="M2912" s="67"/>
      <c r="N2912" s="67"/>
      <c r="O2912" s="111"/>
      <c r="P2912" s="67"/>
      <c r="Q2912" s="198"/>
      <c r="R2912" s="102"/>
      <c r="S2912" s="102"/>
      <c r="T2912" s="102"/>
      <c r="U2912" s="102"/>
      <c r="V2912" s="102"/>
      <c r="W2912" s="103"/>
      <c r="X2912" s="102"/>
      <c r="Y2912" s="102"/>
      <c r="Z2912" s="102"/>
      <c r="AA2912" s="102"/>
      <c r="AB2912" s="102"/>
      <c r="AC2912" s="102"/>
      <c r="AD2912" s="102"/>
      <c r="AE2912" s="147"/>
    </row>
    <row r="2913" spans="1:31">
      <c r="A2913" s="100"/>
      <c r="B2913" s="101"/>
      <c r="C2913" s="175"/>
      <c r="D2913" s="67"/>
      <c r="E2913" s="67"/>
      <c r="F2913" s="102"/>
      <c r="G2913" s="102"/>
      <c r="H2913" s="102"/>
      <c r="I2913" s="102"/>
      <c r="J2913" s="102"/>
      <c r="K2913" s="102"/>
      <c r="L2913" s="67"/>
      <c r="M2913" s="67"/>
      <c r="N2913" s="67"/>
      <c r="O2913" s="111"/>
      <c r="P2913" s="67"/>
      <c r="Q2913" s="198"/>
      <c r="R2913" s="102"/>
      <c r="S2913" s="102"/>
      <c r="T2913" s="102"/>
      <c r="U2913" s="102"/>
      <c r="V2913" s="102"/>
      <c r="W2913" s="103"/>
      <c r="X2913" s="102"/>
      <c r="Y2913" s="102"/>
      <c r="Z2913" s="102"/>
      <c r="AA2913" s="102"/>
      <c r="AB2913" s="102"/>
      <c r="AC2913" s="102"/>
      <c r="AD2913" s="102"/>
      <c r="AE2913" s="147"/>
    </row>
    <row r="2914" spans="1:31">
      <c r="A2914" s="100"/>
      <c r="B2914" s="101"/>
      <c r="C2914" s="175"/>
      <c r="D2914" s="67"/>
      <c r="E2914" s="67"/>
      <c r="F2914" s="102"/>
      <c r="G2914" s="102"/>
      <c r="H2914" s="102"/>
      <c r="I2914" s="102"/>
      <c r="J2914" s="102"/>
      <c r="K2914" s="102"/>
      <c r="L2914" s="67"/>
      <c r="M2914" s="67"/>
      <c r="N2914" s="67"/>
      <c r="O2914" s="111"/>
      <c r="P2914" s="67"/>
      <c r="Q2914" s="198"/>
      <c r="R2914" s="102"/>
      <c r="S2914" s="102"/>
      <c r="T2914" s="102"/>
      <c r="U2914" s="102"/>
      <c r="V2914" s="102"/>
      <c r="W2914" s="103"/>
      <c r="X2914" s="102"/>
      <c r="Y2914" s="102"/>
      <c r="Z2914" s="102"/>
      <c r="AA2914" s="102"/>
      <c r="AB2914" s="102"/>
      <c r="AC2914" s="102"/>
      <c r="AD2914" s="102"/>
      <c r="AE2914" s="147"/>
    </row>
    <row r="2915" spans="1:31">
      <c r="A2915" s="100"/>
      <c r="B2915" s="101"/>
      <c r="C2915" s="175"/>
      <c r="D2915" s="67"/>
      <c r="E2915" s="67"/>
      <c r="F2915" s="102"/>
      <c r="G2915" s="102"/>
      <c r="H2915" s="102"/>
      <c r="I2915" s="102"/>
      <c r="J2915" s="102"/>
      <c r="K2915" s="102"/>
      <c r="L2915" s="67"/>
      <c r="M2915" s="67"/>
      <c r="N2915" s="67"/>
      <c r="O2915" s="111"/>
      <c r="P2915" s="67"/>
      <c r="Q2915" s="198"/>
      <c r="R2915" s="102"/>
      <c r="S2915" s="102"/>
      <c r="T2915" s="102"/>
      <c r="U2915" s="102"/>
      <c r="V2915" s="102"/>
      <c r="W2915" s="103"/>
      <c r="X2915" s="102"/>
      <c r="Y2915" s="102"/>
      <c r="Z2915" s="102"/>
      <c r="AA2915" s="102"/>
      <c r="AB2915" s="102"/>
      <c r="AC2915" s="102"/>
      <c r="AD2915" s="102"/>
      <c r="AE2915" s="147"/>
    </row>
    <row r="2916" spans="1:31">
      <c r="A2916" s="100"/>
      <c r="B2916" s="101"/>
      <c r="C2916" s="175"/>
      <c r="D2916" s="67"/>
      <c r="E2916" s="67"/>
      <c r="F2916" s="102"/>
      <c r="G2916" s="102"/>
      <c r="H2916" s="102"/>
      <c r="I2916" s="102"/>
      <c r="J2916" s="102"/>
      <c r="K2916" s="102"/>
      <c r="L2916" s="67"/>
      <c r="M2916" s="67"/>
      <c r="N2916" s="67"/>
      <c r="O2916" s="111"/>
      <c r="P2916" s="67"/>
      <c r="Q2916" s="198"/>
      <c r="R2916" s="102"/>
      <c r="S2916" s="102"/>
      <c r="T2916" s="102"/>
      <c r="U2916" s="102"/>
      <c r="V2916" s="102"/>
      <c r="W2916" s="103"/>
      <c r="X2916" s="102"/>
      <c r="Y2916" s="102"/>
      <c r="Z2916" s="102"/>
      <c r="AA2916" s="102"/>
      <c r="AB2916" s="102"/>
      <c r="AC2916" s="102"/>
      <c r="AD2916" s="102"/>
      <c r="AE2916" s="147"/>
    </row>
    <row r="2917" spans="1:31">
      <c r="A2917" s="100"/>
      <c r="B2917" s="101"/>
      <c r="C2917" s="175"/>
      <c r="D2917" s="67"/>
      <c r="E2917" s="67"/>
      <c r="F2917" s="102"/>
      <c r="G2917" s="102"/>
      <c r="H2917" s="102"/>
      <c r="I2917" s="102"/>
      <c r="J2917" s="102"/>
      <c r="K2917" s="102"/>
      <c r="L2917" s="67"/>
      <c r="M2917" s="67"/>
      <c r="N2917" s="67"/>
      <c r="O2917" s="111"/>
      <c r="P2917" s="67"/>
      <c r="Q2917" s="198"/>
      <c r="R2917" s="102"/>
      <c r="S2917" s="102"/>
      <c r="T2917" s="102"/>
      <c r="U2917" s="102"/>
      <c r="V2917" s="102"/>
      <c r="W2917" s="103"/>
      <c r="X2917" s="102"/>
      <c r="Y2917" s="102"/>
      <c r="Z2917" s="102"/>
      <c r="AA2917" s="102"/>
      <c r="AB2917" s="102"/>
      <c r="AC2917" s="102"/>
      <c r="AD2917" s="102"/>
      <c r="AE2917" s="147"/>
    </row>
    <row r="2918" spans="1:31">
      <c r="A2918" s="100"/>
      <c r="B2918" s="101"/>
      <c r="C2918" s="175"/>
      <c r="D2918" s="67"/>
      <c r="E2918" s="67"/>
      <c r="F2918" s="102"/>
      <c r="G2918" s="102"/>
      <c r="H2918" s="102"/>
      <c r="I2918" s="102"/>
      <c r="J2918" s="102"/>
      <c r="K2918" s="102"/>
      <c r="L2918" s="67"/>
      <c r="M2918" s="67"/>
      <c r="N2918" s="67"/>
      <c r="O2918" s="111"/>
      <c r="P2918" s="67"/>
      <c r="Q2918" s="198"/>
      <c r="R2918" s="102"/>
      <c r="S2918" s="102"/>
      <c r="T2918" s="102"/>
      <c r="U2918" s="102"/>
      <c r="V2918" s="102"/>
      <c r="W2918" s="103"/>
      <c r="X2918" s="102"/>
      <c r="Y2918" s="102"/>
      <c r="Z2918" s="102"/>
      <c r="AA2918" s="102"/>
      <c r="AB2918" s="102"/>
      <c r="AC2918" s="102"/>
      <c r="AD2918" s="102"/>
      <c r="AE2918" s="147"/>
    </row>
    <row r="2919" spans="1:31">
      <c r="A2919" s="100"/>
      <c r="B2919" s="101"/>
      <c r="C2919" s="175"/>
      <c r="D2919" s="67"/>
      <c r="E2919" s="67"/>
      <c r="F2919" s="102"/>
      <c r="G2919" s="102"/>
      <c r="H2919" s="102"/>
      <c r="I2919" s="102"/>
      <c r="J2919" s="102"/>
      <c r="K2919" s="102"/>
      <c r="L2919" s="67"/>
      <c r="M2919" s="67"/>
      <c r="N2919" s="67"/>
      <c r="O2919" s="111"/>
      <c r="P2919" s="67"/>
      <c r="Q2919" s="198"/>
      <c r="R2919" s="102"/>
      <c r="S2919" s="102"/>
      <c r="T2919" s="102"/>
      <c r="U2919" s="102"/>
      <c r="V2919" s="102"/>
      <c r="W2919" s="103"/>
      <c r="X2919" s="102"/>
      <c r="Y2919" s="102"/>
      <c r="Z2919" s="102"/>
      <c r="AA2919" s="102"/>
      <c r="AB2919" s="102"/>
      <c r="AC2919" s="102"/>
      <c r="AD2919" s="102"/>
      <c r="AE2919" s="147"/>
    </row>
    <row r="2920" spans="1:31">
      <c r="A2920" s="100"/>
      <c r="B2920" s="101"/>
      <c r="C2920" s="175"/>
      <c r="D2920" s="67"/>
      <c r="E2920" s="67"/>
      <c r="F2920" s="102"/>
      <c r="G2920" s="102"/>
      <c r="H2920" s="102"/>
      <c r="I2920" s="102"/>
      <c r="J2920" s="102"/>
      <c r="K2920" s="102"/>
      <c r="L2920" s="67"/>
      <c r="M2920" s="67"/>
      <c r="N2920" s="67"/>
      <c r="O2920" s="111"/>
      <c r="P2920" s="67"/>
      <c r="Q2920" s="198"/>
      <c r="R2920" s="102"/>
      <c r="S2920" s="102"/>
      <c r="T2920" s="102"/>
      <c r="U2920" s="102"/>
      <c r="V2920" s="102"/>
      <c r="W2920" s="103"/>
      <c r="X2920" s="102"/>
      <c r="Y2920" s="102"/>
      <c r="Z2920" s="102"/>
      <c r="AA2920" s="102"/>
      <c r="AB2920" s="102"/>
      <c r="AC2920" s="102"/>
      <c r="AD2920" s="102"/>
      <c r="AE2920" s="147"/>
    </row>
    <row r="2921" spans="1:31">
      <c r="A2921" s="100"/>
      <c r="B2921" s="101"/>
      <c r="C2921" s="175"/>
      <c r="D2921" s="67"/>
      <c r="E2921" s="67"/>
      <c r="F2921" s="102"/>
      <c r="G2921" s="102"/>
      <c r="H2921" s="102"/>
      <c r="I2921" s="102"/>
      <c r="J2921" s="102"/>
      <c r="K2921" s="102"/>
      <c r="L2921" s="67"/>
      <c r="M2921" s="67"/>
      <c r="N2921" s="67"/>
      <c r="O2921" s="111"/>
      <c r="P2921" s="67"/>
      <c r="Q2921" s="198"/>
      <c r="R2921" s="102"/>
      <c r="S2921" s="102"/>
      <c r="T2921" s="102"/>
      <c r="U2921" s="102"/>
      <c r="V2921" s="102"/>
      <c r="W2921" s="103"/>
      <c r="X2921" s="102"/>
      <c r="Y2921" s="102"/>
      <c r="Z2921" s="102"/>
      <c r="AA2921" s="102"/>
      <c r="AB2921" s="102"/>
      <c r="AC2921" s="102"/>
      <c r="AD2921" s="102"/>
      <c r="AE2921" s="147"/>
    </row>
    <row r="2922" spans="1:31">
      <c r="A2922" s="100"/>
      <c r="B2922" s="101"/>
      <c r="C2922" s="175"/>
      <c r="D2922" s="67"/>
      <c r="E2922" s="67"/>
      <c r="F2922" s="102"/>
      <c r="G2922" s="102"/>
      <c r="H2922" s="102"/>
      <c r="I2922" s="102"/>
      <c r="J2922" s="102"/>
      <c r="K2922" s="102"/>
      <c r="L2922" s="67"/>
      <c r="M2922" s="67"/>
      <c r="N2922" s="67"/>
      <c r="O2922" s="111"/>
      <c r="P2922" s="67"/>
      <c r="Q2922" s="198"/>
      <c r="R2922" s="102"/>
      <c r="S2922" s="102"/>
      <c r="T2922" s="102"/>
      <c r="U2922" s="102"/>
      <c r="V2922" s="102"/>
      <c r="W2922" s="103"/>
      <c r="X2922" s="102"/>
      <c r="Y2922" s="102"/>
      <c r="Z2922" s="102"/>
      <c r="AA2922" s="102"/>
      <c r="AB2922" s="102"/>
      <c r="AC2922" s="102"/>
      <c r="AD2922" s="102"/>
      <c r="AE2922" s="147"/>
    </row>
    <row r="2923" spans="1:31">
      <c r="A2923" s="100"/>
      <c r="B2923" s="101"/>
      <c r="C2923" s="175"/>
      <c r="D2923" s="67"/>
      <c r="E2923" s="67"/>
      <c r="F2923" s="102"/>
      <c r="G2923" s="102"/>
      <c r="H2923" s="102"/>
      <c r="I2923" s="102"/>
      <c r="J2923" s="102"/>
      <c r="K2923" s="102"/>
      <c r="L2923" s="67"/>
      <c r="M2923" s="67"/>
      <c r="N2923" s="67"/>
      <c r="O2923" s="111"/>
      <c r="P2923" s="67"/>
      <c r="Q2923" s="198"/>
      <c r="R2923" s="102"/>
      <c r="S2923" s="102"/>
      <c r="T2923" s="102"/>
      <c r="U2923" s="102"/>
      <c r="V2923" s="102"/>
      <c r="W2923" s="103"/>
      <c r="X2923" s="102"/>
      <c r="Y2923" s="102"/>
      <c r="Z2923" s="102"/>
      <c r="AA2923" s="102"/>
      <c r="AB2923" s="102"/>
      <c r="AC2923" s="102"/>
      <c r="AD2923" s="102"/>
      <c r="AE2923" s="147"/>
    </row>
    <row r="2924" spans="1:31">
      <c r="A2924" s="100"/>
      <c r="B2924" s="101"/>
      <c r="C2924" s="175"/>
      <c r="D2924" s="67"/>
      <c r="E2924" s="67"/>
      <c r="F2924" s="102"/>
      <c r="G2924" s="102"/>
      <c r="H2924" s="102"/>
      <c r="I2924" s="102"/>
      <c r="J2924" s="102"/>
      <c r="K2924" s="102"/>
      <c r="L2924" s="67"/>
      <c r="M2924" s="67"/>
      <c r="N2924" s="67"/>
      <c r="O2924" s="111"/>
      <c r="P2924" s="67"/>
      <c r="Q2924" s="198"/>
      <c r="R2924" s="102"/>
      <c r="S2924" s="102"/>
      <c r="T2924" s="102"/>
      <c r="U2924" s="102"/>
      <c r="V2924" s="102"/>
      <c r="W2924" s="103"/>
      <c r="X2924" s="102"/>
      <c r="Y2924" s="102"/>
      <c r="Z2924" s="102"/>
      <c r="AA2924" s="102"/>
      <c r="AB2924" s="102"/>
      <c r="AC2924" s="102"/>
      <c r="AD2924" s="102"/>
      <c r="AE2924" s="147"/>
    </row>
    <row r="2925" spans="1:31">
      <c r="A2925" s="100"/>
      <c r="B2925" s="101"/>
      <c r="C2925" s="175"/>
      <c r="D2925" s="67"/>
      <c r="E2925" s="67"/>
      <c r="F2925" s="102"/>
      <c r="G2925" s="102"/>
      <c r="H2925" s="102"/>
      <c r="I2925" s="102"/>
      <c r="J2925" s="102"/>
      <c r="K2925" s="102"/>
      <c r="L2925" s="67"/>
      <c r="M2925" s="67"/>
      <c r="N2925" s="67"/>
      <c r="O2925" s="111"/>
      <c r="P2925" s="67"/>
      <c r="Q2925" s="198"/>
      <c r="R2925" s="102"/>
      <c r="S2925" s="102"/>
      <c r="T2925" s="102"/>
      <c r="U2925" s="102"/>
      <c r="V2925" s="102"/>
      <c r="W2925" s="103"/>
      <c r="X2925" s="102"/>
      <c r="Y2925" s="102"/>
      <c r="Z2925" s="102"/>
      <c r="AA2925" s="102"/>
      <c r="AB2925" s="102"/>
      <c r="AC2925" s="102"/>
      <c r="AD2925" s="102"/>
      <c r="AE2925" s="147"/>
    </row>
    <row r="2926" spans="1:31">
      <c r="A2926" s="100"/>
      <c r="B2926" s="101"/>
      <c r="C2926" s="175"/>
      <c r="D2926" s="67"/>
      <c r="E2926" s="67"/>
      <c r="F2926" s="102"/>
      <c r="G2926" s="102"/>
      <c r="H2926" s="102"/>
      <c r="I2926" s="102"/>
      <c r="J2926" s="102"/>
      <c r="K2926" s="102"/>
      <c r="L2926" s="67"/>
      <c r="M2926" s="67"/>
      <c r="N2926" s="67"/>
      <c r="O2926" s="111"/>
      <c r="P2926" s="67"/>
      <c r="Q2926" s="198"/>
      <c r="R2926" s="102"/>
      <c r="S2926" s="102"/>
      <c r="T2926" s="102"/>
      <c r="U2926" s="102"/>
      <c r="V2926" s="102"/>
      <c r="W2926" s="103"/>
      <c r="X2926" s="102"/>
      <c r="Y2926" s="102"/>
      <c r="Z2926" s="102"/>
      <c r="AA2926" s="102"/>
      <c r="AB2926" s="102"/>
      <c r="AC2926" s="102"/>
      <c r="AD2926" s="102"/>
      <c r="AE2926" s="147"/>
    </row>
    <row r="2927" spans="1:31">
      <c r="A2927" s="100"/>
      <c r="B2927" s="101"/>
      <c r="C2927" s="175"/>
      <c r="D2927" s="67"/>
      <c r="E2927" s="67"/>
      <c r="F2927" s="102"/>
      <c r="G2927" s="102"/>
      <c r="H2927" s="102"/>
      <c r="I2927" s="102"/>
      <c r="J2927" s="102"/>
      <c r="K2927" s="102"/>
      <c r="L2927" s="67"/>
      <c r="M2927" s="67"/>
      <c r="N2927" s="67"/>
      <c r="O2927" s="111"/>
      <c r="P2927" s="67"/>
      <c r="Q2927" s="198"/>
      <c r="R2927" s="102"/>
      <c r="S2927" s="102"/>
      <c r="T2927" s="102"/>
      <c r="U2927" s="102"/>
      <c r="V2927" s="102"/>
      <c r="W2927" s="103"/>
      <c r="X2927" s="102"/>
      <c r="Y2927" s="102"/>
      <c r="Z2927" s="102"/>
      <c r="AA2927" s="102"/>
      <c r="AB2927" s="102"/>
      <c r="AC2927" s="102"/>
      <c r="AD2927" s="102"/>
      <c r="AE2927" s="147"/>
    </row>
    <row r="2928" spans="1:31">
      <c r="A2928" s="100"/>
      <c r="B2928" s="101"/>
      <c r="C2928" s="175"/>
      <c r="D2928" s="67"/>
      <c r="E2928" s="67"/>
      <c r="F2928" s="102"/>
      <c r="G2928" s="102"/>
      <c r="H2928" s="102"/>
      <c r="I2928" s="102"/>
      <c r="J2928" s="102"/>
      <c r="K2928" s="102"/>
      <c r="L2928" s="67"/>
      <c r="M2928" s="67"/>
      <c r="N2928" s="67"/>
      <c r="O2928" s="111"/>
      <c r="P2928" s="67"/>
      <c r="Q2928" s="198"/>
      <c r="R2928" s="102"/>
      <c r="S2928" s="102"/>
      <c r="T2928" s="102"/>
      <c r="U2928" s="102"/>
      <c r="V2928" s="102"/>
      <c r="W2928" s="103"/>
      <c r="X2928" s="102"/>
      <c r="Y2928" s="102"/>
      <c r="Z2928" s="102"/>
      <c r="AA2928" s="102"/>
      <c r="AB2928" s="102"/>
      <c r="AC2928" s="102"/>
      <c r="AD2928" s="102"/>
      <c r="AE2928" s="147"/>
    </row>
    <row r="2929" spans="1:31">
      <c r="A2929" s="100"/>
      <c r="B2929" s="101"/>
      <c r="C2929" s="175"/>
      <c r="D2929" s="67"/>
      <c r="E2929" s="67"/>
      <c r="F2929" s="102"/>
      <c r="G2929" s="102"/>
      <c r="H2929" s="102"/>
      <c r="I2929" s="102"/>
      <c r="J2929" s="102"/>
      <c r="K2929" s="102"/>
      <c r="L2929" s="67"/>
      <c r="M2929" s="67"/>
      <c r="N2929" s="67"/>
      <c r="O2929" s="111"/>
      <c r="P2929" s="67"/>
      <c r="Q2929" s="198"/>
      <c r="R2929" s="102"/>
      <c r="S2929" s="102"/>
      <c r="T2929" s="102"/>
      <c r="U2929" s="102"/>
      <c r="V2929" s="102"/>
      <c r="W2929" s="103"/>
      <c r="X2929" s="102"/>
      <c r="Y2929" s="102"/>
      <c r="Z2929" s="102"/>
      <c r="AA2929" s="102"/>
      <c r="AB2929" s="102"/>
      <c r="AC2929" s="102"/>
      <c r="AD2929" s="102"/>
      <c r="AE2929" s="147"/>
    </row>
    <row r="2930" spans="1:31">
      <c r="A2930" s="100"/>
      <c r="B2930" s="101"/>
      <c r="C2930" s="175"/>
      <c r="D2930" s="67"/>
      <c r="E2930" s="67"/>
      <c r="F2930" s="102"/>
      <c r="G2930" s="102"/>
      <c r="H2930" s="102"/>
      <c r="I2930" s="102"/>
      <c r="J2930" s="102"/>
      <c r="K2930" s="102"/>
      <c r="L2930" s="67"/>
      <c r="M2930" s="67"/>
      <c r="N2930" s="67"/>
      <c r="O2930" s="111"/>
      <c r="P2930" s="67"/>
      <c r="Q2930" s="198"/>
      <c r="R2930" s="102"/>
      <c r="S2930" s="102"/>
      <c r="T2930" s="102"/>
      <c r="U2930" s="102"/>
      <c r="V2930" s="102"/>
      <c r="W2930" s="103"/>
      <c r="X2930" s="102"/>
      <c r="Y2930" s="102"/>
      <c r="Z2930" s="102"/>
      <c r="AA2930" s="102"/>
      <c r="AB2930" s="102"/>
      <c r="AC2930" s="102"/>
      <c r="AD2930" s="102"/>
      <c r="AE2930" s="147"/>
    </row>
    <row r="2931" spans="1:31">
      <c r="A2931" s="100"/>
      <c r="B2931" s="101"/>
      <c r="C2931" s="175"/>
      <c r="D2931" s="67"/>
      <c r="E2931" s="67"/>
      <c r="F2931" s="102"/>
      <c r="G2931" s="102"/>
      <c r="H2931" s="102"/>
      <c r="I2931" s="102"/>
      <c r="J2931" s="102"/>
      <c r="K2931" s="102"/>
      <c r="L2931" s="67"/>
      <c r="M2931" s="67"/>
      <c r="N2931" s="67"/>
      <c r="O2931" s="111"/>
      <c r="P2931" s="67"/>
      <c r="Q2931" s="198"/>
      <c r="R2931" s="102"/>
      <c r="S2931" s="102"/>
      <c r="T2931" s="102"/>
      <c r="U2931" s="102"/>
      <c r="V2931" s="102"/>
      <c r="W2931" s="103"/>
      <c r="X2931" s="102"/>
      <c r="Y2931" s="102"/>
      <c r="Z2931" s="102"/>
      <c r="AA2931" s="102"/>
      <c r="AB2931" s="102"/>
      <c r="AC2931" s="102"/>
      <c r="AD2931" s="102"/>
      <c r="AE2931" s="147"/>
    </row>
    <row r="2932" spans="1:31">
      <c r="A2932" s="100"/>
      <c r="B2932" s="101"/>
      <c r="C2932" s="175"/>
      <c r="D2932" s="67"/>
      <c r="E2932" s="67"/>
      <c r="F2932" s="102"/>
      <c r="G2932" s="102"/>
      <c r="H2932" s="102"/>
      <c r="I2932" s="102"/>
      <c r="J2932" s="102"/>
      <c r="K2932" s="102"/>
      <c r="L2932" s="67"/>
      <c r="M2932" s="67"/>
      <c r="N2932" s="67"/>
      <c r="O2932" s="111"/>
      <c r="P2932" s="67"/>
      <c r="Q2932" s="198"/>
      <c r="R2932" s="102"/>
      <c r="S2932" s="102"/>
      <c r="T2932" s="102"/>
      <c r="U2932" s="102"/>
      <c r="V2932" s="102"/>
      <c r="W2932" s="103"/>
      <c r="X2932" s="102"/>
      <c r="Y2932" s="102"/>
      <c r="Z2932" s="102"/>
      <c r="AA2932" s="102"/>
      <c r="AB2932" s="102"/>
      <c r="AC2932" s="102"/>
      <c r="AD2932" s="102"/>
      <c r="AE2932" s="147"/>
    </row>
    <row r="2933" spans="1:31">
      <c r="A2933" s="100"/>
      <c r="B2933" s="101"/>
      <c r="C2933" s="175"/>
      <c r="D2933" s="67"/>
      <c r="E2933" s="67"/>
      <c r="F2933" s="102"/>
      <c r="G2933" s="102"/>
      <c r="H2933" s="102"/>
      <c r="I2933" s="102"/>
      <c r="J2933" s="102"/>
      <c r="K2933" s="102"/>
      <c r="L2933" s="67"/>
      <c r="M2933" s="67"/>
      <c r="N2933" s="67"/>
      <c r="O2933" s="111"/>
      <c r="P2933" s="67"/>
      <c r="Q2933" s="198"/>
      <c r="R2933" s="102"/>
      <c r="S2933" s="102"/>
      <c r="T2933" s="102"/>
      <c r="U2933" s="102"/>
      <c r="V2933" s="102"/>
      <c r="W2933" s="103"/>
      <c r="X2933" s="102"/>
      <c r="Y2933" s="102"/>
      <c r="Z2933" s="102"/>
      <c r="AA2933" s="102"/>
      <c r="AB2933" s="102"/>
      <c r="AC2933" s="102"/>
      <c r="AD2933" s="102"/>
      <c r="AE2933" s="147"/>
    </row>
    <row r="2934" spans="1:31">
      <c r="A2934" s="100"/>
      <c r="B2934" s="101"/>
      <c r="C2934" s="175"/>
      <c r="D2934" s="67"/>
      <c r="E2934" s="67"/>
      <c r="F2934" s="102"/>
      <c r="G2934" s="102"/>
      <c r="H2934" s="102"/>
      <c r="I2934" s="102"/>
      <c r="J2934" s="102"/>
      <c r="K2934" s="102"/>
      <c r="L2934" s="67"/>
      <c r="M2934" s="67"/>
      <c r="N2934" s="67"/>
      <c r="O2934" s="111"/>
      <c r="P2934" s="67"/>
      <c r="Q2934" s="198"/>
      <c r="R2934" s="102"/>
      <c r="S2934" s="102"/>
      <c r="T2934" s="102"/>
      <c r="U2934" s="102"/>
      <c r="V2934" s="102"/>
      <c r="W2934" s="103"/>
      <c r="X2934" s="102"/>
      <c r="Y2934" s="102"/>
      <c r="Z2934" s="102"/>
      <c r="AA2934" s="102"/>
      <c r="AB2934" s="102"/>
      <c r="AC2934" s="102"/>
      <c r="AD2934" s="102"/>
      <c r="AE2934" s="147"/>
    </row>
    <row r="2935" spans="1:31">
      <c r="A2935" s="100"/>
      <c r="B2935" s="101"/>
      <c r="C2935" s="175"/>
      <c r="D2935" s="67"/>
      <c r="E2935" s="67"/>
      <c r="F2935" s="102"/>
      <c r="G2935" s="102"/>
      <c r="H2935" s="102"/>
      <c r="I2935" s="102"/>
      <c r="J2935" s="102"/>
      <c r="K2935" s="102"/>
      <c r="L2935" s="67"/>
      <c r="M2935" s="67"/>
      <c r="N2935" s="67"/>
      <c r="O2935" s="111"/>
      <c r="P2935" s="67"/>
      <c r="Q2935" s="198"/>
      <c r="R2935" s="102"/>
      <c r="S2935" s="102"/>
      <c r="T2935" s="102"/>
      <c r="U2935" s="102"/>
      <c r="V2935" s="102"/>
      <c r="W2935" s="103"/>
      <c r="X2935" s="102"/>
      <c r="Y2935" s="102"/>
      <c r="Z2935" s="102"/>
      <c r="AA2935" s="102"/>
      <c r="AB2935" s="102"/>
      <c r="AC2935" s="102"/>
      <c r="AD2935" s="102"/>
      <c r="AE2935" s="147"/>
    </row>
    <row r="2936" spans="1:31">
      <c r="A2936" s="100"/>
      <c r="B2936" s="101"/>
      <c r="C2936" s="175"/>
      <c r="D2936" s="67"/>
      <c r="E2936" s="67"/>
      <c r="F2936" s="102"/>
      <c r="G2936" s="102"/>
      <c r="H2936" s="102"/>
      <c r="I2936" s="102"/>
      <c r="J2936" s="102"/>
      <c r="K2936" s="102"/>
      <c r="L2936" s="67"/>
      <c r="M2936" s="67"/>
      <c r="N2936" s="67"/>
      <c r="O2936" s="111"/>
      <c r="P2936" s="67"/>
      <c r="Q2936" s="198"/>
      <c r="R2936" s="102"/>
      <c r="S2936" s="102"/>
      <c r="T2936" s="102"/>
      <c r="U2936" s="102"/>
      <c r="V2936" s="102"/>
      <c r="W2936" s="103"/>
      <c r="X2936" s="102"/>
      <c r="Y2936" s="102"/>
      <c r="Z2936" s="102"/>
      <c r="AA2936" s="102"/>
      <c r="AB2936" s="102"/>
      <c r="AC2936" s="102"/>
      <c r="AD2936" s="102"/>
      <c r="AE2936" s="147"/>
    </row>
    <row r="2937" spans="1:31">
      <c r="A2937" s="100"/>
      <c r="B2937" s="101"/>
      <c r="C2937" s="175"/>
      <c r="D2937" s="67"/>
      <c r="E2937" s="67"/>
      <c r="F2937" s="102"/>
      <c r="G2937" s="102"/>
      <c r="H2937" s="102"/>
      <c r="I2937" s="102"/>
      <c r="J2937" s="102"/>
      <c r="K2937" s="102"/>
      <c r="L2937" s="67"/>
      <c r="M2937" s="67"/>
      <c r="N2937" s="67"/>
      <c r="O2937" s="111"/>
      <c r="P2937" s="67"/>
      <c r="Q2937" s="198"/>
      <c r="R2937" s="102"/>
      <c r="S2937" s="102"/>
      <c r="T2937" s="102"/>
      <c r="U2937" s="102"/>
      <c r="V2937" s="102"/>
      <c r="W2937" s="103"/>
      <c r="X2937" s="102"/>
      <c r="Y2937" s="102"/>
      <c r="Z2937" s="102"/>
      <c r="AA2937" s="102"/>
      <c r="AB2937" s="102"/>
      <c r="AC2937" s="102"/>
      <c r="AD2937" s="102"/>
      <c r="AE2937" s="147"/>
    </row>
    <row r="2938" spans="1:31">
      <c r="A2938" s="100"/>
      <c r="B2938" s="101"/>
      <c r="C2938" s="175"/>
      <c r="D2938" s="67"/>
      <c r="E2938" s="67"/>
      <c r="F2938" s="102"/>
      <c r="G2938" s="102"/>
      <c r="H2938" s="102"/>
      <c r="I2938" s="102"/>
      <c r="J2938" s="102"/>
      <c r="K2938" s="102"/>
      <c r="L2938" s="67"/>
      <c r="M2938" s="67"/>
      <c r="N2938" s="67"/>
      <c r="O2938" s="111"/>
      <c r="P2938" s="67"/>
      <c r="Q2938" s="198"/>
      <c r="R2938" s="102"/>
      <c r="S2938" s="102"/>
      <c r="T2938" s="102"/>
      <c r="U2938" s="102"/>
      <c r="V2938" s="102"/>
      <c r="W2938" s="103"/>
      <c r="X2938" s="102"/>
      <c r="Y2938" s="102"/>
      <c r="Z2938" s="102"/>
      <c r="AA2938" s="102"/>
      <c r="AB2938" s="102"/>
      <c r="AC2938" s="102"/>
      <c r="AD2938" s="102"/>
      <c r="AE2938" s="147"/>
    </row>
    <row r="2939" spans="1:31">
      <c r="A2939" s="100"/>
      <c r="B2939" s="101"/>
      <c r="C2939" s="175"/>
      <c r="D2939" s="67"/>
      <c r="E2939" s="67"/>
      <c r="F2939" s="102"/>
      <c r="G2939" s="102"/>
      <c r="H2939" s="102"/>
      <c r="I2939" s="102"/>
      <c r="J2939" s="102"/>
      <c r="K2939" s="102"/>
      <c r="L2939" s="67"/>
      <c r="M2939" s="67"/>
      <c r="N2939" s="67"/>
      <c r="O2939" s="111"/>
      <c r="P2939" s="67"/>
      <c r="Q2939" s="198"/>
      <c r="R2939" s="102"/>
      <c r="S2939" s="102"/>
      <c r="T2939" s="102"/>
      <c r="U2939" s="102"/>
      <c r="V2939" s="102"/>
      <c r="W2939" s="103"/>
      <c r="X2939" s="102"/>
      <c r="Y2939" s="102"/>
      <c r="Z2939" s="102"/>
      <c r="AA2939" s="102"/>
      <c r="AB2939" s="102"/>
      <c r="AC2939" s="102"/>
      <c r="AD2939" s="102"/>
      <c r="AE2939" s="147"/>
    </row>
    <row r="2940" spans="1:31">
      <c r="A2940" s="100"/>
      <c r="B2940" s="101"/>
      <c r="C2940" s="175"/>
      <c r="D2940" s="67"/>
      <c r="E2940" s="67"/>
      <c r="F2940" s="102"/>
      <c r="G2940" s="102"/>
      <c r="H2940" s="102"/>
      <c r="I2940" s="102"/>
      <c r="J2940" s="102"/>
      <c r="K2940" s="102"/>
      <c r="L2940" s="67"/>
      <c r="M2940" s="67"/>
      <c r="N2940" s="67"/>
      <c r="O2940" s="111"/>
      <c r="P2940" s="67"/>
      <c r="Q2940" s="198"/>
      <c r="R2940" s="102"/>
      <c r="S2940" s="102"/>
      <c r="T2940" s="102"/>
      <c r="U2940" s="102"/>
      <c r="V2940" s="102"/>
      <c r="W2940" s="103"/>
      <c r="X2940" s="102"/>
      <c r="Y2940" s="102"/>
      <c r="Z2940" s="102"/>
      <c r="AA2940" s="102"/>
      <c r="AB2940" s="102"/>
      <c r="AC2940" s="102"/>
      <c r="AD2940" s="102"/>
      <c r="AE2940" s="147"/>
    </row>
    <row r="2941" spans="1:31">
      <c r="A2941" s="100"/>
      <c r="B2941" s="101"/>
      <c r="C2941" s="175"/>
      <c r="D2941" s="67"/>
      <c r="E2941" s="67"/>
      <c r="F2941" s="102"/>
      <c r="G2941" s="102"/>
      <c r="H2941" s="102"/>
      <c r="I2941" s="102"/>
      <c r="J2941" s="102"/>
      <c r="K2941" s="102"/>
      <c r="L2941" s="67"/>
      <c r="M2941" s="67"/>
      <c r="N2941" s="67"/>
      <c r="O2941" s="111"/>
      <c r="P2941" s="67"/>
      <c r="Q2941" s="198"/>
      <c r="R2941" s="102"/>
      <c r="S2941" s="102"/>
      <c r="T2941" s="102"/>
      <c r="U2941" s="102"/>
      <c r="V2941" s="102"/>
      <c r="W2941" s="103"/>
      <c r="X2941" s="102"/>
      <c r="Y2941" s="102"/>
      <c r="Z2941" s="102"/>
      <c r="AA2941" s="102"/>
      <c r="AB2941" s="102"/>
      <c r="AC2941" s="102"/>
      <c r="AD2941" s="102"/>
      <c r="AE2941" s="147"/>
    </row>
    <row r="2942" spans="1:31">
      <c r="A2942" s="100"/>
      <c r="B2942" s="101"/>
      <c r="C2942" s="175"/>
      <c r="D2942" s="67"/>
      <c r="E2942" s="67"/>
      <c r="F2942" s="102"/>
      <c r="G2942" s="102"/>
      <c r="H2942" s="102"/>
      <c r="I2942" s="102"/>
      <c r="J2942" s="102"/>
      <c r="K2942" s="102"/>
      <c r="L2942" s="67"/>
      <c r="M2942" s="67"/>
      <c r="N2942" s="67"/>
      <c r="O2942" s="111"/>
      <c r="P2942" s="67"/>
      <c r="Q2942" s="198"/>
      <c r="R2942" s="102"/>
      <c r="S2942" s="102"/>
      <c r="T2942" s="102"/>
      <c r="U2942" s="102"/>
      <c r="V2942" s="102"/>
      <c r="W2942" s="103"/>
      <c r="X2942" s="102"/>
      <c r="Y2942" s="102"/>
      <c r="Z2942" s="102"/>
      <c r="AA2942" s="102"/>
      <c r="AB2942" s="102"/>
      <c r="AC2942" s="102"/>
      <c r="AD2942" s="102"/>
      <c r="AE2942" s="147"/>
    </row>
    <row r="2943" spans="1:31">
      <c r="A2943" s="100"/>
      <c r="B2943" s="101"/>
      <c r="C2943" s="175"/>
      <c r="D2943" s="67"/>
      <c r="E2943" s="67"/>
      <c r="F2943" s="102"/>
      <c r="G2943" s="102"/>
      <c r="H2943" s="102"/>
      <c r="I2943" s="102"/>
      <c r="J2943" s="102"/>
      <c r="K2943" s="102"/>
      <c r="L2943" s="67"/>
      <c r="M2943" s="67"/>
      <c r="N2943" s="67"/>
      <c r="O2943" s="111"/>
      <c r="P2943" s="67"/>
      <c r="Q2943" s="198"/>
      <c r="R2943" s="102"/>
      <c r="S2943" s="102"/>
      <c r="T2943" s="102"/>
      <c r="U2943" s="102"/>
      <c r="V2943" s="102"/>
      <c r="W2943" s="103"/>
      <c r="X2943" s="102"/>
      <c r="Y2943" s="102"/>
      <c r="Z2943" s="102"/>
      <c r="AA2943" s="102"/>
      <c r="AB2943" s="102"/>
      <c r="AC2943" s="102"/>
      <c r="AD2943" s="102"/>
      <c r="AE2943" s="147"/>
    </row>
    <row r="2944" spans="1:31">
      <c r="A2944" s="100"/>
      <c r="B2944" s="101"/>
      <c r="C2944" s="175"/>
      <c r="D2944" s="67"/>
      <c r="E2944" s="67"/>
      <c r="F2944" s="102"/>
      <c r="G2944" s="102"/>
      <c r="H2944" s="102"/>
      <c r="I2944" s="102"/>
      <c r="J2944" s="102"/>
      <c r="K2944" s="102"/>
      <c r="L2944" s="67"/>
      <c r="M2944" s="67"/>
      <c r="N2944" s="67"/>
      <c r="O2944" s="111"/>
      <c r="P2944" s="67"/>
      <c r="Q2944" s="198"/>
      <c r="R2944" s="102"/>
      <c r="S2944" s="102"/>
      <c r="T2944" s="102"/>
      <c r="U2944" s="102"/>
      <c r="V2944" s="102"/>
      <c r="W2944" s="103"/>
      <c r="X2944" s="102"/>
      <c r="Y2944" s="102"/>
      <c r="Z2944" s="102"/>
      <c r="AA2944" s="102"/>
      <c r="AB2944" s="102"/>
      <c r="AC2944" s="102"/>
      <c r="AD2944" s="102"/>
      <c r="AE2944" s="147"/>
    </row>
    <row r="2945" spans="1:31">
      <c r="A2945" s="100"/>
      <c r="B2945" s="101"/>
      <c r="C2945" s="175"/>
      <c r="D2945" s="67"/>
      <c r="E2945" s="67"/>
      <c r="F2945" s="102"/>
      <c r="G2945" s="102"/>
      <c r="H2945" s="102"/>
      <c r="I2945" s="102"/>
      <c r="J2945" s="102"/>
      <c r="K2945" s="102"/>
      <c r="L2945" s="67"/>
      <c r="M2945" s="67"/>
      <c r="N2945" s="67"/>
      <c r="O2945" s="111"/>
      <c r="P2945" s="67"/>
      <c r="Q2945" s="198"/>
      <c r="R2945" s="102"/>
      <c r="S2945" s="102"/>
      <c r="T2945" s="102"/>
      <c r="U2945" s="102"/>
      <c r="V2945" s="102"/>
      <c r="W2945" s="103"/>
      <c r="X2945" s="102"/>
      <c r="Y2945" s="102"/>
      <c r="Z2945" s="102"/>
      <c r="AA2945" s="102"/>
      <c r="AB2945" s="102"/>
      <c r="AC2945" s="102"/>
      <c r="AD2945" s="102"/>
      <c r="AE2945" s="147"/>
    </row>
    <row r="2946" spans="1:31">
      <c r="A2946" s="100"/>
      <c r="B2946" s="101"/>
      <c r="C2946" s="175"/>
      <c r="D2946" s="67"/>
      <c r="E2946" s="67"/>
      <c r="F2946" s="102"/>
      <c r="G2946" s="102"/>
      <c r="H2946" s="102"/>
      <c r="I2946" s="102"/>
      <c r="J2946" s="102"/>
      <c r="K2946" s="102"/>
      <c r="L2946" s="67"/>
      <c r="M2946" s="67"/>
      <c r="N2946" s="67"/>
      <c r="O2946" s="111"/>
      <c r="P2946" s="67"/>
      <c r="Q2946" s="198"/>
      <c r="R2946" s="102"/>
      <c r="S2946" s="102"/>
      <c r="T2946" s="102"/>
      <c r="U2946" s="102"/>
      <c r="V2946" s="102"/>
      <c r="W2946" s="103"/>
      <c r="X2946" s="102"/>
      <c r="Y2946" s="102"/>
      <c r="Z2946" s="102"/>
      <c r="AA2946" s="102"/>
      <c r="AB2946" s="102"/>
      <c r="AC2946" s="102"/>
      <c r="AD2946" s="102"/>
      <c r="AE2946" s="147"/>
    </row>
    <row r="2947" spans="1:31">
      <c r="A2947" s="100"/>
      <c r="B2947" s="101"/>
      <c r="C2947" s="175"/>
      <c r="D2947" s="67"/>
      <c r="E2947" s="67"/>
      <c r="F2947" s="102"/>
      <c r="G2947" s="102"/>
      <c r="H2947" s="102"/>
      <c r="I2947" s="102"/>
      <c r="J2947" s="102"/>
      <c r="K2947" s="102"/>
      <c r="L2947" s="67"/>
      <c r="M2947" s="67"/>
      <c r="N2947" s="67"/>
      <c r="O2947" s="111"/>
      <c r="P2947" s="67"/>
      <c r="Q2947" s="198"/>
      <c r="R2947" s="102"/>
      <c r="S2947" s="102"/>
      <c r="T2947" s="102"/>
      <c r="U2947" s="102"/>
      <c r="V2947" s="102"/>
      <c r="W2947" s="103"/>
      <c r="X2947" s="102"/>
      <c r="Y2947" s="102"/>
      <c r="Z2947" s="102"/>
      <c r="AA2947" s="102"/>
      <c r="AB2947" s="102"/>
      <c r="AC2947" s="102"/>
      <c r="AD2947" s="102"/>
      <c r="AE2947" s="147"/>
    </row>
    <row r="2948" spans="1:31">
      <c r="A2948" s="100"/>
      <c r="B2948" s="101"/>
      <c r="C2948" s="175"/>
      <c r="D2948" s="67"/>
      <c r="E2948" s="67"/>
      <c r="F2948" s="102"/>
      <c r="G2948" s="102"/>
      <c r="H2948" s="102"/>
      <c r="I2948" s="102"/>
      <c r="J2948" s="102"/>
      <c r="K2948" s="102"/>
      <c r="L2948" s="67"/>
      <c r="M2948" s="67"/>
      <c r="N2948" s="67"/>
      <c r="O2948" s="111"/>
      <c r="P2948" s="67"/>
      <c r="Q2948" s="198"/>
      <c r="R2948" s="102"/>
      <c r="S2948" s="102"/>
      <c r="T2948" s="102"/>
      <c r="U2948" s="102"/>
      <c r="V2948" s="102"/>
      <c r="W2948" s="103"/>
      <c r="X2948" s="102"/>
      <c r="Y2948" s="102"/>
      <c r="Z2948" s="102"/>
      <c r="AA2948" s="102"/>
      <c r="AB2948" s="102"/>
      <c r="AC2948" s="102"/>
      <c r="AD2948" s="102"/>
      <c r="AE2948" s="147"/>
    </row>
    <row r="2949" spans="1:31">
      <c r="A2949" s="100"/>
      <c r="B2949" s="101"/>
      <c r="C2949" s="175"/>
      <c r="D2949" s="67"/>
      <c r="E2949" s="67"/>
      <c r="F2949" s="102"/>
      <c r="G2949" s="102"/>
      <c r="H2949" s="102"/>
      <c r="I2949" s="102"/>
      <c r="J2949" s="102"/>
      <c r="K2949" s="102"/>
      <c r="L2949" s="67"/>
      <c r="M2949" s="67"/>
      <c r="N2949" s="67"/>
      <c r="O2949" s="111"/>
      <c r="P2949" s="67"/>
      <c r="Q2949" s="198"/>
      <c r="R2949" s="102"/>
      <c r="S2949" s="102"/>
      <c r="T2949" s="102"/>
      <c r="U2949" s="102"/>
      <c r="V2949" s="102"/>
      <c r="W2949" s="103"/>
      <c r="X2949" s="102"/>
      <c r="Y2949" s="102"/>
      <c r="Z2949" s="102"/>
      <c r="AA2949" s="102"/>
      <c r="AB2949" s="102"/>
      <c r="AC2949" s="102"/>
      <c r="AD2949" s="102"/>
      <c r="AE2949" s="147"/>
    </row>
    <row r="2950" spans="1:31">
      <c r="A2950" s="100"/>
      <c r="B2950" s="101"/>
      <c r="C2950" s="175"/>
      <c r="D2950" s="67"/>
      <c r="E2950" s="67"/>
      <c r="F2950" s="102"/>
      <c r="G2950" s="102"/>
      <c r="H2950" s="102"/>
      <c r="I2950" s="102"/>
      <c r="J2950" s="102"/>
      <c r="K2950" s="102"/>
      <c r="L2950" s="67"/>
      <c r="M2950" s="67"/>
      <c r="N2950" s="67"/>
      <c r="O2950" s="111"/>
      <c r="P2950" s="67"/>
      <c r="Q2950" s="198"/>
      <c r="R2950" s="102"/>
      <c r="S2950" s="102"/>
      <c r="T2950" s="102"/>
      <c r="U2950" s="102"/>
      <c r="V2950" s="102"/>
      <c r="W2950" s="103"/>
      <c r="X2950" s="102"/>
      <c r="Y2950" s="102"/>
      <c r="Z2950" s="102"/>
      <c r="AA2950" s="102"/>
      <c r="AB2950" s="102"/>
      <c r="AC2950" s="102"/>
      <c r="AD2950" s="102"/>
      <c r="AE2950" s="147"/>
    </row>
    <row r="2951" spans="1:31">
      <c r="A2951" s="100"/>
      <c r="B2951" s="101"/>
      <c r="C2951" s="175"/>
      <c r="D2951" s="67"/>
      <c r="E2951" s="67"/>
      <c r="F2951" s="102"/>
      <c r="G2951" s="102"/>
      <c r="H2951" s="102"/>
      <c r="I2951" s="102"/>
      <c r="J2951" s="102"/>
      <c r="K2951" s="102"/>
      <c r="L2951" s="67"/>
      <c r="M2951" s="67"/>
      <c r="N2951" s="67"/>
      <c r="O2951" s="111"/>
      <c r="P2951" s="67"/>
      <c r="Q2951" s="198"/>
      <c r="R2951" s="102"/>
      <c r="S2951" s="102"/>
      <c r="T2951" s="102"/>
      <c r="U2951" s="102"/>
      <c r="V2951" s="102"/>
      <c r="W2951" s="103"/>
      <c r="X2951" s="102"/>
      <c r="Y2951" s="102"/>
      <c r="Z2951" s="102"/>
      <c r="AA2951" s="102"/>
      <c r="AB2951" s="102"/>
      <c r="AC2951" s="102"/>
      <c r="AD2951" s="102"/>
      <c r="AE2951" s="147"/>
    </row>
    <row r="2952" spans="1:31">
      <c r="A2952" s="100"/>
      <c r="B2952" s="101"/>
      <c r="C2952" s="175"/>
      <c r="D2952" s="67"/>
      <c r="E2952" s="67"/>
      <c r="F2952" s="102"/>
      <c r="G2952" s="102"/>
      <c r="H2952" s="102"/>
      <c r="I2952" s="102"/>
      <c r="J2952" s="102"/>
      <c r="K2952" s="102"/>
      <c r="L2952" s="67"/>
      <c r="M2952" s="67"/>
      <c r="N2952" s="67"/>
      <c r="O2952" s="111"/>
      <c r="P2952" s="67"/>
      <c r="Q2952" s="198"/>
      <c r="R2952" s="102"/>
      <c r="S2952" s="102"/>
      <c r="T2952" s="102"/>
      <c r="U2952" s="102"/>
      <c r="V2952" s="102"/>
      <c r="W2952" s="103"/>
      <c r="X2952" s="102"/>
      <c r="Y2952" s="102"/>
      <c r="Z2952" s="102"/>
      <c r="AA2952" s="102"/>
      <c r="AB2952" s="102"/>
      <c r="AC2952" s="102"/>
      <c r="AD2952" s="102"/>
      <c r="AE2952" s="147"/>
    </row>
    <row r="2953" spans="1:31">
      <c r="A2953" s="100"/>
      <c r="B2953" s="101"/>
      <c r="C2953" s="175"/>
      <c r="D2953" s="67"/>
      <c r="E2953" s="67"/>
      <c r="F2953" s="102"/>
      <c r="G2953" s="102"/>
      <c r="H2953" s="102"/>
      <c r="I2953" s="102"/>
      <c r="J2953" s="102"/>
      <c r="K2953" s="102"/>
      <c r="L2953" s="67"/>
      <c r="M2953" s="67"/>
      <c r="N2953" s="67"/>
      <c r="O2953" s="111"/>
      <c r="P2953" s="67"/>
      <c r="Q2953" s="198"/>
      <c r="R2953" s="102"/>
      <c r="S2953" s="102"/>
      <c r="T2953" s="102"/>
      <c r="U2953" s="102"/>
      <c r="V2953" s="102"/>
      <c r="W2953" s="103"/>
      <c r="X2953" s="102"/>
      <c r="Y2953" s="102"/>
      <c r="Z2953" s="102"/>
      <c r="AA2953" s="102"/>
      <c r="AB2953" s="102"/>
      <c r="AC2953" s="102"/>
      <c r="AD2953" s="102"/>
      <c r="AE2953" s="147"/>
    </row>
    <row r="2954" spans="1:31">
      <c r="A2954" s="100"/>
      <c r="B2954" s="101"/>
      <c r="C2954" s="175"/>
      <c r="D2954" s="67"/>
      <c r="E2954" s="67"/>
      <c r="F2954" s="102"/>
      <c r="G2954" s="102"/>
      <c r="H2954" s="102"/>
      <c r="I2954" s="102"/>
      <c r="J2954" s="102"/>
      <c r="K2954" s="102"/>
      <c r="L2954" s="67"/>
      <c r="M2954" s="67"/>
      <c r="N2954" s="67"/>
      <c r="O2954" s="111"/>
      <c r="P2954" s="67"/>
      <c r="Q2954" s="198"/>
      <c r="R2954" s="102"/>
      <c r="S2954" s="102"/>
      <c r="T2954" s="102"/>
      <c r="U2954" s="102"/>
      <c r="V2954" s="102"/>
      <c r="W2954" s="103"/>
      <c r="X2954" s="102"/>
      <c r="Y2954" s="102"/>
      <c r="Z2954" s="102"/>
      <c r="AA2954" s="102"/>
      <c r="AB2954" s="102"/>
      <c r="AC2954" s="102"/>
      <c r="AD2954" s="102"/>
      <c r="AE2954" s="147"/>
    </row>
    <row r="2955" spans="1:31">
      <c r="A2955" s="100"/>
      <c r="B2955" s="101"/>
      <c r="C2955" s="175"/>
      <c r="D2955" s="67"/>
      <c r="E2955" s="67"/>
      <c r="F2955" s="102"/>
      <c r="G2955" s="102"/>
      <c r="H2955" s="102"/>
      <c r="I2955" s="102"/>
      <c r="J2955" s="102"/>
      <c r="K2955" s="102"/>
      <c r="L2955" s="67"/>
      <c r="M2955" s="67"/>
      <c r="N2955" s="67"/>
      <c r="O2955" s="111"/>
      <c r="P2955" s="67"/>
      <c r="Q2955" s="198"/>
      <c r="R2955" s="102"/>
      <c r="S2955" s="102"/>
      <c r="T2955" s="102"/>
      <c r="U2955" s="102"/>
      <c r="V2955" s="102"/>
      <c r="W2955" s="103"/>
      <c r="X2955" s="102"/>
      <c r="Y2955" s="102"/>
      <c r="Z2955" s="102"/>
      <c r="AA2955" s="102"/>
      <c r="AB2955" s="102"/>
      <c r="AC2955" s="102"/>
      <c r="AD2955" s="102"/>
      <c r="AE2955" s="147"/>
    </row>
    <row r="2956" spans="1:31">
      <c r="A2956" s="100"/>
      <c r="B2956" s="101"/>
      <c r="C2956" s="175"/>
      <c r="D2956" s="67"/>
      <c r="E2956" s="67"/>
      <c r="F2956" s="102"/>
      <c r="G2956" s="102"/>
      <c r="H2956" s="102"/>
      <c r="I2956" s="102"/>
      <c r="J2956" s="102"/>
      <c r="K2956" s="102"/>
      <c r="L2956" s="67"/>
      <c r="M2956" s="67"/>
      <c r="N2956" s="67"/>
      <c r="O2956" s="111"/>
      <c r="P2956" s="67"/>
      <c r="Q2956" s="198"/>
      <c r="R2956" s="102"/>
      <c r="S2956" s="102"/>
      <c r="T2956" s="102"/>
      <c r="U2956" s="102"/>
      <c r="V2956" s="102"/>
      <c r="W2956" s="103"/>
      <c r="X2956" s="102"/>
      <c r="Y2956" s="102"/>
      <c r="Z2956" s="102"/>
      <c r="AA2956" s="102"/>
      <c r="AB2956" s="102"/>
      <c r="AC2956" s="102"/>
      <c r="AD2956" s="102"/>
      <c r="AE2956" s="147"/>
    </row>
    <row r="2957" spans="1:31">
      <c r="A2957" s="100"/>
      <c r="B2957" s="101"/>
      <c r="C2957" s="175"/>
      <c r="D2957" s="67"/>
      <c r="E2957" s="67"/>
      <c r="F2957" s="102"/>
      <c r="G2957" s="102"/>
      <c r="H2957" s="102"/>
      <c r="I2957" s="102"/>
      <c r="J2957" s="102"/>
      <c r="K2957" s="102"/>
      <c r="L2957" s="67"/>
      <c r="M2957" s="67"/>
      <c r="N2957" s="67"/>
      <c r="O2957" s="111"/>
      <c r="P2957" s="67"/>
      <c r="Q2957" s="198"/>
      <c r="R2957" s="102"/>
      <c r="S2957" s="102"/>
      <c r="T2957" s="102"/>
      <c r="U2957" s="102"/>
      <c r="V2957" s="102"/>
      <c r="W2957" s="103"/>
      <c r="X2957" s="102"/>
      <c r="Y2957" s="102"/>
      <c r="Z2957" s="102"/>
      <c r="AA2957" s="102"/>
      <c r="AB2957" s="102"/>
      <c r="AC2957" s="102"/>
      <c r="AD2957" s="102"/>
      <c r="AE2957" s="147"/>
    </row>
    <row r="2958" spans="1:31">
      <c r="A2958" s="100"/>
      <c r="B2958" s="101"/>
      <c r="C2958" s="175"/>
      <c r="D2958" s="67"/>
      <c r="E2958" s="67"/>
      <c r="F2958" s="102"/>
      <c r="G2958" s="102"/>
      <c r="H2958" s="102"/>
      <c r="I2958" s="102"/>
      <c r="J2958" s="102"/>
      <c r="K2958" s="102"/>
      <c r="L2958" s="67"/>
      <c r="M2958" s="67"/>
      <c r="N2958" s="67"/>
      <c r="O2958" s="111"/>
      <c r="P2958" s="67"/>
      <c r="Q2958" s="198"/>
      <c r="R2958" s="102"/>
      <c r="S2958" s="102"/>
      <c r="T2958" s="102"/>
      <c r="U2958" s="102"/>
      <c r="V2958" s="102"/>
      <c r="W2958" s="103"/>
      <c r="X2958" s="102"/>
      <c r="Y2958" s="102"/>
      <c r="Z2958" s="102"/>
      <c r="AA2958" s="102"/>
      <c r="AB2958" s="102"/>
      <c r="AC2958" s="102"/>
      <c r="AD2958" s="102"/>
      <c r="AE2958" s="147"/>
    </row>
    <row r="2959" spans="1:31">
      <c r="A2959" s="100"/>
      <c r="B2959" s="101"/>
      <c r="C2959" s="175"/>
      <c r="D2959" s="67"/>
      <c r="E2959" s="67"/>
      <c r="F2959" s="102"/>
      <c r="G2959" s="102"/>
      <c r="H2959" s="102"/>
      <c r="I2959" s="102"/>
      <c r="J2959" s="102"/>
      <c r="K2959" s="102"/>
      <c r="L2959" s="67"/>
      <c r="M2959" s="67"/>
      <c r="N2959" s="67"/>
      <c r="O2959" s="111"/>
      <c r="P2959" s="67"/>
      <c r="Q2959" s="198"/>
      <c r="R2959" s="102"/>
      <c r="S2959" s="102"/>
      <c r="T2959" s="102"/>
      <c r="U2959" s="102"/>
      <c r="V2959" s="102"/>
      <c r="W2959" s="103"/>
      <c r="X2959" s="102"/>
      <c r="Y2959" s="102"/>
      <c r="Z2959" s="102"/>
      <c r="AA2959" s="102"/>
      <c r="AB2959" s="102"/>
      <c r="AC2959" s="102"/>
      <c r="AD2959" s="102"/>
      <c r="AE2959" s="147"/>
    </row>
    <row r="2960" spans="1:31">
      <c r="A2960" s="100"/>
      <c r="B2960" s="101"/>
      <c r="C2960" s="175"/>
      <c r="D2960" s="67"/>
      <c r="E2960" s="67"/>
      <c r="F2960" s="102"/>
      <c r="G2960" s="102"/>
      <c r="H2960" s="102"/>
      <c r="I2960" s="102"/>
      <c r="J2960" s="102"/>
      <c r="K2960" s="102"/>
      <c r="L2960" s="67"/>
      <c r="M2960" s="67"/>
      <c r="N2960" s="67"/>
      <c r="O2960" s="111"/>
      <c r="P2960" s="67"/>
      <c r="Q2960" s="198"/>
      <c r="R2960" s="102"/>
      <c r="S2960" s="102"/>
      <c r="T2960" s="102"/>
      <c r="U2960" s="102"/>
      <c r="V2960" s="102"/>
      <c r="W2960" s="103"/>
      <c r="X2960" s="102"/>
      <c r="Y2960" s="102"/>
      <c r="Z2960" s="102"/>
      <c r="AA2960" s="102"/>
      <c r="AB2960" s="102"/>
      <c r="AC2960" s="102"/>
      <c r="AD2960" s="102"/>
      <c r="AE2960" s="147"/>
    </row>
    <row r="2961" spans="1:31">
      <c r="A2961" s="100"/>
      <c r="B2961" s="101"/>
      <c r="C2961" s="175"/>
      <c r="D2961" s="67"/>
      <c r="E2961" s="67"/>
      <c r="F2961" s="102"/>
      <c r="G2961" s="102"/>
      <c r="H2961" s="102"/>
      <c r="I2961" s="102"/>
      <c r="J2961" s="102"/>
      <c r="K2961" s="102"/>
      <c r="L2961" s="67"/>
      <c r="M2961" s="67"/>
      <c r="N2961" s="67"/>
      <c r="O2961" s="111"/>
      <c r="P2961" s="67"/>
      <c r="Q2961" s="198"/>
      <c r="R2961" s="102"/>
      <c r="S2961" s="102"/>
      <c r="T2961" s="102"/>
      <c r="U2961" s="102"/>
      <c r="V2961" s="102"/>
      <c r="W2961" s="103"/>
      <c r="X2961" s="102"/>
      <c r="Y2961" s="102"/>
      <c r="Z2961" s="102"/>
      <c r="AA2961" s="102"/>
      <c r="AB2961" s="102"/>
      <c r="AC2961" s="102"/>
      <c r="AD2961" s="102"/>
      <c r="AE2961" s="147"/>
    </row>
    <row r="2962" spans="1:31">
      <c r="A2962" s="100"/>
      <c r="B2962" s="101"/>
      <c r="C2962" s="175"/>
      <c r="D2962" s="67"/>
      <c r="E2962" s="67"/>
      <c r="F2962" s="102"/>
      <c r="G2962" s="102"/>
      <c r="H2962" s="102"/>
      <c r="I2962" s="102"/>
      <c r="J2962" s="102"/>
      <c r="K2962" s="102"/>
      <c r="L2962" s="67"/>
      <c r="M2962" s="67"/>
      <c r="N2962" s="67"/>
      <c r="O2962" s="111"/>
      <c r="P2962" s="67"/>
      <c r="Q2962" s="198"/>
      <c r="R2962" s="102"/>
      <c r="S2962" s="102"/>
      <c r="T2962" s="102"/>
      <c r="U2962" s="102"/>
      <c r="V2962" s="102"/>
      <c r="W2962" s="103"/>
      <c r="X2962" s="102"/>
      <c r="Y2962" s="102"/>
      <c r="Z2962" s="102"/>
      <c r="AA2962" s="102"/>
      <c r="AB2962" s="102"/>
      <c r="AC2962" s="102"/>
      <c r="AD2962" s="102"/>
      <c r="AE2962" s="147"/>
    </row>
    <row r="2963" spans="1:31">
      <c r="A2963" s="100"/>
      <c r="B2963" s="101"/>
      <c r="C2963" s="175"/>
      <c r="D2963" s="67"/>
      <c r="E2963" s="67"/>
      <c r="F2963" s="102"/>
      <c r="G2963" s="102"/>
      <c r="H2963" s="102"/>
      <c r="I2963" s="102"/>
      <c r="J2963" s="102"/>
      <c r="K2963" s="102"/>
      <c r="L2963" s="67"/>
      <c r="M2963" s="67"/>
      <c r="N2963" s="67"/>
      <c r="O2963" s="111"/>
      <c r="P2963" s="67"/>
      <c r="Q2963" s="198"/>
      <c r="R2963" s="102"/>
      <c r="S2963" s="102"/>
      <c r="T2963" s="102"/>
      <c r="U2963" s="102"/>
      <c r="V2963" s="102"/>
      <c r="W2963" s="103"/>
      <c r="X2963" s="102"/>
      <c r="Y2963" s="102"/>
      <c r="Z2963" s="102"/>
      <c r="AA2963" s="102"/>
      <c r="AB2963" s="102"/>
      <c r="AC2963" s="102"/>
      <c r="AD2963" s="102"/>
      <c r="AE2963" s="147"/>
    </row>
    <row r="2964" spans="1:31">
      <c r="A2964" s="100"/>
      <c r="B2964" s="101"/>
      <c r="C2964" s="175"/>
      <c r="D2964" s="67"/>
      <c r="E2964" s="67"/>
      <c r="F2964" s="102"/>
      <c r="G2964" s="102"/>
      <c r="H2964" s="102"/>
      <c r="I2964" s="102"/>
      <c r="J2964" s="102"/>
      <c r="K2964" s="102"/>
      <c r="L2964" s="67"/>
      <c r="M2964" s="67"/>
      <c r="N2964" s="67"/>
      <c r="O2964" s="111"/>
      <c r="P2964" s="67"/>
      <c r="Q2964" s="198"/>
      <c r="R2964" s="102"/>
      <c r="S2964" s="102"/>
      <c r="T2964" s="102"/>
      <c r="U2964" s="102"/>
      <c r="V2964" s="102"/>
      <c r="W2964" s="103"/>
      <c r="X2964" s="102"/>
      <c r="Y2964" s="102"/>
      <c r="Z2964" s="102"/>
      <c r="AA2964" s="102"/>
      <c r="AB2964" s="102"/>
      <c r="AC2964" s="102"/>
      <c r="AD2964" s="102"/>
      <c r="AE2964" s="147"/>
    </row>
    <row r="2965" spans="1:31">
      <c r="A2965" s="100"/>
      <c r="B2965" s="101"/>
      <c r="C2965" s="175"/>
      <c r="D2965" s="67"/>
      <c r="E2965" s="67"/>
      <c r="F2965" s="102"/>
      <c r="G2965" s="102"/>
      <c r="H2965" s="102"/>
      <c r="I2965" s="102"/>
      <c r="J2965" s="102"/>
      <c r="K2965" s="102"/>
      <c r="L2965" s="67"/>
      <c r="M2965" s="67"/>
      <c r="N2965" s="67"/>
      <c r="O2965" s="111"/>
      <c r="P2965" s="67"/>
      <c r="Q2965" s="198"/>
      <c r="R2965" s="102"/>
      <c r="S2965" s="102"/>
      <c r="T2965" s="102"/>
      <c r="U2965" s="102"/>
      <c r="V2965" s="102"/>
      <c r="W2965" s="103"/>
      <c r="X2965" s="102"/>
      <c r="Y2965" s="102"/>
      <c r="Z2965" s="102"/>
      <c r="AA2965" s="102"/>
      <c r="AB2965" s="102"/>
      <c r="AC2965" s="102"/>
      <c r="AD2965" s="102"/>
      <c r="AE2965" s="147"/>
    </row>
    <row r="2966" spans="1:31">
      <c r="A2966" s="100"/>
      <c r="B2966" s="101"/>
      <c r="C2966" s="175"/>
      <c r="D2966" s="67"/>
      <c r="E2966" s="67"/>
      <c r="F2966" s="102"/>
      <c r="G2966" s="102"/>
      <c r="H2966" s="102"/>
      <c r="I2966" s="102"/>
      <c r="J2966" s="102"/>
      <c r="K2966" s="102"/>
      <c r="L2966" s="67"/>
      <c r="M2966" s="67"/>
      <c r="N2966" s="67"/>
      <c r="O2966" s="111"/>
      <c r="P2966" s="67"/>
      <c r="Q2966" s="198"/>
      <c r="R2966" s="102"/>
      <c r="S2966" s="102"/>
      <c r="T2966" s="102"/>
      <c r="U2966" s="102"/>
      <c r="V2966" s="102"/>
      <c r="W2966" s="103"/>
      <c r="X2966" s="102"/>
      <c r="Y2966" s="102"/>
      <c r="Z2966" s="102"/>
      <c r="AA2966" s="102"/>
      <c r="AB2966" s="102"/>
      <c r="AC2966" s="102"/>
      <c r="AD2966" s="102"/>
      <c r="AE2966" s="147"/>
    </row>
    <row r="2967" spans="1:31">
      <c r="A2967" s="100"/>
      <c r="B2967" s="101"/>
      <c r="C2967" s="175"/>
      <c r="D2967" s="67"/>
      <c r="E2967" s="67"/>
      <c r="F2967" s="102"/>
      <c r="G2967" s="102"/>
      <c r="H2967" s="102"/>
      <c r="I2967" s="102"/>
      <c r="J2967" s="102"/>
      <c r="K2967" s="102"/>
      <c r="L2967" s="67"/>
      <c r="M2967" s="67"/>
      <c r="N2967" s="67"/>
      <c r="O2967" s="111"/>
      <c r="P2967" s="67"/>
      <c r="Q2967" s="198"/>
      <c r="R2967" s="102"/>
      <c r="S2967" s="102"/>
      <c r="T2967" s="102"/>
      <c r="U2967" s="102"/>
      <c r="V2967" s="102"/>
      <c r="W2967" s="103"/>
      <c r="X2967" s="102"/>
      <c r="Y2967" s="102"/>
      <c r="Z2967" s="102"/>
      <c r="AA2967" s="102"/>
      <c r="AB2967" s="102"/>
      <c r="AC2967" s="102"/>
      <c r="AD2967" s="102"/>
      <c r="AE2967" s="147"/>
    </row>
    <row r="2968" spans="1:31">
      <c r="A2968" s="100"/>
      <c r="B2968" s="101"/>
      <c r="C2968" s="175"/>
      <c r="D2968" s="67"/>
      <c r="E2968" s="67"/>
      <c r="F2968" s="102"/>
      <c r="G2968" s="102"/>
      <c r="H2968" s="102"/>
      <c r="I2968" s="102"/>
      <c r="J2968" s="102"/>
      <c r="K2968" s="102"/>
      <c r="L2968" s="67"/>
      <c r="M2968" s="67"/>
      <c r="N2968" s="67"/>
      <c r="O2968" s="111"/>
      <c r="P2968" s="67"/>
      <c r="Q2968" s="198"/>
      <c r="R2968" s="102"/>
      <c r="S2968" s="102"/>
      <c r="T2968" s="102"/>
      <c r="U2968" s="102"/>
      <c r="V2968" s="102"/>
      <c r="W2968" s="103"/>
      <c r="X2968" s="102"/>
      <c r="Y2968" s="102"/>
      <c r="Z2968" s="102"/>
      <c r="AA2968" s="102"/>
      <c r="AB2968" s="102"/>
      <c r="AC2968" s="102"/>
      <c r="AD2968" s="102"/>
      <c r="AE2968" s="147"/>
    </row>
    <row r="2969" spans="1:31">
      <c r="A2969" s="100"/>
      <c r="B2969" s="101"/>
      <c r="C2969" s="175"/>
      <c r="D2969" s="67"/>
      <c r="E2969" s="67"/>
      <c r="F2969" s="102"/>
      <c r="G2969" s="102"/>
      <c r="H2969" s="102"/>
      <c r="I2969" s="102"/>
      <c r="J2969" s="102"/>
      <c r="K2969" s="102"/>
      <c r="L2969" s="67"/>
      <c r="M2969" s="67"/>
      <c r="N2969" s="67"/>
      <c r="O2969" s="111"/>
      <c r="P2969" s="67"/>
      <c r="Q2969" s="198"/>
      <c r="R2969" s="102"/>
      <c r="S2969" s="102"/>
      <c r="T2969" s="102"/>
      <c r="U2969" s="102"/>
      <c r="V2969" s="102"/>
      <c r="W2969" s="103"/>
      <c r="X2969" s="102"/>
      <c r="Y2969" s="102"/>
      <c r="Z2969" s="102"/>
      <c r="AA2969" s="102"/>
      <c r="AB2969" s="102"/>
      <c r="AC2969" s="102"/>
      <c r="AD2969" s="102"/>
      <c r="AE2969" s="147"/>
    </row>
    <row r="2970" spans="1:31">
      <c r="A2970" s="100"/>
      <c r="B2970" s="101"/>
      <c r="C2970" s="175"/>
      <c r="D2970" s="67"/>
      <c r="E2970" s="67"/>
      <c r="F2970" s="102"/>
      <c r="G2970" s="102"/>
      <c r="H2970" s="102"/>
      <c r="I2970" s="102"/>
      <c r="J2970" s="102"/>
      <c r="K2970" s="102"/>
      <c r="L2970" s="67"/>
      <c r="M2970" s="67"/>
      <c r="N2970" s="67"/>
      <c r="O2970" s="111"/>
      <c r="P2970" s="67"/>
      <c r="Q2970" s="198"/>
      <c r="R2970" s="102"/>
      <c r="S2970" s="102"/>
      <c r="T2970" s="102"/>
      <c r="U2970" s="102"/>
      <c r="V2970" s="102"/>
      <c r="W2970" s="103"/>
      <c r="X2970" s="102"/>
      <c r="Y2970" s="102"/>
      <c r="Z2970" s="102"/>
      <c r="AA2970" s="102"/>
      <c r="AB2970" s="102"/>
      <c r="AC2970" s="102"/>
      <c r="AD2970" s="102"/>
      <c r="AE2970" s="147"/>
    </row>
    <row r="2971" spans="1:31">
      <c r="A2971" s="100"/>
      <c r="B2971" s="101"/>
      <c r="C2971" s="175"/>
      <c r="D2971" s="67"/>
      <c r="E2971" s="67"/>
      <c r="F2971" s="102"/>
      <c r="G2971" s="102"/>
      <c r="H2971" s="102"/>
      <c r="I2971" s="102"/>
      <c r="J2971" s="102"/>
      <c r="K2971" s="102"/>
      <c r="L2971" s="67"/>
      <c r="M2971" s="67"/>
      <c r="N2971" s="67"/>
      <c r="O2971" s="111"/>
      <c r="P2971" s="67"/>
      <c r="Q2971" s="198"/>
      <c r="R2971" s="102"/>
      <c r="S2971" s="102"/>
      <c r="T2971" s="102"/>
      <c r="U2971" s="102"/>
      <c r="V2971" s="102"/>
      <c r="W2971" s="103"/>
      <c r="X2971" s="102"/>
      <c r="Y2971" s="102"/>
      <c r="Z2971" s="102"/>
      <c r="AA2971" s="102"/>
      <c r="AB2971" s="102"/>
      <c r="AC2971" s="102"/>
      <c r="AD2971" s="102"/>
      <c r="AE2971" s="147"/>
    </row>
    <row r="2972" spans="1:31">
      <c r="A2972" s="100"/>
      <c r="B2972" s="101"/>
      <c r="C2972" s="175"/>
      <c r="D2972" s="67"/>
      <c r="E2972" s="67"/>
      <c r="F2972" s="102"/>
      <c r="G2972" s="102"/>
      <c r="H2972" s="102"/>
      <c r="I2972" s="102"/>
      <c r="J2972" s="102"/>
      <c r="K2972" s="102"/>
      <c r="L2972" s="67"/>
      <c r="M2972" s="67"/>
      <c r="N2972" s="67"/>
      <c r="O2972" s="111"/>
      <c r="P2972" s="67"/>
      <c r="Q2972" s="198"/>
      <c r="R2972" s="102"/>
      <c r="S2972" s="102"/>
      <c r="T2972" s="102"/>
      <c r="U2972" s="102"/>
      <c r="V2972" s="102"/>
      <c r="W2972" s="103"/>
      <c r="X2972" s="102"/>
      <c r="Y2972" s="102"/>
      <c r="Z2972" s="102"/>
      <c r="AA2972" s="102"/>
      <c r="AB2972" s="102"/>
      <c r="AC2972" s="102"/>
      <c r="AD2972" s="102"/>
      <c r="AE2972" s="147"/>
    </row>
    <row r="2973" spans="1:31">
      <c r="A2973" s="100"/>
      <c r="B2973" s="101"/>
      <c r="C2973" s="175"/>
      <c r="D2973" s="67"/>
      <c r="E2973" s="67"/>
      <c r="F2973" s="102"/>
      <c r="G2973" s="102"/>
      <c r="H2973" s="102"/>
      <c r="I2973" s="102"/>
      <c r="J2973" s="102"/>
      <c r="K2973" s="102"/>
      <c r="L2973" s="67"/>
      <c r="M2973" s="67"/>
      <c r="N2973" s="67"/>
      <c r="O2973" s="111"/>
      <c r="P2973" s="67"/>
      <c r="Q2973" s="198"/>
      <c r="R2973" s="102"/>
      <c r="S2973" s="102"/>
      <c r="T2973" s="102"/>
      <c r="U2973" s="102"/>
      <c r="V2973" s="102"/>
      <c r="W2973" s="103"/>
      <c r="X2973" s="102"/>
      <c r="Y2973" s="102"/>
      <c r="Z2973" s="102"/>
      <c r="AA2973" s="102"/>
      <c r="AB2973" s="102"/>
      <c r="AC2973" s="102"/>
      <c r="AD2973" s="102"/>
      <c r="AE2973" s="147"/>
    </row>
    <row r="2974" spans="1:31">
      <c r="A2974" s="100"/>
      <c r="B2974" s="101"/>
      <c r="C2974" s="175"/>
      <c r="D2974" s="67"/>
      <c r="E2974" s="67"/>
      <c r="F2974" s="102"/>
      <c r="G2974" s="102"/>
      <c r="H2974" s="102"/>
      <c r="I2974" s="102"/>
      <c r="J2974" s="102"/>
      <c r="K2974" s="102"/>
      <c r="L2974" s="67"/>
      <c r="M2974" s="67"/>
      <c r="N2974" s="67"/>
      <c r="O2974" s="111"/>
      <c r="P2974" s="67"/>
      <c r="Q2974" s="198"/>
      <c r="R2974" s="102"/>
      <c r="S2974" s="102"/>
      <c r="T2974" s="102"/>
      <c r="U2974" s="102"/>
      <c r="V2974" s="102"/>
      <c r="W2974" s="103"/>
      <c r="X2974" s="102"/>
      <c r="Y2974" s="102"/>
      <c r="Z2974" s="102"/>
      <c r="AA2974" s="102"/>
      <c r="AB2974" s="102"/>
      <c r="AC2974" s="102"/>
      <c r="AD2974" s="102"/>
      <c r="AE2974" s="147"/>
    </row>
    <row r="2975" spans="1:31">
      <c r="A2975" s="100"/>
      <c r="B2975" s="101"/>
      <c r="C2975" s="175"/>
      <c r="D2975" s="67"/>
      <c r="E2975" s="67"/>
      <c r="F2975" s="102"/>
      <c r="G2975" s="102"/>
      <c r="H2975" s="102"/>
      <c r="I2975" s="102"/>
      <c r="J2975" s="102"/>
      <c r="K2975" s="102"/>
      <c r="L2975" s="67"/>
      <c r="M2975" s="67"/>
      <c r="N2975" s="67"/>
      <c r="O2975" s="111"/>
      <c r="P2975" s="67"/>
      <c r="Q2975" s="198"/>
      <c r="R2975" s="102"/>
      <c r="S2975" s="102"/>
      <c r="T2975" s="102"/>
      <c r="U2975" s="102"/>
      <c r="V2975" s="102"/>
      <c r="W2975" s="103"/>
      <c r="X2975" s="102"/>
      <c r="Y2975" s="102"/>
      <c r="Z2975" s="102"/>
      <c r="AA2975" s="102"/>
      <c r="AB2975" s="102"/>
      <c r="AC2975" s="102"/>
      <c r="AD2975" s="102"/>
      <c r="AE2975" s="147"/>
    </row>
    <row r="2976" spans="1:31">
      <c r="A2976" s="100"/>
      <c r="B2976" s="101"/>
      <c r="C2976" s="175"/>
      <c r="D2976" s="67"/>
      <c r="E2976" s="67"/>
      <c r="F2976" s="102"/>
      <c r="G2976" s="102"/>
      <c r="H2976" s="102"/>
      <c r="I2976" s="102"/>
      <c r="J2976" s="102"/>
      <c r="K2976" s="102"/>
      <c r="L2976" s="67"/>
      <c r="M2976" s="67"/>
      <c r="N2976" s="67"/>
      <c r="O2976" s="111"/>
      <c r="P2976" s="67"/>
      <c r="Q2976" s="198"/>
      <c r="R2976" s="102"/>
      <c r="S2976" s="102"/>
      <c r="T2976" s="102"/>
      <c r="U2976" s="102"/>
      <c r="V2976" s="102"/>
      <c r="W2976" s="103"/>
      <c r="X2976" s="102"/>
      <c r="Y2976" s="102"/>
      <c r="Z2976" s="102"/>
      <c r="AA2976" s="102"/>
      <c r="AB2976" s="102"/>
      <c r="AC2976" s="102"/>
      <c r="AD2976" s="102"/>
      <c r="AE2976" s="147"/>
    </row>
    <row r="2977" spans="1:31">
      <c r="A2977" s="100"/>
      <c r="B2977" s="101"/>
      <c r="C2977" s="175"/>
      <c r="D2977" s="67"/>
      <c r="E2977" s="67"/>
      <c r="F2977" s="102"/>
      <c r="G2977" s="102"/>
      <c r="H2977" s="102"/>
      <c r="I2977" s="102"/>
      <c r="J2977" s="102"/>
      <c r="K2977" s="102"/>
      <c r="L2977" s="67"/>
      <c r="M2977" s="67"/>
      <c r="N2977" s="67"/>
      <c r="O2977" s="111"/>
      <c r="P2977" s="67"/>
      <c r="Q2977" s="198"/>
      <c r="R2977" s="102"/>
      <c r="S2977" s="102"/>
      <c r="T2977" s="102"/>
      <c r="U2977" s="102"/>
      <c r="V2977" s="102"/>
      <c r="W2977" s="103"/>
      <c r="X2977" s="102"/>
      <c r="Y2977" s="102"/>
      <c r="Z2977" s="102"/>
      <c r="AA2977" s="102"/>
      <c r="AB2977" s="102"/>
      <c r="AC2977" s="102"/>
      <c r="AD2977" s="102"/>
      <c r="AE2977" s="147"/>
    </row>
    <row r="2978" spans="1:31">
      <c r="A2978" s="100"/>
      <c r="B2978" s="101"/>
      <c r="C2978" s="175"/>
      <c r="D2978" s="67"/>
      <c r="E2978" s="67"/>
      <c r="F2978" s="102"/>
      <c r="G2978" s="102"/>
      <c r="H2978" s="102"/>
      <c r="I2978" s="102"/>
      <c r="J2978" s="102"/>
      <c r="K2978" s="102"/>
      <c r="L2978" s="67"/>
      <c r="M2978" s="67"/>
      <c r="N2978" s="67"/>
      <c r="O2978" s="111"/>
      <c r="P2978" s="67"/>
      <c r="Q2978" s="198"/>
      <c r="R2978" s="102"/>
      <c r="S2978" s="102"/>
      <c r="T2978" s="102"/>
      <c r="U2978" s="102"/>
      <c r="V2978" s="102"/>
      <c r="W2978" s="103"/>
      <c r="X2978" s="102"/>
      <c r="Y2978" s="102"/>
      <c r="Z2978" s="102"/>
      <c r="AA2978" s="102"/>
      <c r="AB2978" s="102"/>
      <c r="AC2978" s="102"/>
      <c r="AD2978" s="102"/>
      <c r="AE2978" s="147"/>
    </row>
    <row r="2979" spans="1:31">
      <c r="A2979" s="100"/>
      <c r="B2979" s="101"/>
      <c r="C2979" s="175"/>
      <c r="D2979" s="67"/>
      <c r="E2979" s="67"/>
      <c r="F2979" s="102"/>
      <c r="G2979" s="102"/>
      <c r="H2979" s="102"/>
      <c r="I2979" s="102"/>
      <c r="J2979" s="102"/>
      <c r="K2979" s="102"/>
      <c r="L2979" s="67"/>
      <c r="M2979" s="67"/>
      <c r="N2979" s="67"/>
      <c r="O2979" s="111"/>
      <c r="P2979" s="67"/>
      <c r="Q2979" s="198"/>
      <c r="R2979" s="102"/>
      <c r="S2979" s="102"/>
      <c r="T2979" s="102"/>
      <c r="U2979" s="102"/>
      <c r="V2979" s="102"/>
      <c r="W2979" s="103"/>
      <c r="X2979" s="102"/>
      <c r="Y2979" s="102"/>
      <c r="Z2979" s="102"/>
      <c r="AA2979" s="102"/>
      <c r="AB2979" s="102"/>
      <c r="AC2979" s="102"/>
      <c r="AD2979" s="102"/>
      <c r="AE2979" s="147"/>
    </row>
    <row r="2980" spans="1:31">
      <c r="A2980" s="100"/>
      <c r="B2980" s="101"/>
      <c r="C2980" s="175"/>
      <c r="D2980" s="67"/>
      <c r="E2980" s="67"/>
      <c r="F2980" s="102"/>
      <c r="G2980" s="102"/>
      <c r="H2980" s="102"/>
      <c r="I2980" s="102"/>
      <c r="J2980" s="102"/>
      <c r="K2980" s="102"/>
      <c r="L2980" s="67"/>
      <c r="M2980" s="67"/>
      <c r="N2980" s="67"/>
      <c r="O2980" s="111"/>
      <c r="P2980" s="67"/>
      <c r="Q2980" s="198"/>
      <c r="R2980" s="102"/>
      <c r="S2980" s="102"/>
      <c r="T2980" s="102"/>
      <c r="U2980" s="102"/>
      <c r="V2980" s="102"/>
      <c r="W2980" s="103"/>
      <c r="X2980" s="102"/>
      <c r="Y2980" s="102"/>
      <c r="Z2980" s="102"/>
      <c r="AA2980" s="102"/>
      <c r="AB2980" s="102"/>
      <c r="AC2980" s="102"/>
      <c r="AD2980" s="102"/>
      <c r="AE2980" s="147"/>
    </row>
    <row r="2981" spans="1:31">
      <c r="A2981" s="100"/>
      <c r="B2981" s="101"/>
      <c r="C2981" s="175"/>
      <c r="D2981" s="67"/>
      <c r="E2981" s="67"/>
      <c r="F2981" s="102"/>
      <c r="G2981" s="102"/>
      <c r="H2981" s="102"/>
      <c r="I2981" s="102"/>
      <c r="J2981" s="102"/>
      <c r="K2981" s="102"/>
      <c r="L2981" s="67"/>
      <c r="M2981" s="67"/>
      <c r="N2981" s="67"/>
      <c r="O2981" s="111"/>
      <c r="P2981" s="67"/>
      <c r="Q2981" s="198"/>
      <c r="R2981" s="102"/>
      <c r="S2981" s="102"/>
      <c r="T2981" s="102"/>
      <c r="U2981" s="102"/>
      <c r="V2981" s="102"/>
      <c r="W2981" s="103"/>
      <c r="X2981" s="102"/>
      <c r="Y2981" s="102"/>
      <c r="Z2981" s="102"/>
      <c r="AA2981" s="102"/>
      <c r="AB2981" s="102"/>
      <c r="AC2981" s="102"/>
      <c r="AD2981" s="102"/>
      <c r="AE2981" s="147"/>
    </row>
    <row r="2982" spans="1:31">
      <c r="A2982" s="100"/>
      <c r="B2982" s="101"/>
      <c r="C2982" s="175"/>
      <c r="D2982" s="67"/>
      <c r="E2982" s="67"/>
      <c r="F2982" s="102"/>
      <c r="G2982" s="102"/>
      <c r="H2982" s="102"/>
      <c r="I2982" s="102"/>
      <c r="J2982" s="102"/>
      <c r="K2982" s="102"/>
      <c r="L2982" s="67"/>
      <c r="M2982" s="67"/>
      <c r="N2982" s="67"/>
      <c r="O2982" s="111"/>
      <c r="P2982" s="67"/>
      <c r="Q2982" s="198"/>
      <c r="R2982" s="102"/>
      <c r="S2982" s="102"/>
      <c r="T2982" s="102"/>
      <c r="U2982" s="102"/>
      <c r="V2982" s="102"/>
      <c r="W2982" s="103"/>
      <c r="X2982" s="102"/>
      <c r="Y2982" s="102"/>
      <c r="Z2982" s="102"/>
      <c r="AA2982" s="102"/>
      <c r="AB2982" s="102"/>
      <c r="AC2982" s="102"/>
      <c r="AD2982" s="102"/>
      <c r="AE2982" s="147"/>
    </row>
    <row r="2983" spans="1:31">
      <c r="A2983" s="100"/>
      <c r="B2983" s="101"/>
      <c r="C2983" s="175"/>
      <c r="D2983" s="67"/>
      <c r="E2983" s="67"/>
      <c r="F2983" s="102"/>
      <c r="G2983" s="102"/>
      <c r="H2983" s="102"/>
      <c r="I2983" s="102"/>
      <c r="J2983" s="102"/>
      <c r="K2983" s="102"/>
      <c r="L2983" s="67"/>
      <c r="M2983" s="67"/>
      <c r="N2983" s="67"/>
      <c r="O2983" s="111"/>
      <c r="P2983" s="67"/>
      <c r="Q2983" s="198"/>
      <c r="R2983" s="102"/>
      <c r="S2983" s="102"/>
      <c r="T2983" s="102"/>
      <c r="U2983" s="102"/>
      <c r="V2983" s="102"/>
      <c r="W2983" s="103"/>
      <c r="X2983" s="102"/>
      <c r="Y2983" s="102"/>
      <c r="Z2983" s="102"/>
      <c r="AA2983" s="102"/>
      <c r="AB2983" s="102"/>
      <c r="AC2983" s="102"/>
      <c r="AD2983" s="102"/>
      <c r="AE2983" s="147"/>
    </row>
    <row r="2984" spans="1:31">
      <c r="A2984" s="100"/>
      <c r="B2984" s="101"/>
      <c r="C2984" s="175"/>
      <c r="D2984" s="67"/>
      <c r="E2984" s="67"/>
      <c r="F2984" s="102"/>
      <c r="G2984" s="102"/>
      <c r="H2984" s="102"/>
      <c r="I2984" s="102"/>
      <c r="J2984" s="102"/>
      <c r="K2984" s="102"/>
      <c r="L2984" s="67"/>
      <c r="M2984" s="67"/>
      <c r="N2984" s="67"/>
      <c r="O2984" s="111"/>
      <c r="P2984" s="67"/>
      <c r="Q2984" s="198"/>
      <c r="R2984" s="102"/>
      <c r="S2984" s="102"/>
      <c r="T2984" s="102"/>
      <c r="U2984" s="102"/>
      <c r="V2984" s="102"/>
      <c r="W2984" s="103"/>
      <c r="X2984" s="102"/>
      <c r="Y2984" s="102"/>
      <c r="Z2984" s="102"/>
      <c r="AA2984" s="102"/>
      <c r="AB2984" s="102"/>
      <c r="AC2984" s="102"/>
      <c r="AD2984" s="102"/>
      <c r="AE2984" s="147"/>
    </row>
    <row r="2985" spans="1:31">
      <c r="A2985" s="100"/>
      <c r="B2985" s="101"/>
      <c r="C2985" s="175"/>
      <c r="D2985" s="67"/>
      <c r="E2985" s="67"/>
      <c r="F2985" s="102"/>
      <c r="G2985" s="102"/>
      <c r="H2985" s="102"/>
      <c r="I2985" s="102"/>
      <c r="J2985" s="102"/>
      <c r="K2985" s="102"/>
      <c r="L2985" s="67"/>
      <c r="M2985" s="67"/>
      <c r="N2985" s="67"/>
      <c r="O2985" s="111"/>
      <c r="P2985" s="67"/>
      <c r="Q2985" s="198"/>
      <c r="R2985" s="102"/>
      <c r="S2985" s="102"/>
      <c r="T2985" s="102"/>
      <c r="U2985" s="102"/>
      <c r="V2985" s="102"/>
      <c r="W2985" s="103"/>
      <c r="X2985" s="102"/>
      <c r="Y2985" s="102"/>
      <c r="Z2985" s="102"/>
      <c r="AA2985" s="102"/>
      <c r="AB2985" s="102"/>
      <c r="AC2985" s="102"/>
      <c r="AD2985" s="102"/>
      <c r="AE2985" s="147"/>
    </row>
    <row r="2986" spans="1:31">
      <c r="A2986" s="100"/>
      <c r="B2986" s="101"/>
      <c r="C2986" s="175"/>
      <c r="D2986" s="67"/>
      <c r="E2986" s="67"/>
      <c r="F2986" s="102"/>
      <c r="G2986" s="102"/>
      <c r="H2986" s="102"/>
      <c r="I2986" s="102"/>
      <c r="J2986" s="102"/>
      <c r="K2986" s="102"/>
      <c r="L2986" s="67"/>
      <c r="M2986" s="67"/>
      <c r="N2986" s="67"/>
      <c r="O2986" s="111"/>
      <c r="P2986" s="67"/>
      <c r="Q2986" s="198"/>
      <c r="R2986" s="102"/>
      <c r="S2986" s="102"/>
      <c r="T2986" s="102"/>
      <c r="U2986" s="102"/>
      <c r="V2986" s="102"/>
      <c r="W2986" s="103"/>
      <c r="X2986" s="102"/>
      <c r="Y2986" s="102"/>
      <c r="Z2986" s="102"/>
      <c r="AA2986" s="102"/>
      <c r="AB2986" s="102"/>
      <c r="AC2986" s="102"/>
      <c r="AD2986" s="102"/>
      <c r="AE2986" s="147"/>
    </row>
    <row r="2987" spans="1:31">
      <c r="A2987" s="100"/>
      <c r="B2987" s="101"/>
      <c r="C2987" s="175"/>
      <c r="D2987" s="67"/>
      <c r="E2987" s="67"/>
      <c r="F2987" s="102"/>
      <c r="G2987" s="102"/>
      <c r="H2987" s="102"/>
      <c r="I2987" s="102"/>
      <c r="J2987" s="102"/>
      <c r="K2987" s="102"/>
      <c r="L2987" s="67"/>
      <c r="M2987" s="67"/>
      <c r="N2987" s="67"/>
      <c r="O2987" s="111"/>
      <c r="P2987" s="67"/>
      <c r="Q2987" s="198"/>
      <c r="R2987" s="102"/>
      <c r="S2987" s="102"/>
      <c r="T2987" s="102"/>
      <c r="U2987" s="102"/>
      <c r="V2987" s="102"/>
      <c r="W2987" s="103"/>
      <c r="X2987" s="102"/>
      <c r="Y2987" s="102"/>
      <c r="Z2987" s="102"/>
      <c r="AA2987" s="102"/>
      <c r="AB2987" s="102"/>
      <c r="AC2987" s="102"/>
      <c r="AD2987" s="102"/>
      <c r="AE2987" s="147"/>
    </row>
    <row r="2988" spans="1:31">
      <c r="A2988" s="100"/>
      <c r="B2988" s="101"/>
      <c r="C2988" s="175"/>
      <c r="D2988" s="67"/>
      <c r="E2988" s="67"/>
      <c r="F2988" s="102"/>
      <c r="G2988" s="102"/>
      <c r="H2988" s="102"/>
      <c r="I2988" s="102"/>
      <c r="J2988" s="102"/>
      <c r="K2988" s="102"/>
      <c r="L2988" s="67"/>
      <c r="M2988" s="67"/>
      <c r="N2988" s="67"/>
      <c r="O2988" s="111"/>
      <c r="P2988" s="67"/>
      <c r="Q2988" s="198"/>
      <c r="R2988" s="102"/>
      <c r="S2988" s="102"/>
      <c r="T2988" s="102"/>
      <c r="U2988" s="102"/>
      <c r="V2988" s="102"/>
      <c r="W2988" s="103"/>
      <c r="X2988" s="102"/>
      <c r="Y2988" s="102"/>
      <c r="Z2988" s="102"/>
      <c r="AA2988" s="102"/>
      <c r="AB2988" s="102"/>
      <c r="AC2988" s="102"/>
      <c r="AD2988" s="102"/>
      <c r="AE2988" s="147"/>
    </row>
    <row r="2989" spans="1:31">
      <c r="A2989" s="100"/>
      <c r="B2989" s="101"/>
      <c r="C2989" s="175"/>
      <c r="D2989" s="67"/>
      <c r="E2989" s="67"/>
      <c r="F2989" s="102"/>
      <c r="G2989" s="102"/>
      <c r="H2989" s="102"/>
      <c r="I2989" s="102"/>
      <c r="J2989" s="102"/>
      <c r="K2989" s="102"/>
      <c r="L2989" s="67"/>
      <c r="M2989" s="67"/>
      <c r="N2989" s="67"/>
      <c r="O2989" s="111"/>
      <c r="P2989" s="67"/>
      <c r="Q2989" s="198"/>
      <c r="R2989" s="102"/>
      <c r="S2989" s="102"/>
      <c r="T2989" s="102"/>
      <c r="U2989" s="102"/>
      <c r="V2989" s="102"/>
      <c r="W2989" s="103"/>
      <c r="X2989" s="102"/>
      <c r="Y2989" s="102"/>
      <c r="Z2989" s="102"/>
      <c r="AA2989" s="102"/>
      <c r="AB2989" s="102"/>
      <c r="AC2989" s="102"/>
      <c r="AD2989" s="102"/>
      <c r="AE2989" s="147"/>
    </row>
    <row r="2990" spans="1:31">
      <c r="A2990" s="100"/>
      <c r="B2990" s="101"/>
      <c r="C2990" s="175"/>
      <c r="D2990" s="67"/>
      <c r="E2990" s="67"/>
      <c r="F2990" s="102"/>
      <c r="G2990" s="102"/>
      <c r="H2990" s="102"/>
      <c r="I2990" s="102"/>
      <c r="J2990" s="102"/>
      <c r="K2990" s="102"/>
      <c r="L2990" s="67"/>
      <c r="M2990" s="67"/>
      <c r="N2990" s="67"/>
      <c r="O2990" s="111"/>
      <c r="P2990" s="67"/>
      <c r="Q2990" s="198"/>
      <c r="R2990" s="102"/>
      <c r="S2990" s="102"/>
      <c r="T2990" s="102"/>
      <c r="U2990" s="102"/>
      <c r="V2990" s="102"/>
      <c r="W2990" s="103"/>
      <c r="X2990" s="102"/>
      <c r="Y2990" s="102"/>
      <c r="Z2990" s="102"/>
      <c r="AA2990" s="102"/>
      <c r="AB2990" s="102"/>
      <c r="AC2990" s="102"/>
      <c r="AD2990" s="102"/>
      <c r="AE2990" s="147"/>
    </row>
    <row r="2991" spans="1:31">
      <c r="A2991" s="100"/>
      <c r="B2991" s="101"/>
      <c r="C2991" s="175"/>
      <c r="D2991" s="67"/>
      <c r="E2991" s="67"/>
      <c r="F2991" s="102"/>
      <c r="G2991" s="102"/>
      <c r="H2991" s="102"/>
      <c r="I2991" s="102"/>
      <c r="J2991" s="102"/>
      <c r="K2991" s="102"/>
      <c r="L2991" s="67"/>
      <c r="M2991" s="67"/>
      <c r="N2991" s="67"/>
      <c r="O2991" s="111"/>
      <c r="P2991" s="67"/>
      <c r="Q2991" s="198"/>
      <c r="R2991" s="102"/>
      <c r="S2991" s="102"/>
      <c r="T2991" s="102"/>
      <c r="U2991" s="102"/>
      <c r="V2991" s="102"/>
      <c r="W2991" s="103"/>
      <c r="X2991" s="102"/>
      <c r="Y2991" s="102"/>
      <c r="Z2991" s="102"/>
      <c r="AA2991" s="102"/>
      <c r="AB2991" s="102"/>
      <c r="AC2991" s="102"/>
      <c r="AD2991" s="102"/>
      <c r="AE2991" s="147"/>
    </row>
    <row r="2992" spans="1:31">
      <c r="A2992" s="100"/>
      <c r="B2992" s="101"/>
      <c r="C2992" s="175"/>
      <c r="D2992" s="67"/>
      <c r="E2992" s="67"/>
      <c r="F2992" s="102"/>
      <c r="G2992" s="102"/>
      <c r="H2992" s="102"/>
      <c r="I2992" s="102"/>
      <c r="J2992" s="102"/>
      <c r="K2992" s="102"/>
      <c r="L2992" s="67"/>
      <c r="M2992" s="67"/>
      <c r="N2992" s="67"/>
      <c r="O2992" s="111"/>
      <c r="P2992" s="67"/>
      <c r="Q2992" s="198"/>
      <c r="R2992" s="102"/>
      <c r="S2992" s="102"/>
      <c r="T2992" s="102"/>
      <c r="U2992" s="102"/>
      <c r="V2992" s="102"/>
      <c r="W2992" s="103"/>
      <c r="X2992" s="102"/>
      <c r="Y2992" s="102"/>
      <c r="Z2992" s="102"/>
      <c r="AA2992" s="102"/>
      <c r="AB2992" s="102"/>
      <c r="AC2992" s="102"/>
      <c r="AD2992" s="102"/>
      <c r="AE2992" s="147"/>
    </row>
    <row r="2993" spans="1:31">
      <c r="A2993" s="100"/>
      <c r="B2993" s="101"/>
      <c r="C2993" s="175"/>
      <c r="D2993" s="67"/>
      <c r="E2993" s="67"/>
      <c r="F2993" s="102"/>
      <c r="G2993" s="102"/>
      <c r="H2993" s="102"/>
      <c r="I2993" s="102"/>
      <c r="J2993" s="102"/>
      <c r="K2993" s="102"/>
      <c r="L2993" s="67"/>
      <c r="M2993" s="67"/>
      <c r="N2993" s="67"/>
      <c r="O2993" s="111"/>
      <c r="P2993" s="67"/>
      <c r="Q2993" s="198"/>
      <c r="R2993" s="102"/>
      <c r="S2993" s="102"/>
      <c r="T2993" s="102"/>
      <c r="U2993" s="102"/>
      <c r="V2993" s="102"/>
      <c r="W2993" s="103"/>
      <c r="X2993" s="102"/>
      <c r="Y2993" s="102"/>
      <c r="Z2993" s="102"/>
      <c r="AA2993" s="102"/>
      <c r="AB2993" s="102"/>
      <c r="AC2993" s="102"/>
      <c r="AD2993" s="102"/>
      <c r="AE2993" s="147"/>
    </row>
    <row r="2994" spans="1:31">
      <c r="A2994" s="100"/>
      <c r="B2994" s="101"/>
      <c r="C2994" s="175"/>
      <c r="D2994" s="67"/>
      <c r="E2994" s="67"/>
      <c r="F2994" s="102"/>
      <c r="G2994" s="102"/>
      <c r="H2994" s="102"/>
      <c r="I2994" s="102"/>
      <c r="J2994" s="102"/>
      <c r="K2994" s="102"/>
      <c r="L2994" s="67"/>
      <c r="M2994" s="67"/>
      <c r="N2994" s="67"/>
      <c r="O2994" s="111"/>
      <c r="P2994" s="67"/>
      <c r="Q2994" s="198"/>
      <c r="R2994" s="102"/>
      <c r="S2994" s="102"/>
      <c r="T2994" s="102"/>
      <c r="U2994" s="102"/>
      <c r="V2994" s="102"/>
      <c r="W2994" s="103"/>
      <c r="X2994" s="102"/>
      <c r="Y2994" s="102"/>
      <c r="Z2994" s="102"/>
      <c r="AA2994" s="102"/>
      <c r="AB2994" s="102"/>
      <c r="AC2994" s="102"/>
      <c r="AD2994" s="102"/>
      <c r="AE2994" s="147"/>
    </row>
  </sheetData>
  <dataValidations count="2">
    <dataValidation type="list" allowBlank="1" showInputMessage="1" showErrorMessage="1" sqref="P1637:P1655 P1659:P1678">
      <formula1>$P$26:$P$29</formula1>
    </dataValidation>
    <dataValidation type="list" allowBlank="1" showInputMessage="1" showErrorMessage="1" sqref="A1">
      <formula1>$A$2068:$A$2069</formula1>
    </dataValidation>
  </dataValidations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8" tint="-0.499984740745262"/>
    <outlinePr summaryBelow="0" summaryRight="0"/>
  </sheetPr>
  <dimension ref="B1:AU979"/>
  <sheetViews>
    <sheetView showGridLines="0" zoomScale="55" zoomScaleNormal="55" workbookViewId="0">
      <selection activeCell="L20" sqref="L20"/>
    </sheetView>
  </sheetViews>
  <sheetFormatPr defaultColWidth="9.140625" defaultRowHeight="5.65" customHeight="1" outlineLevelRow="1"/>
  <cols>
    <col min="1" max="1" width="5.42578125" style="35" customWidth="1"/>
    <col min="2" max="2" width="36.85546875" style="44" customWidth="1"/>
    <col min="3" max="6" width="14.7109375" style="35" customWidth="1"/>
    <col min="7" max="7" width="14.7109375" style="35" hidden="1" customWidth="1"/>
    <col min="8" max="17" width="14.7109375" style="159" customWidth="1"/>
    <col min="18" max="47" width="9.140625" style="159"/>
    <col min="48" max="16384" width="9.140625" style="35"/>
  </cols>
  <sheetData>
    <row r="1" spans="2:47" ht="15.75" customHeight="1" thickBot="1">
      <c r="B1" s="339"/>
      <c r="C1" s="364" t="s">
        <v>761</v>
      </c>
      <c r="D1" s="365"/>
      <c r="E1" s="365"/>
      <c r="F1" s="366"/>
      <c r="G1" s="310"/>
      <c r="H1" s="1"/>
      <c r="I1" s="1"/>
      <c r="J1" s="1"/>
      <c r="K1" s="1"/>
      <c r="L1" s="1"/>
      <c r="M1" s="1"/>
      <c r="N1" s="1"/>
      <c r="O1" s="1"/>
      <c r="P1" s="1"/>
      <c r="Q1" s="1"/>
    </row>
    <row r="2" spans="2:47" ht="38.25">
      <c r="B2" s="249" t="str">
        <f>IF(lang="RUS",'[9]labels!!!'!A43,'[9]labels!!!'!A48)</f>
        <v>Объект</v>
      </c>
      <c r="C2" s="250" t="s">
        <v>66</v>
      </c>
      <c r="D2" s="250" t="s">
        <v>8</v>
      </c>
      <c r="E2" s="250" t="s">
        <v>10</v>
      </c>
      <c r="F2" s="340" t="s">
        <v>19</v>
      </c>
      <c r="G2" s="329" t="s">
        <v>21</v>
      </c>
      <c r="H2" s="333"/>
      <c r="I2" s="333"/>
      <c r="J2" s="333"/>
      <c r="K2" s="333"/>
      <c r="L2" s="333"/>
      <c r="M2" s="333"/>
      <c r="N2" s="333"/>
      <c r="O2" s="333"/>
      <c r="P2" s="333"/>
      <c r="Q2" s="333"/>
    </row>
    <row r="3" spans="2:47" s="38" customFormat="1" ht="22.9" customHeight="1">
      <c r="B3" s="251" t="s">
        <v>5</v>
      </c>
      <c r="C3" s="36">
        <f>SUBTOTAL(103,'Проекты по городам ПИК'!B4:B270)</f>
        <v>23</v>
      </c>
      <c r="D3" s="36">
        <f>'Проекты по городам ПИК'!E271</f>
        <v>762.45400000000029</v>
      </c>
      <c r="E3" s="37">
        <f>'Проекты по городам ПИК'!J271</f>
        <v>1998517.9365000001</v>
      </c>
      <c r="F3" s="341">
        <f>'Проекты по городам ПИК'!Z271</f>
        <v>87703052.869414523</v>
      </c>
      <c r="G3" s="331">
        <f>'Проекты по городам ПИК'!AB271</f>
        <v>1513990000</v>
      </c>
      <c r="H3" s="330"/>
      <c r="I3" s="330"/>
      <c r="J3" s="331"/>
      <c r="K3" s="331"/>
      <c r="L3" s="331"/>
      <c r="M3" s="330"/>
      <c r="N3" s="330"/>
      <c r="O3" s="331"/>
      <c r="P3" s="331"/>
      <c r="Q3" s="331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</row>
    <row r="4" spans="2:47" s="38" customFormat="1" ht="22.9" customHeight="1">
      <c r="B4" s="251" t="s">
        <v>52</v>
      </c>
      <c r="C4" s="36">
        <f>SUBTOTAL(103, 'Проекты по городам ПИК'!B273:B590)</f>
        <v>4</v>
      </c>
      <c r="D4" s="36">
        <f>'Проекты по городам ПИК'!E591</f>
        <v>407.91199999999998</v>
      </c>
      <c r="E4" s="36">
        <f>'Проекты по городам ПИК'!J591</f>
        <v>2235785.0876999996</v>
      </c>
      <c r="F4" s="342">
        <f>'Проекты по городам ПИК'!Z591</f>
        <v>65845558.388368085</v>
      </c>
      <c r="G4" s="330">
        <f>'Проекты по городам ПИК'!AB591</f>
        <v>1143150000</v>
      </c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</row>
    <row r="5" spans="2:47" s="38" customFormat="1" ht="22.9" customHeight="1">
      <c r="B5" s="251" t="s">
        <v>24</v>
      </c>
      <c r="C5" s="36">
        <f>SUBTOTAL(103,'Проекты по городам ПИК'!B593:B1185)</f>
        <v>32</v>
      </c>
      <c r="D5" s="36">
        <f>'Проекты по городам ПИК'!E1186</f>
        <v>3335.5996499999997</v>
      </c>
      <c r="E5" s="37">
        <f>'Проекты по городам ПИК'!J1186</f>
        <v>5697577.6870200001</v>
      </c>
      <c r="F5" s="341">
        <f>'Проекты по городам ПИК'!Z1186</f>
        <v>58613928.164049491</v>
      </c>
      <c r="G5" s="331">
        <f>'Проекты по городам ПИК'!AB1186</f>
        <v>1017605242.8919362</v>
      </c>
      <c r="H5" s="330"/>
      <c r="I5" s="330"/>
      <c r="J5" s="331"/>
      <c r="K5" s="331"/>
      <c r="L5" s="331"/>
      <c r="M5" s="330"/>
      <c r="N5" s="330"/>
      <c r="O5" s="331"/>
      <c r="P5" s="331"/>
      <c r="Q5" s="331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</row>
    <row r="6" spans="2:47" s="38" customFormat="1" ht="22.9" customHeight="1">
      <c r="B6" s="251" t="s">
        <v>25</v>
      </c>
      <c r="C6" s="36">
        <f>SUM(C7:C19)</f>
        <v>20</v>
      </c>
      <c r="D6" s="36">
        <f>SUM(D7:D19)</f>
        <v>186.2278</v>
      </c>
      <c r="E6" s="36">
        <f t="shared" ref="E6:G6" si="0">SUM(E7:E19)</f>
        <v>1564984.8057000001</v>
      </c>
      <c r="F6" s="342">
        <f>SUM(F7:F19)</f>
        <v>12858248.869557668</v>
      </c>
      <c r="G6" s="330">
        <f t="shared" si="0"/>
        <v>223219000</v>
      </c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</row>
    <row r="7" spans="2:47" s="40" customFormat="1" ht="22.9" customHeight="1" outlineLevel="1">
      <c r="B7" s="252" t="s">
        <v>26</v>
      </c>
      <c r="C7" s="39">
        <f>SUBTOTAL(103,'Проекты по городам ПИК'!B1189:B1257)</f>
        <v>5</v>
      </c>
      <c r="D7" s="39">
        <f>'Проекты по городам ПИК'!E1258</f>
        <v>17.9373</v>
      </c>
      <c r="E7" s="39">
        <f>'Проекты по городам ПИК'!J1258</f>
        <v>167745.01800000001</v>
      </c>
      <c r="F7" s="343">
        <f>'Проекты по городам ПИК'!Z1258</f>
        <v>1377241.544194808</v>
      </c>
      <c r="G7" s="330">
        <f>'Проекты по городам ПИК'!AB1258</f>
        <v>23910000</v>
      </c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</row>
    <row r="8" spans="2:47" s="40" customFormat="1" ht="22.9" customHeight="1" outlineLevel="1">
      <c r="B8" s="252" t="s">
        <v>28</v>
      </c>
      <c r="C8" s="39">
        <f>SUBTOTAL(103,'Проекты по городам ПИК'!B1260:B1336)</f>
        <v>3</v>
      </c>
      <c r="D8" s="39">
        <f>'Проекты по городам ПИК'!E1337</f>
        <v>23.236000000000001</v>
      </c>
      <c r="E8" s="39">
        <f>'Проекты по городам ПИК'!J1337</f>
        <v>132153.6715</v>
      </c>
      <c r="F8" s="343">
        <f>'Проекты по городам ПИК'!Z1337</f>
        <v>937633.54461165529</v>
      </c>
      <c r="G8" s="330">
        <f>'Проекты по городам ПИК'!AB1337</f>
        <v>16280000</v>
      </c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</row>
    <row r="9" spans="2:47" s="40" customFormat="1" ht="22.9" customHeight="1" outlineLevel="1">
      <c r="B9" s="252" t="s">
        <v>31</v>
      </c>
      <c r="C9" s="39">
        <f>SUBTOTAL(103,'Проекты по городам ПИК'!B1340:B1370)</f>
        <v>0</v>
      </c>
      <c r="D9" s="39">
        <f>'Проекты по городам ПИК'!E1371</f>
        <v>0</v>
      </c>
      <c r="E9" s="39">
        <f>'Проекты по городам ПИК'!J1371</f>
        <v>0</v>
      </c>
      <c r="F9" s="343">
        <f>'Проекты по городам ПИК'!Z1371</f>
        <v>0</v>
      </c>
      <c r="G9" s="330">
        <f>'Проекты по городам ПИК'!AB1371</f>
        <v>0</v>
      </c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</row>
    <row r="10" spans="2:47" s="40" customFormat="1" ht="22.9" hidden="1" customHeight="1" outlineLevel="1">
      <c r="B10" s="346" t="s">
        <v>33</v>
      </c>
      <c r="C10" s="283"/>
      <c r="D10" s="283"/>
      <c r="E10" s="283"/>
      <c r="F10" s="344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</row>
    <row r="11" spans="2:47" s="40" customFormat="1" ht="22.9" hidden="1" customHeight="1" outlineLevel="1">
      <c r="B11" s="346" t="s">
        <v>34</v>
      </c>
      <c r="C11" s="283">
        <f>SUBTOTAL(103,'Проекты по городам ПИК'!B1379:B1389)</f>
        <v>0</v>
      </c>
      <c r="D11" s="283">
        <f>'Проекты по городам ПИК'!E1390</f>
        <v>0</v>
      </c>
      <c r="E11" s="283">
        <v>0</v>
      </c>
      <c r="F11" s="344">
        <f>'Проекты по городам ПИК'!Z1390</f>
        <v>0</v>
      </c>
      <c r="G11" s="330">
        <f>'Проекты по городам ПИК'!AB1390</f>
        <v>0</v>
      </c>
      <c r="H11" s="330"/>
      <c r="I11" s="330"/>
      <c r="J11" s="330"/>
      <c r="K11" s="330"/>
      <c r="L11" s="330"/>
      <c r="M11" s="330"/>
      <c r="N11" s="330"/>
      <c r="O11" s="330"/>
      <c r="P11" s="330"/>
      <c r="Q11" s="330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</row>
    <row r="12" spans="2:47" s="40" customFormat="1" ht="22.9" customHeight="1" outlineLevel="1">
      <c r="B12" s="252" t="s">
        <v>747</v>
      </c>
      <c r="C12" s="39">
        <f>SUBTOTAL(103,'Проекты по городам ПИК'!B1392:B1422)</f>
        <v>1</v>
      </c>
      <c r="D12" s="39">
        <f>'Проекты по городам ПИК'!E1423</f>
        <v>22</v>
      </c>
      <c r="E12" s="39">
        <f>'Проекты по городам ПИК'!J1423</f>
        <v>294708.17</v>
      </c>
      <c r="F12" s="343">
        <f>'Проекты по городам ПИК'!Z1423</f>
        <v>1448374.59606026</v>
      </c>
      <c r="G12" s="330">
        <f>'Проекты по городам ПИК'!AB1423</f>
        <v>25150000</v>
      </c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</row>
    <row r="13" spans="2:47" s="40" customFormat="1" ht="22.9" customHeight="1" outlineLevel="1">
      <c r="B13" s="252" t="s">
        <v>57</v>
      </c>
      <c r="C13" s="39">
        <f>SUBTOTAL(103,'Проекты по городам ПИК'!B1425:B1518)</f>
        <v>2</v>
      </c>
      <c r="D13" s="39">
        <f>'Проекты по городам ПИК'!E1519</f>
        <v>47.197099999999999</v>
      </c>
      <c r="E13" s="39">
        <f>'Проекты по городам ПИК'!J1519</f>
        <v>334058.28090000001</v>
      </c>
      <c r="F13" s="343">
        <f>'Проекты по городам ПИК'!Z1519</f>
        <v>1687437.8654447582</v>
      </c>
      <c r="G13" s="330">
        <f>'Проекты по городам ПИК'!AB1519</f>
        <v>29290000</v>
      </c>
      <c r="H13" s="330"/>
      <c r="I13" s="330"/>
      <c r="J13" s="330"/>
      <c r="K13" s="330"/>
      <c r="L13" s="330"/>
      <c r="M13" s="330"/>
      <c r="N13" s="330"/>
      <c r="O13" s="330"/>
      <c r="P13" s="330"/>
      <c r="Q13" s="330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</row>
    <row r="14" spans="2:47" s="40" customFormat="1" ht="22.9" customHeight="1" outlineLevel="1">
      <c r="B14" s="252" t="s">
        <v>36</v>
      </c>
      <c r="C14" s="39">
        <f>SUBTOTAL(103,'Проекты по городам ПИК'!B1522:B1591)</f>
        <v>4</v>
      </c>
      <c r="D14" s="41">
        <f>'Проекты по городам ПИК'!E1592</f>
        <v>24.313700000000001</v>
      </c>
      <c r="E14" s="39">
        <f>'Проекты по городам ПИК'!J1592</f>
        <v>209893.42030000003</v>
      </c>
      <c r="F14" s="343">
        <f>'Проекты по городам ПИК'!Z1592</f>
        <v>2094887.5150985958</v>
      </c>
      <c r="G14" s="330">
        <f>'Проекты по городам ПИК'!AB1592</f>
        <v>36369000</v>
      </c>
      <c r="H14" s="330"/>
      <c r="I14" s="331"/>
      <c r="J14" s="330"/>
      <c r="K14" s="330"/>
      <c r="L14" s="330"/>
      <c r="M14" s="330"/>
      <c r="N14" s="331"/>
      <c r="O14" s="330"/>
      <c r="P14" s="330"/>
      <c r="Q14" s="330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159"/>
      <c r="AM14" s="159"/>
      <c r="AN14" s="159"/>
      <c r="AO14" s="159"/>
      <c r="AP14" s="159"/>
      <c r="AQ14" s="159"/>
      <c r="AR14" s="159"/>
      <c r="AS14" s="159"/>
      <c r="AT14" s="159"/>
      <c r="AU14" s="159"/>
    </row>
    <row r="15" spans="2:47" s="40" customFormat="1" ht="22.9" customHeight="1" outlineLevel="1">
      <c r="B15" s="252" t="s">
        <v>38</v>
      </c>
      <c r="C15" s="39">
        <f>SUBTOTAL(103,'Проекты по городам ПИК'!B1594:B1655)</f>
        <v>1</v>
      </c>
      <c r="D15" s="39">
        <f>'Проекты по городам ПИК'!E1656</f>
        <v>4.4000000000000004</v>
      </c>
      <c r="E15" s="39">
        <f>'Проекты по городам ПИК'!J1656</f>
        <v>3545.3850000000002</v>
      </c>
      <c r="F15" s="343">
        <f>'Проекты по городам ПИК'!Z1656</f>
        <v>88666.224510809581</v>
      </c>
      <c r="G15" s="330">
        <f>'Проекты по городам ПИК'!AB1656</f>
        <v>1540000</v>
      </c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</row>
    <row r="16" spans="2:47" s="40" customFormat="1" ht="22.5" customHeight="1" outlineLevel="1">
      <c r="B16" s="252" t="s">
        <v>43</v>
      </c>
      <c r="C16" s="39">
        <f>SUBTOTAL(103,'Проекты по городам ПИК'!B1659:B1718)</f>
        <v>2</v>
      </c>
      <c r="D16" s="39">
        <f>'Проекты по городам ПИК'!E1719</f>
        <v>15.893699999999999</v>
      </c>
      <c r="E16" s="39">
        <f>'Проекты по городам ПИК'!J1719</f>
        <v>176916.19999999998</v>
      </c>
      <c r="F16" s="343">
        <f>'Проекты по городам ПИК'!Z1719</f>
        <v>3966247.9571353318</v>
      </c>
      <c r="G16" s="330">
        <f>'Проекты по городам ПИК'!AB1719</f>
        <v>68850000</v>
      </c>
      <c r="H16" s="330"/>
      <c r="I16" s="330"/>
      <c r="J16" s="330"/>
      <c r="K16" s="330"/>
      <c r="L16" s="330"/>
      <c r="M16" s="330"/>
      <c r="N16" s="330"/>
      <c r="O16" s="330"/>
      <c r="P16" s="330"/>
      <c r="Q16" s="330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</row>
    <row r="17" spans="2:47" s="40" customFormat="1" ht="22.9" customHeight="1" outlineLevel="1">
      <c r="B17" s="252" t="s">
        <v>41</v>
      </c>
      <c r="C17" s="39">
        <f>SUBTOTAL(103,'Проекты по городам ПИК'!B1721:B1793)</f>
        <v>1</v>
      </c>
      <c r="D17" s="39">
        <f>'Проекты по городам ПИК'!E1794</f>
        <v>6.42</v>
      </c>
      <c r="E17" s="39">
        <f>'Проекты по городам ПИК'!J1794</f>
        <v>4605.0200000000004</v>
      </c>
      <c r="F17" s="343">
        <f>'Проекты по городам ПИК'!Z1794</f>
        <v>218968.38601408259</v>
      </c>
      <c r="G17" s="330">
        <f>'Проекты по городам ПИК'!AB1794</f>
        <v>3800000</v>
      </c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</row>
    <row r="18" spans="2:47" s="40" customFormat="1" ht="22.9" hidden="1" customHeight="1" outlineLevel="1">
      <c r="B18" s="346"/>
      <c r="C18" s="283"/>
      <c r="D18" s="283"/>
      <c r="E18" s="283"/>
      <c r="F18" s="344"/>
      <c r="G18" s="330"/>
      <c r="H18" s="330"/>
      <c r="I18" s="330"/>
      <c r="J18" s="330"/>
      <c r="K18" s="330"/>
      <c r="L18" s="330"/>
      <c r="M18" s="330"/>
      <c r="N18" s="330"/>
      <c r="O18" s="330"/>
      <c r="P18" s="330"/>
      <c r="Q18" s="330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</row>
    <row r="19" spans="2:47" s="40" customFormat="1" ht="22.9" customHeight="1" outlineLevel="1">
      <c r="B19" s="252" t="s">
        <v>44</v>
      </c>
      <c r="C19" s="39">
        <f>SUBTOTAL(103,'Проекты по городам ПИК'!B1895:B2060)</f>
        <v>1</v>
      </c>
      <c r="D19" s="39">
        <f>'Проекты по городам ПИК'!E2061</f>
        <v>24.83</v>
      </c>
      <c r="E19" s="39">
        <f>'Проекты по городам ПИК'!J2061</f>
        <v>241359.64000000004</v>
      </c>
      <c r="F19" s="343">
        <f>'Проекты по городам ПИК'!Z2061</f>
        <v>1038791.2364873653</v>
      </c>
      <c r="G19" s="330">
        <f>'Проекты по городам ПИК'!AB2061</f>
        <v>18030000</v>
      </c>
      <c r="H19" s="330"/>
      <c r="I19" s="330"/>
      <c r="J19" s="330"/>
      <c r="K19" s="330"/>
      <c r="L19" s="330"/>
      <c r="M19" s="330"/>
      <c r="N19" s="330"/>
      <c r="O19" s="330"/>
      <c r="P19" s="330"/>
      <c r="Q19" s="33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0"/>
      <c r="AO19" s="160"/>
      <c r="AP19" s="160"/>
      <c r="AQ19" s="160"/>
      <c r="AR19" s="160"/>
      <c r="AS19" s="160"/>
      <c r="AT19" s="159"/>
      <c r="AU19" s="159"/>
    </row>
    <row r="20" spans="2:47" s="42" customFormat="1" ht="30" customHeight="1" thickBot="1">
      <c r="B20" s="253" t="s">
        <v>4</v>
      </c>
      <c r="C20" s="254">
        <f>SUM(C3:C6)</f>
        <v>79</v>
      </c>
      <c r="D20" s="255">
        <f>SUBTOTAL(109,D3:D6)</f>
        <v>4692.1934499999998</v>
      </c>
      <c r="E20" s="255">
        <f>SUBTOTAL(109,E3:E6)</f>
        <v>11496865.51692</v>
      </c>
      <c r="F20" s="345">
        <f>SUBTOTAL(109,F3:F6)</f>
        <v>225020788.29138976</v>
      </c>
      <c r="G20" s="332">
        <f t="shared" ref="G20" si="1">SUBTOTAL(109,G3:G6)</f>
        <v>3897964242.8919363</v>
      </c>
      <c r="H20" s="334"/>
      <c r="I20" s="241"/>
      <c r="J20" s="241"/>
      <c r="K20" s="241"/>
      <c r="L20" s="241"/>
      <c r="M20" s="334"/>
      <c r="N20" s="335"/>
      <c r="O20" s="241"/>
      <c r="P20" s="241"/>
      <c r="Q20" s="241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60"/>
      <c r="AT20" s="160"/>
      <c r="AU20" s="160"/>
    </row>
    <row r="21" spans="2:47" s="159" customFormat="1" ht="12.75">
      <c r="B21" s="336"/>
    </row>
    <row r="22" spans="2:47" s="159" customFormat="1" ht="12.75">
      <c r="B22" s="336"/>
    </row>
    <row r="23" spans="2:47" s="159" customFormat="1" ht="12.75">
      <c r="B23" s="336"/>
      <c r="F23" s="241"/>
      <c r="G23" s="241"/>
      <c r="K23" s="241"/>
      <c r="L23" s="241"/>
      <c r="P23" s="241"/>
      <c r="Q23" s="241"/>
    </row>
    <row r="24" spans="2:47" s="159" customFormat="1" ht="12.75">
      <c r="B24" s="336"/>
      <c r="F24" s="242"/>
      <c r="G24" s="242"/>
      <c r="K24" s="242"/>
      <c r="L24" s="242"/>
      <c r="P24" s="242"/>
      <c r="Q24" s="242"/>
    </row>
    <row r="25" spans="2:47" s="160" customFormat="1" ht="12.75">
      <c r="B25" s="337"/>
    </row>
    <row r="26" spans="2:47" s="160" customFormat="1" ht="12.75">
      <c r="B26" s="337"/>
    </row>
    <row r="27" spans="2:47" s="160" customFormat="1" ht="12.75">
      <c r="B27" s="337"/>
    </row>
    <row r="28" spans="2:47" s="160" customFormat="1" ht="12.75">
      <c r="B28" s="337"/>
    </row>
    <row r="29" spans="2:47" s="160" customFormat="1" ht="12.75">
      <c r="B29" s="337"/>
    </row>
    <row r="30" spans="2:47" s="160" customFormat="1" ht="12.75">
      <c r="B30" s="337"/>
    </row>
    <row r="31" spans="2:47" s="160" customFormat="1" ht="12.75">
      <c r="B31" s="337"/>
    </row>
    <row r="32" spans="2:47" s="160" customFormat="1" ht="12.75">
      <c r="B32" s="337"/>
    </row>
    <row r="33" spans="2:2" s="160" customFormat="1" ht="12.75">
      <c r="B33" s="337"/>
    </row>
    <row r="34" spans="2:2" s="160" customFormat="1" ht="12.75">
      <c r="B34" s="337"/>
    </row>
    <row r="35" spans="2:2" s="160" customFormat="1" ht="12.75">
      <c r="B35" s="337"/>
    </row>
    <row r="36" spans="2:2" s="160" customFormat="1" ht="12.75">
      <c r="B36" s="337"/>
    </row>
    <row r="37" spans="2:2" s="160" customFormat="1" ht="12.75">
      <c r="B37" s="337"/>
    </row>
    <row r="38" spans="2:2" s="160" customFormat="1" ht="12.75">
      <c r="B38" s="337"/>
    </row>
    <row r="39" spans="2:2" s="160" customFormat="1" ht="12.75">
      <c r="B39" s="337"/>
    </row>
    <row r="40" spans="2:2" s="160" customFormat="1" ht="12.75">
      <c r="B40" s="337"/>
    </row>
    <row r="41" spans="2:2" s="160" customFormat="1" ht="12.75">
      <c r="B41" s="337"/>
    </row>
    <row r="42" spans="2:2" s="160" customFormat="1" ht="12.75">
      <c r="B42" s="337"/>
    </row>
    <row r="43" spans="2:2" s="160" customFormat="1" ht="12.75">
      <c r="B43" s="337"/>
    </row>
    <row r="44" spans="2:2" s="160" customFormat="1" ht="12.75">
      <c r="B44" s="337"/>
    </row>
    <row r="45" spans="2:2" s="160" customFormat="1" ht="12.75">
      <c r="B45" s="337"/>
    </row>
    <row r="46" spans="2:2" s="160" customFormat="1" ht="12.75">
      <c r="B46" s="337"/>
    </row>
    <row r="47" spans="2:2" s="160" customFormat="1" ht="12.75">
      <c r="B47" s="337"/>
    </row>
    <row r="48" spans="2:2" s="160" customFormat="1" ht="12.75">
      <c r="B48" s="337"/>
    </row>
    <row r="49" spans="2:2" s="160" customFormat="1" ht="12.75">
      <c r="B49" s="337"/>
    </row>
    <row r="50" spans="2:2" s="160" customFormat="1" ht="12.75">
      <c r="B50" s="337"/>
    </row>
    <row r="51" spans="2:2" s="160" customFormat="1" ht="12.75">
      <c r="B51" s="337"/>
    </row>
    <row r="52" spans="2:2" s="160" customFormat="1" ht="12.75">
      <c r="B52" s="337"/>
    </row>
    <row r="53" spans="2:2" s="160" customFormat="1" ht="12.75">
      <c r="B53" s="337"/>
    </row>
    <row r="54" spans="2:2" s="160" customFormat="1" ht="12.75">
      <c r="B54" s="337"/>
    </row>
    <row r="55" spans="2:2" s="160" customFormat="1" ht="12.75">
      <c r="B55" s="337"/>
    </row>
    <row r="56" spans="2:2" s="160" customFormat="1" ht="12.75">
      <c r="B56" s="337"/>
    </row>
    <row r="57" spans="2:2" s="160" customFormat="1" ht="12.75">
      <c r="B57" s="337"/>
    </row>
    <row r="58" spans="2:2" s="160" customFormat="1" ht="12.75">
      <c r="B58" s="337"/>
    </row>
    <row r="59" spans="2:2" s="160" customFormat="1" ht="12.75">
      <c r="B59" s="337"/>
    </row>
    <row r="60" spans="2:2" s="160" customFormat="1" ht="12.75">
      <c r="B60" s="337"/>
    </row>
    <row r="61" spans="2:2" s="160" customFormat="1" ht="12.75">
      <c r="B61" s="337"/>
    </row>
    <row r="62" spans="2:2" s="160" customFormat="1" ht="12.75">
      <c r="B62" s="337"/>
    </row>
    <row r="63" spans="2:2" s="160" customFormat="1" ht="12.75">
      <c r="B63" s="337"/>
    </row>
    <row r="64" spans="2:2" s="160" customFormat="1" ht="12.75">
      <c r="B64" s="337"/>
    </row>
    <row r="65" spans="2:2" s="160" customFormat="1" ht="12.75">
      <c r="B65" s="337"/>
    </row>
    <row r="66" spans="2:2" s="160" customFormat="1" ht="12.75">
      <c r="B66" s="337"/>
    </row>
    <row r="67" spans="2:2" s="160" customFormat="1" ht="12.75">
      <c r="B67" s="337"/>
    </row>
    <row r="68" spans="2:2" s="160" customFormat="1" ht="12.75">
      <c r="B68" s="337"/>
    </row>
    <row r="69" spans="2:2" s="160" customFormat="1" ht="12.75">
      <c r="B69" s="337"/>
    </row>
    <row r="70" spans="2:2" s="160" customFormat="1" ht="12.75">
      <c r="B70" s="337"/>
    </row>
    <row r="71" spans="2:2" s="160" customFormat="1" ht="12.75">
      <c r="B71" s="337"/>
    </row>
    <row r="72" spans="2:2" s="160" customFormat="1" ht="12.75">
      <c r="B72" s="337"/>
    </row>
    <row r="73" spans="2:2" s="160" customFormat="1" ht="12.75">
      <c r="B73" s="337"/>
    </row>
    <row r="74" spans="2:2" s="160" customFormat="1" ht="12.75">
      <c r="B74" s="337"/>
    </row>
    <row r="75" spans="2:2" s="160" customFormat="1" ht="12.75">
      <c r="B75" s="337"/>
    </row>
    <row r="76" spans="2:2" s="160" customFormat="1" ht="12.75">
      <c r="B76" s="337"/>
    </row>
    <row r="77" spans="2:2" s="160" customFormat="1" ht="12.75">
      <c r="B77" s="337"/>
    </row>
    <row r="78" spans="2:2" s="160" customFormat="1" ht="12.75">
      <c r="B78" s="337"/>
    </row>
    <row r="79" spans="2:2" s="160" customFormat="1" ht="12.75">
      <c r="B79" s="337"/>
    </row>
    <row r="80" spans="2:2" s="160" customFormat="1" ht="12.75">
      <c r="B80" s="337"/>
    </row>
    <row r="81" spans="2:2" s="160" customFormat="1" ht="12.75">
      <c r="B81" s="337"/>
    </row>
    <row r="82" spans="2:2" s="160" customFormat="1" ht="12.75">
      <c r="B82" s="337"/>
    </row>
    <row r="83" spans="2:2" s="160" customFormat="1" ht="12.75">
      <c r="B83" s="337"/>
    </row>
    <row r="84" spans="2:2" s="160" customFormat="1" ht="12.75">
      <c r="B84" s="337"/>
    </row>
    <row r="85" spans="2:2" s="160" customFormat="1" ht="12.75">
      <c r="B85" s="337"/>
    </row>
    <row r="86" spans="2:2" s="160" customFormat="1" ht="12.75">
      <c r="B86" s="337"/>
    </row>
    <row r="87" spans="2:2" s="160" customFormat="1" ht="12.75">
      <c r="B87" s="337"/>
    </row>
    <row r="88" spans="2:2" s="160" customFormat="1" ht="12.75">
      <c r="B88" s="337"/>
    </row>
    <row r="89" spans="2:2" s="160" customFormat="1" ht="12.75">
      <c r="B89" s="337"/>
    </row>
    <row r="90" spans="2:2" s="160" customFormat="1" ht="12.75">
      <c r="B90" s="337"/>
    </row>
    <row r="91" spans="2:2" s="160" customFormat="1" ht="12.75">
      <c r="B91" s="337"/>
    </row>
    <row r="92" spans="2:2" s="160" customFormat="1" ht="12.75">
      <c r="B92" s="337"/>
    </row>
    <row r="93" spans="2:2" s="160" customFormat="1" ht="12.75">
      <c r="B93" s="337"/>
    </row>
    <row r="94" spans="2:2" s="160" customFormat="1" ht="12.75">
      <c r="B94" s="337"/>
    </row>
    <row r="95" spans="2:2" s="160" customFormat="1" ht="12.75">
      <c r="B95" s="337"/>
    </row>
    <row r="96" spans="2:2" s="160" customFormat="1" ht="12.75">
      <c r="B96" s="337"/>
    </row>
    <row r="97" spans="2:7" s="160" customFormat="1" ht="12.75">
      <c r="B97" s="337"/>
    </row>
    <row r="98" spans="2:7" s="160" customFormat="1" ht="12.75">
      <c r="B98" s="337"/>
    </row>
    <row r="99" spans="2:7" s="160" customFormat="1" ht="12.75">
      <c r="B99" s="337"/>
    </row>
    <row r="100" spans="2:7" s="160" customFormat="1" ht="12.75">
      <c r="B100" s="337"/>
    </row>
    <row r="101" spans="2:7" s="160" customFormat="1" ht="12.75">
      <c r="B101" s="337"/>
    </row>
    <row r="102" spans="2:7" s="160" customFormat="1" ht="12.75">
      <c r="B102" s="337"/>
    </row>
    <row r="103" spans="2:7" s="160" customFormat="1" ht="12.75">
      <c r="B103" s="337"/>
    </row>
    <row r="104" spans="2:7" s="160" customFormat="1" ht="12.75">
      <c r="B104" s="337"/>
    </row>
    <row r="105" spans="2:7" s="160" customFormat="1" ht="12.75">
      <c r="B105" s="337"/>
    </row>
    <row r="106" spans="2:7" s="160" customFormat="1" ht="12.75">
      <c r="B106" s="337"/>
    </row>
    <row r="107" spans="2:7" s="160" customFormat="1" ht="12.75">
      <c r="B107" s="337"/>
    </row>
    <row r="108" spans="2:7" s="160" customFormat="1" ht="12.75">
      <c r="B108" s="337"/>
    </row>
    <row r="109" spans="2:7" s="160" customFormat="1" ht="12.75">
      <c r="B109" s="337"/>
    </row>
    <row r="110" spans="2:7" s="159" customFormat="1" ht="12.75">
      <c r="B110" s="336"/>
      <c r="G110" s="338"/>
    </row>
    <row r="111" spans="2:7" s="159" customFormat="1" ht="12.75">
      <c r="B111" s="336"/>
      <c r="G111" s="338"/>
    </row>
    <row r="112" spans="2:7" s="159" customFormat="1" ht="12.75">
      <c r="B112" s="336"/>
      <c r="G112" s="338"/>
    </row>
    <row r="113" spans="2:47" s="159" customFormat="1" ht="12.75">
      <c r="B113" s="336"/>
      <c r="G113" s="338"/>
    </row>
    <row r="114" spans="2:47" s="159" customFormat="1" ht="12.75">
      <c r="B114" s="336"/>
      <c r="G114" s="338"/>
    </row>
    <row r="115" spans="2:47" s="159" customFormat="1" ht="12.75">
      <c r="B115" s="336"/>
      <c r="G115" s="338"/>
    </row>
    <row r="116" spans="2:47" s="38" customFormat="1" ht="12.75">
      <c r="B116" s="43"/>
      <c r="G116" s="270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59"/>
      <c r="AF116" s="159"/>
      <c r="AG116" s="159"/>
      <c r="AH116" s="159"/>
      <c r="AI116" s="159"/>
      <c r="AJ116" s="159"/>
      <c r="AK116" s="159"/>
      <c r="AL116" s="159"/>
      <c r="AM116" s="159"/>
      <c r="AN116" s="159"/>
      <c r="AO116" s="159"/>
      <c r="AP116" s="159"/>
      <c r="AQ116" s="159"/>
      <c r="AR116" s="159"/>
      <c r="AS116" s="159"/>
      <c r="AT116" s="159"/>
      <c r="AU116" s="159"/>
    </row>
    <row r="117" spans="2:47" s="38" customFormat="1" ht="12.75">
      <c r="B117" s="43"/>
      <c r="G117" s="270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  <c r="AF117" s="159"/>
      <c r="AG117" s="159"/>
      <c r="AH117" s="159"/>
      <c r="AI117" s="159"/>
      <c r="AJ117" s="159"/>
      <c r="AK117" s="159"/>
      <c r="AL117" s="159"/>
      <c r="AM117" s="159"/>
      <c r="AN117" s="159"/>
      <c r="AO117" s="159"/>
      <c r="AP117" s="159"/>
      <c r="AQ117" s="159"/>
      <c r="AR117" s="159"/>
      <c r="AS117" s="159"/>
      <c r="AT117" s="159"/>
      <c r="AU117" s="159"/>
    </row>
    <row r="118" spans="2:47" s="38" customFormat="1" ht="12.75">
      <c r="B118" s="43"/>
      <c r="G118" s="270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59"/>
      <c r="Z118" s="159"/>
      <c r="AA118" s="159"/>
      <c r="AB118" s="159"/>
      <c r="AC118" s="159"/>
      <c r="AD118" s="159"/>
      <c r="AE118" s="159"/>
      <c r="AF118" s="159"/>
      <c r="AG118" s="159"/>
      <c r="AH118" s="159"/>
      <c r="AI118" s="159"/>
      <c r="AJ118" s="159"/>
      <c r="AK118" s="159"/>
      <c r="AL118" s="159"/>
      <c r="AM118" s="159"/>
      <c r="AN118" s="159"/>
      <c r="AO118" s="159"/>
      <c r="AP118" s="159"/>
      <c r="AQ118" s="159"/>
      <c r="AR118" s="159"/>
      <c r="AS118" s="159"/>
      <c r="AT118" s="159"/>
      <c r="AU118" s="159"/>
    </row>
    <row r="119" spans="2:47" s="38" customFormat="1" ht="12.75">
      <c r="B119" s="43"/>
      <c r="G119" s="270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159"/>
      <c r="AK119" s="159"/>
      <c r="AL119" s="159"/>
      <c r="AM119" s="159"/>
      <c r="AN119" s="159"/>
      <c r="AO119" s="159"/>
      <c r="AP119" s="159"/>
      <c r="AQ119" s="159"/>
      <c r="AR119" s="159"/>
      <c r="AS119" s="159"/>
      <c r="AT119" s="159"/>
      <c r="AU119" s="159"/>
    </row>
    <row r="120" spans="2:47" s="38" customFormat="1" ht="12.75">
      <c r="B120" s="43"/>
      <c r="G120" s="270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  <c r="AF120" s="159"/>
      <c r="AG120" s="159"/>
      <c r="AH120" s="159"/>
      <c r="AI120" s="159"/>
      <c r="AJ120" s="159"/>
      <c r="AK120" s="159"/>
      <c r="AL120" s="159"/>
      <c r="AM120" s="159"/>
      <c r="AN120" s="159"/>
      <c r="AO120" s="159"/>
      <c r="AP120" s="159"/>
      <c r="AQ120" s="159"/>
      <c r="AR120" s="159"/>
      <c r="AS120" s="159"/>
      <c r="AT120" s="159"/>
      <c r="AU120" s="159"/>
    </row>
    <row r="121" spans="2:47" s="38" customFormat="1" ht="12.75">
      <c r="B121" s="43"/>
      <c r="G121" s="270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  <c r="AF121" s="159"/>
      <c r="AG121" s="159"/>
      <c r="AH121" s="159"/>
      <c r="AI121" s="159"/>
      <c r="AJ121" s="159"/>
      <c r="AK121" s="159"/>
      <c r="AL121" s="159"/>
      <c r="AM121" s="159"/>
      <c r="AN121" s="159"/>
      <c r="AO121" s="159"/>
      <c r="AP121" s="159"/>
      <c r="AQ121" s="159"/>
      <c r="AR121" s="159"/>
      <c r="AS121" s="159"/>
      <c r="AT121" s="159"/>
      <c r="AU121" s="159"/>
    </row>
    <row r="122" spans="2:47" s="38" customFormat="1" ht="12.75">
      <c r="B122" s="43"/>
      <c r="G122" s="270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  <c r="AF122" s="159"/>
      <c r="AG122" s="159"/>
      <c r="AH122" s="159"/>
      <c r="AI122" s="159"/>
      <c r="AJ122" s="159"/>
      <c r="AK122" s="159"/>
      <c r="AL122" s="159"/>
      <c r="AM122" s="159"/>
      <c r="AN122" s="159"/>
      <c r="AO122" s="159"/>
      <c r="AP122" s="159"/>
      <c r="AQ122" s="159"/>
      <c r="AR122" s="159"/>
      <c r="AS122" s="159"/>
      <c r="AT122" s="159"/>
      <c r="AU122" s="159"/>
    </row>
    <row r="123" spans="2:47" s="38" customFormat="1" ht="12.75">
      <c r="B123" s="43"/>
      <c r="G123" s="270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59"/>
      <c r="AE123" s="159"/>
      <c r="AF123" s="159"/>
      <c r="AG123" s="159"/>
      <c r="AH123" s="159"/>
      <c r="AI123" s="159"/>
      <c r="AJ123" s="159"/>
      <c r="AK123" s="159"/>
      <c r="AL123" s="159"/>
      <c r="AM123" s="159"/>
      <c r="AN123" s="159"/>
      <c r="AO123" s="159"/>
      <c r="AP123" s="159"/>
      <c r="AQ123" s="159"/>
      <c r="AR123" s="159"/>
      <c r="AS123" s="159"/>
      <c r="AT123" s="159"/>
      <c r="AU123" s="159"/>
    </row>
    <row r="124" spans="2:47" s="38" customFormat="1" ht="12.75">
      <c r="B124" s="43"/>
      <c r="G124" s="270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59"/>
      <c r="AC124" s="159"/>
      <c r="AD124" s="159"/>
      <c r="AE124" s="159"/>
      <c r="AF124" s="159"/>
      <c r="AG124" s="159"/>
      <c r="AH124" s="159"/>
      <c r="AI124" s="159"/>
      <c r="AJ124" s="159"/>
      <c r="AK124" s="159"/>
      <c r="AL124" s="159"/>
      <c r="AM124" s="159"/>
      <c r="AN124" s="159"/>
      <c r="AO124" s="159"/>
      <c r="AP124" s="159"/>
      <c r="AQ124" s="159"/>
      <c r="AR124" s="159"/>
      <c r="AS124" s="159"/>
      <c r="AT124" s="159"/>
      <c r="AU124" s="159"/>
    </row>
    <row r="125" spans="2:47" s="38" customFormat="1" ht="12.75">
      <c r="B125" s="43"/>
      <c r="G125" s="270"/>
      <c r="H125" s="159"/>
      <c r="I125" s="159"/>
      <c r="J125" s="159"/>
      <c r="K125" s="159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59"/>
      <c r="AE125" s="159"/>
      <c r="AF125" s="159"/>
      <c r="AG125" s="159"/>
      <c r="AH125" s="159"/>
      <c r="AI125" s="159"/>
      <c r="AJ125" s="159"/>
      <c r="AK125" s="159"/>
      <c r="AL125" s="159"/>
      <c r="AM125" s="159"/>
      <c r="AN125" s="159"/>
      <c r="AO125" s="159"/>
      <c r="AP125" s="159"/>
      <c r="AQ125" s="159"/>
      <c r="AR125" s="159"/>
      <c r="AS125" s="159"/>
      <c r="AT125" s="159"/>
      <c r="AU125" s="159"/>
    </row>
    <row r="126" spans="2:47" s="38" customFormat="1" ht="12.75">
      <c r="B126" s="43"/>
      <c r="G126" s="270"/>
      <c r="H126" s="159"/>
      <c r="I126" s="159"/>
      <c r="J126" s="159"/>
      <c r="K126" s="159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59"/>
      <c r="Z126" s="159"/>
      <c r="AA126" s="159"/>
      <c r="AB126" s="159"/>
      <c r="AC126" s="159"/>
      <c r="AD126" s="159"/>
      <c r="AE126" s="159"/>
      <c r="AF126" s="159"/>
      <c r="AG126" s="159"/>
      <c r="AH126" s="159"/>
      <c r="AI126" s="159"/>
      <c r="AJ126" s="159"/>
      <c r="AK126" s="159"/>
      <c r="AL126" s="159"/>
      <c r="AM126" s="159"/>
      <c r="AN126" s="159"/>
      <c r="AO126" s="159"/>
      <c r="AP126" s="159"/>
      <c r="AQ126" s="159"/>
      <c r="AR126" s="159"/>
      <c r="AS126" s="159"/>
      <c r="AT126" s="159"/>
      <c r="AU126" s="159"/>
    </row>
    <row r="127" spans="2:47" s="38" customFormat="1" ht="12.75">
      <c r="B127" s="43"/>
      <c r="G127" s="270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59"/>
      <c r="Z127" s="159"/>
      <c r="AA127" s="159"/>
      <c r="AB127" s="159"/>
      <c r="AC127" s="159"/>
      <c r="AD127" s="159"/>
      <c r="AE127" s="159"/>
      <c r="AF127" s="159"/>
      <c r="AG127" s="159"/>
      <c r="AH127" s="159"/>
      <c r="AI127" s="159"/>
      <c r="AJ127" s="159"/>
      <c r="AK127" s="159"/>
      <c r="AL127" s="159"/>
      <c r="AM127" s="159"/>
      <c r="AN127" s="159"/>
      <c r="AO127" s="159"/>
      <c r="AP127" s="159"/>
      <c r="AQ127" s="159"/>
      <c r="AR127" s="159"/>
      <c r="AS127" s="159"/>
      <c r="AT127" s="159"/>
      <c r="AU127" s="159"/>
    </row>
    <row r="128" spans="2:47" s="38" customFormat="1" ht="12.75">
      <c r="B128" s="43"/>
      <c r="G128" s="270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59"/>
      <c r="Z128" s="159"/>
      <c r="AA128" s="159"/>
      <c r="AB128" s="159"/>
      <c r="AC128" s="159"/>
      <c r="AD128" s="159"/>
      <c r="AE128" s="159"/>
      <c r="AF128" s="159"/>
      <c r="AG128" s="159"/>
      <c r="AH128" s="159"/>
      <c r="AI128" s="159"/>
      <c r="AJ128" s="159"/>
      <c r="AK128" s="159"/>
      <c r="AL128" s="159"/>
      <c r="AM128" s="159"/>
      <c r="AN128" s="159"/>
      <c r="AO128" s="159"/>
      <c r="AP128" s="159"/>
      <c r="AQ128" s="159"/>
      <c r="AR128" s="159"/>
      <c r="AS128" s="159"/>
      <c r="AT128" s="159"/>
      <c r="AU128" s="159"/>
    </row>
    <row r="129" spans="2:47" s="38" customFormat="1" ht="12.75">
      <c r="B129" s="43"/>
      <c r="G129" s="270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59"/>
      <c r="T129" s="159"/>
      <c r="U129" s="159"/>
      <c r="V129" s="159"/>
      <c r="W129" s="159"/>
      <c r="X129" s="159"/>
      <c r="Y129" s="159"/>
      <c r="Z129" s="159"/>
      <c r="AA129" s="159"/>
      <c r="AB129" s="159"/>
      <c r="AC129" s="159"/>
      <c r="AD129" s="159"/>
      <c r="AE129" s="159"/>
      <c r="AF129" s="159"/>
      <c r="AG129" s="159"/>
      <c r="AH129" s="159"/>
      <c r="AI129" s="159"/>
      <c r="AJ129" s="159"/>
      <c r="AK129" s="159"/>
      <c r="AL129" s="159"/>
      <c r="AM129" s="159"/>
      <c r="AN129" s="159"/>
      <c r="AO129" s="159"/>
      <c r="AP129" s="159"/>
      <c r="AQ129" s="159"/>
      <c r="AR129" s="159"/>
      <c r="AS129" s="159"/>
      <c r="AT129" s="159"/>
      <c r="AU129" s="159"/>
    </row>
    <row r="130" spans="2:47" s="38" customFormat="1" ht="12.75">
      <c r="B130" s="43"/>
      <c r="G130" s="270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  <c r="AF130" s="159"/>
      <c r="AG130" s="159"/>
      <c r="AH130" s="159"/>
      <c r="AI130" s="159"/>
      <c r="AJ130" s="159"/>
      <c r="AK130" s="159"/>
      <c r="AL130" s="159"/>
      <c r="AM130" s="159"/>
      <c r="AN130" s="159"/>
      <c r="AO130" s="159"/>
      <c r="AP130" s="159"/>
      <c r="AQ130" s="159"/>
      <c r="AR130" s="159"/>
      <c r="AS130" s="159"/>
      <c r="AT130" s="159"/>
      <c r="AU130" s="159"/>
    </row>
    <row r="131" spans="2:47" s="38" customFormat="1" ht="12.75">
      <c r="B131" s="43"/>
      <c r="G131" s="270"/>
      <c r="H131" s="159"/>
      <c r="I131" s="159"/>
      <c r="J131" s="159"/>
      <c r="K131" s="159"/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59"/>
      <c r="Z131" s="159"/>
      <c r="AA131" s="159"/>
      <c r="AB131" s="159"/>
      <c r="AC131" s="159"/>
      <c r="AD131" s="159"/>
      <c r="AE131" s="159"/>
      <c r="AF131" s="159"/>
      <c r="AG131" s="159"/>
      <c r="AH131" s="159"/>
      <c r="AI131" s="159"/>
      <c r="AJ131" s="159"/>
      <c r="AK131" s="159"/>
      <c r="AL131" s="159"/>
      <c r="AM131" s="159"/>
      <c r="AN131" s="159"/>
      <c r="AO131" s="159"/>
      <c r="AP131" s="159"/>
      <c r="AQ131" s="159"/>
      <c r="AR131" s="159"/>
      <c r="AS131" s="159"/>
      <c r="AT131" s="159"/>
      <c r="AU131" s="159"/>
    </row>
    <row r="132" spans="2:47" s="38" customFormat="1" ht="12.75">
      <c r="B132" s="43"/>
      <c r="G132" s="270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59"/>
      <c r="Z132" s="159"/>
      <c r="AA132" s="159"/>
      <c r="AB132" s="159"/>
      <c r="AC132" s="159"/>
      <c r="AD132" s="159"/>
      <c r="AE132" s="159"/>
      <c r="AF132" s="159"/>
      <c r="AG132" s="159"/>
      <c r="AH132" s="159"/>
      <c r="AI132" s="159"/>
      <c r="AJ132" s="159"/>
      <c r="AK132" s="159"/>
      <c r="AL132" s="159"/>
      <c r="AM132" s="159"/>
      <c r="AN132" s="159"/>
      <c r="AO132" s="159"/>
      <c r="AP132" s="159"/>
      <c r="AQ132" s="159"/>
      <c r="AR132" s="159"/>
      <c r="AS132" s="159"/>
      <c r="AT132" s="159"/>
      <c r="AU132" s="159"/>
    </row>
    <row r="133" spans="2:47" s="38" customFormat="1" ht="12.75">
      <c r="B133" s="43"/>
      <c r="G133" s="270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59"/>
      <c r="Z133" s="159"/>
      <c r="AA133" s="159"/>
      <c r="AB133" s="159"/>
      <c r="AC133" s="159"/>
      <c r="AD133" s="159"/>
      <c r="AE133" s="159"/>
      <c r="AF133" s="159"/>
      <c r="AG133" s="159"/>
      <c r="AH133" s="159"/>
      <c r="AI133" s="159"/>
      <c r="AJ133" s="159"/>
      <c r="AK133" s="159"/>
      <c r="AL133" s="159"/>
      <c r="AM133" s="159"/>
      <c r="AN133" s="159"/>
      <c r="AO133" s="159"/>
      <c r="AP133" s="159"/>
      <c r="AQ133" s="159"/>
      <c r="AR133" s="159"/>
      <c r="AS133" s="159"/>
      <c r="AT133" s="159"/>
      <c r="AU133" s="159"/>
    </row>
    <row r="134" spans="2:47" s="38" customFormat="1" ht="12.75">
      <c r="B134" s="43"/>
      <c r="G134" s="271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59"/>
      <c r="Z134" s="159"/>
      <c r="AA134" s="159"/>
      <c r="AB134" s="159"/>
      <c r="AC134" s="159"/>
      <c r="AD134" s="159"/>
      <c r="AE134" s="159"/>
      <c r="AF134" s="159"/>
      <c r="AG134" s="159"/>
      <c r="AH134" s="159"/>
      <c r="AI134" s="159"/>
      <c r="AJ134" s="159"/>
      <c r="AK134" s="159"/>
      <c r="AL134" s="159"/>
      <c r="AM134" s="159"/>
      <c r="AN134" s="159"/>
      <c r="AO134" s="159"/>
      <c r="AP134" s="159"/>
      <c r="AQ134" s="159"/>
      <c r="AR134" s="159"/>
      <c r="AS134" s="159"/>
      <c r="AT134" s="159"/>
      <c r="AU134" s="159"/>
    </row>
    <row r="135" spans="2:47" s="38" customFormat="1" ht="12.75">
      <c r="B135" s="43"/>
      <c r="G135" s="269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59"/>
      <c r="Z135" s="159"/>
      <c r="AA135" s="159"/>
      <c r="AB135" s="159"/>
      <c r="AC135" s="159"/>
      <c r="AD135" s="159"/>
      <c r="AE135" s="159"/>
      <c r="AF135" s="159"/>
      <c r="AG135" s="159"/>
      <c r="AH135" s="159"/>
      <c r="AI135" s="159"/>
      <c r="AJ135" s="159"/>
      <c r="AK135" s="159"/>
      <c r="AL135" s="159"/>
      <c r="AM135" s="159"/>
      <c r="AN135" s="159"/>
      <c r="AO135" s="159"/>
      <c r="AP135" s="159"/>
      <c r="AQ135" s="159"/>
      <c r="AR135" s="159"/>
      <c r="AS135" s="159"/>
      <c r="AT135" s="159"/>
      <c r="AU135" s="159"/>
    </row>
    <row r="136" spans="2:47" s="38" customFormat="1" ht="12.75">
      <c r="B136" s="43"/>
      <c r="G136" s="270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59"/>
      <c r="Z136" s="159"/>
      <c r="AA136" s="159"/>
      <c r="AB136" s="159"/>
      <c r="AC136" s="159"/>
      <c r="AD136" s="159"/>
      <c r="AE136" s="159"/>
      <c r="AF136" s="159"/>
      <c r="AG136" s="159"/>
      <c r="AH136" s="159"/>
      <c r="AI136" s="159"/>
      <c r="AJ136" s="159"/>
      <c r="AK136" s="159"/>
      <c r="AL136" s="159"/>
      <c r="AM136" s="159"/>
      <c r="AN136" s="159"/>
      <c r="AO136" s="159"/>
      <c r="AP136" s="159"/>
      <c r="AQ136" s="159"/>
      <c r="AR136" s="159"/>
      <c r="AS136" s="159"/>
      <c r="AT136" s="159"/>
      <c r="AU136" s="159"/>
    </row>
    <row r="137" spans="2:47" s="38" customFormat="1" ht="12.75">
      <c r="B137" s="43"/>
      <c r="G137" s="270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59"/>
      <c r="Z137" s="159"/>
      <c r="AA137" s="159"/>
      <c r="AB137" s="159"/>
      <c r="AC137" s="159"/>
      <c r="AD137" s="159"/>
      <c r="AE137" s="159"/>
      <c r="AF137" s="159"/>
      <c r="AG137" s="159"/>
      <c r="AH137" s="159"/>
      <c r="AI137" s="159"/>
      <c r="AJ137" s="159"/>
      <c r="AK137" s="159"/>
      <c r="AL137" s="159"/>
      <c r="AM137" s="159"/>
      <c r="AN137" s="159"/>
      <c r="AO137" s="159"/>
      <c r="AP137" s="159"/>
      <c r="AQ137" s="159"/>
      <c r="AR137" s="159"/>
      <c r="AS137" s="159"/>
      <c r="AT137" s="159"/>
      <c r="AU137" s="159"/>
    </row>
    <row r="138" spans="2:47" s="38" customFormat="1" ht="12.75">
      <c r="B138" s="43"/>
      <c r="G138" s="270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59"/>
      <c r="Z138" s="159"/>
      <c r="AA138" s="159"/>
      <c r="AB138" s="159"/>
      <c r="AC138" s="159"/>
      <c r="AD138" s="159"/>
      <c r="AE138" s="159"/>
      <c r="AF138" s="159"/>
      <c r="AG138" s="159"/>
      <c r="AH138" s="159"/>
      <c r="AI138" s="159"/>
      <c r="AJ138" s="159"/>
      <c r="AK138" s="159"/>
      <c r="AL138" s="159"/>
      <c r="AM138" s="159"/>
      <c r="AN138" s="159"/>
      <c r="AO138" s="159"/>
      <c r="AP138" s="159"/>
      <c r="AQ138" s="159"/>
      <c r="AR138" s="159"/>
      <c r="AS138" s="159"/>
      <c r="AT138" s="159"/>
      <c r="AU138" s="159"/>
    </row>
    <row r="139" spans="2:47" s="38" customFormat="1" ht="12.75">
      <c r="B139" s="43"/>
      <c r="G139" s="270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59"/>
      <c r="AC139" s="159"/>
      <c r="AD139" s="159"/>
      <c r="AE139" s="159"/>
      <c r="AF139" s="159"/>
      <c r="AG139" s="159"/>
      <c r="AH139" s="159"/>
      <c r="AI139" s="159"/>
      <c r="AJ139" s="159"/>
      <c r="AK139" s="159"/>
      <c r="AL139" s="159"/>
      <c r="AM139" s="159"/>
      <c r="AN139" s="159"/>
      <c r="AO139" s="159"/>
      <c r="AP139" s="159"/>
      <c r="AQ139" s="159"/>
      <c r="AR139" s="159"/>
      <c r="AS139" s="159"/>
      <c r="AT139" s="159"/>
      <c r="AU139" s="159"/>
    </row>
    <row r="140" spans="2:47" s="38" customFormat="1" ht="12.75">
      <c r="B140" s="43"/>
      <c r="G140" s="270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59"/>
      <c r="Z140" s="159"/>
      <c r="AA140" s="159"/>
      <c r="AB140" s="159"/>
      <c r="AC140" s="159"/>
      <c r="AD140" s="159"/>
      <c r="AE140" s="159"/>
      <c r="AF140" s="159"/>
      <c r="AG140" s="159"/>
      <c r="AH140" s="159"/>
      <c r="AI140" s="159"/>
      <c r="AJ140" s="159"/>
      <c r="AK140" s="159"/>
      <c r="AL140" s="159"/>
      <c r="AM140" s="159"/>
      <c r="AN140" s="159"/>
      <c r="AO140" s="159"/>
      <c r="AP140" s="159"/>
      <c r="AQ140" s="159"/>
      <c r="AR140" s="159"/>
      <c r="AS140" s="159"/>
      <c r="AT140" s="159"/>
      <c r="AU140" s="159"/>
    </row>
    <row r="141" spans="2:47" s="38" customFormat="1" ht="12.75">
      <c r="B141" s="43"/>
      <c r="G141" s="270"/>
      <c r="H141" s="159"/>
      <c r="I141" s="159"/>
      <c r="J141" s="159"/>
      <c r="K141" s="159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59"/>
      <c r="Z141" s="159"/>
      <c r="AA141" s="159"/>
      <c r="AB141" s="159"/>
      <c r="AC141" s="159"/>
      <c r="AD141" s="159"/>
      <c r="AE141" s="159"/>
      <c r="AF141" s="159"/>
      <c r="AG141" s="159"/>
      <c r="AH141" s="159"/>
      <c r="AI141" s="159"/>
      <c r="AJ141" s="159"/>
      <c r="AK141" s="159"/>
      <c r="AL141" s="159"/>
      <c r="AM141" s="159"/>
      <c r="AN141" s="159"/>
      <c r="AO141" s="159"/>
      <c r="AP141" s="159"/>
      <c r="AQ141" s="159"/>
      <c r="AR141" s="159"/>
      <c r="AS141" s="159"/>
      <c r="AT141" s="159"/>
      <c r="AU141" s="159"/>
    </row>
    <row r="142" spans="2:47" s="38" customFormat="1" ht="12.75">
      <c r="B142" s="43"/>
      <c r="G142" s="270"/>
      <c r="H142" s="159"/>
      <c r="I142" s="159"/>
      <c r="J142" s="159"/>
      <c r="K142" s="159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59"/>
      <c r="Z142" s="159"/>
      <c r="AA142" s="159"/>
      <c r="AB142" s="159"/>
      <c r="AC142" s="159"/>
      <c r="AD142" s="159"/>
      <c r="AE142" s="159"/>
      <c r="AF142" s="159"/>
      <c r="AG142" s="159"/>
      <c r="AH142" s="159"/>
      <c r="AI142" s="159"/>
      <c r="AJ142" s="159"/>
      <c r="AK142" s="159"/>
      <c r="AL142" s="159"/>
      <c r="AM142" s="159"/>
      <c r="AN142" s="159"/>
      <c r="AO142" s="159"/>
      <c r="AP142" s="159"/>
      <c r="AQ142" s="159"/>
      <c r="AR142" s="159"/>
      <c r="AS142" s="159"/>
      <c r="AT142" s="159"/>
      <c r="AU142" s="159"/>
    </row>
    <row r="143" spans="2:47" s="38" customFormat="1" ht="12.75">
      <c r="B143" s="43"/>
      <c r="G143" s="270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59"/>
      <c r="Z143" s="159"/>
      <c r="AA143" s="159"/>
      <c r="AB143" s="159"/>
      <c r="AC143" s="159"/>
      <c r="AD143" s="159"/>
      <c r="AE143" s="159"/>
      <c r="AF143" s="159"/>
      <c r="AG143" s="159"/>
      <c r="AH143" s="159"/>
      <c r="AI143" s="159"/>
      <c r="AJ143" s="159"/>
      <c r="AK143" s="159"/>
      <c r="AL143" s="159"/>
      <c r="AM143" s="159"/>
      <c r="AN143" s="159"/>
      <c r="AO143" s="159"/>
      <c r="AP143" s="159"/>
      <c r="AQ143" s="159"/>
      <c r="AR143" s="159"/>
      <c r="AS143" s="159"/>
      <c r="AT143" s="159"/>
      <c r="AU143" s="159"/>
    </row>
    <row r="144" spans="2:47" s="38" customFormat="1" ht="12.75">
      <c r="B144" s="43"/>
      <c r="G144" s="270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  <c r="AA144" s="159"/>
      <c r="AB144" s="159"/>
      <c r="AC144" s="159"/>
      <c r="AD144" s="159"/>
      <c r="AE144" s="159"/>
      <c r="AF144" s="159"/>
      <c r="AG144" s="159"/>
      <c r="AH144" s="159"/>
      <c r="AI144" s="159"/>
      <c r="AJ144" s="159"/>
      <c r="AK144" s="159"/>
      <c r="AL144" s="159"/>
      <c r="AM144" s="159"/>
      <c r="AN144" s="159"/>
      <c r="AO144" s="159"/>
      <c r="AP144" s="159"/>
      <c r="AQ144" s="159"/>
      <c r="AR144" s="159"/>
      <c r="AS144" s="159"/>
      <c r="AT144" s="159"/>
      <c r="AU144" s="159"/>
    </row>
    <row r="145" spans="2:47" s="38" customFormat="1" ht="12.75">
      <c r="B145" s="43"/>
      <c r="G145" s="270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  <c r="AA145" s="159"/>
      <c r="AB145" s="159"/>
      <c r="AC145" s="159"/>
      <c r="AD145" s="159"/>
      <c r="AE145" s="159"/>
      <c r="AF145" s="159"/>
      <c r="AG145" s="159"/>
      <c r="AH145" s="159"/>
      <c r="AI145" s="159"/>
      <c r="AJ145" s="159"/>
      <c r="AK145" s="159"/>
      <c r="AL145" s="159"/>
      <c r="AM145" s="159"/>
      <c r="AN145" s="159"/>
      <c r="AO145" s="159"/>
      <c r="AP145" s="159"/>
      <c r="AQ145" s="159"/>
      <c r="AR145" s="159"/>
      <c r="AS145" s="159"/>
      <c r="AT145" s="159"/>
      <c r="AU145" s="159"/>
    </row>
    <row r="146" spans="2:47" s="38" customFormat="1" ht="12.75">
      <c r="B146" s="43"/>
      <c r="G146" s="270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59"/>
      <c r="Z146" s="159"/>
      <c r="AA146" s="159"/>
      <c r="AB146" s="159"/>
      <c r="AC146" s="159"/>
      <c r="AD146" s="159"/>
      <c r="AE146" s="159"/>
      <c r="AF146" s="159"/>
      <c r="AG146" s="159"/>
      <c r="AH146" s="159"/>
      <c r="AI146" s="159"/>
      <c r="AJ146" s="159"/>
      <c r="AK146" s="159"/>
      <c r="AL146" s="159"/>
      <c r="AM146" s="159"/>
      <c r="AN146" s="159"/>
      <c r="AO146" s="159"/>
      <c r="AP146" s="159"/>
      <c r="AQ146" s="159"/>
      <c r="AR146" s="159"/>
      <c r="AS146" s="159"/>
      <c r="AT146" s="159"/>
      <c r="AU146" s="159"/>
    </row>
    <row r="147" spans="2:47" s="38" customFormat="1" ht="12.75">
      <c r="B147" s="43"/>
      <c r="G147" s="270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  <c r="AB147" s="159"/>
      <c r="AC147" s="159"/>
      <c r="AD147" s="159"/>
      <c r="AE147" s="159"/>
      <c r="AF147" s="159"/>
      <c r="AG147" s="159"/>
      <c r="AH147" s="159"/>
      <c r="AI147" s="159"/>
      <c r="AJ147" s="159"/>
      <c r="AK147" s="159"/>
      <c r="AL147" s="159"/>
      <c r="AM147" s="159"/>
      <c r="AN147" s="159"/>
      <c r="AO147" s="159"/>
      <c r="AP147" s="159"/>
      <c r="AQ147" s="159"/>
      <c r="AR147" s="159"/>
      <c r="AS147" s="159"/>
      <c r="AT147" s="159"/>
      <c r="AU147" s="159"/>
    </row>
    <row r="148" spans="2:47" s="38" customFormat="1" ht="12.75">
      <c r="B148" s="43"/>
      <c r="G148" s="270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59"/>
      <c r="Z148" s="159"/>
      <c r="AA148" s="159"/>
      <c r="AB148" s="159"/>
      <c r="AC148" s="159"/>
      <c r="AD148" s="159"/>
      <c r="AE148" s="159"/>
      <c r="AF148" s="159"/>
      <c r="AG148" s="159"/>
      <c r="AH148" s="159"/>
      <c r="AI148" s="159"/>
      <c r="AJ148" s="159"/>
      <c r="AK148" s="159"/>
      <c r="AL148" s="159"/>
      <c r="AM148" s="159"/>
      <c r="AN148" s="159"/>
      <c r="AO148" s="159"/>
      <c r="AP148" s="159"/>
      <c r="AQ148" s="159"/>
      <c r="AR148" s="159"/>
      <c r="AS148" s="159"/>
      <c r="AT148" s="159"/>
      <c r="AU148" s="159"/>
    </row>
    <row r="149" spans="2:47" s="38" customFormat="1" ht="12.75">
      <c r="B149" s="43"/>
      <c r="G149" s="270"/>
      <c r="H149" s="159"/>
      <c r="I149" s="159"/>
      <c r="J149" s="159"/>
      <c r="K149" s="159"/>
      <c r="L149" s="159"/>
      <c r="M149" s="159"/>
      <c r="N149" s="159"/>
      <c r="O149" s="159"/>
      <c r="P149" s="159"/>
      <c r="Q149" s="159"/>
      <c r="R149" s="159"/>
      <c r="S149" s="159"/>
      <c r="T149" s="159"/>
      <c r="U149" s="159"/>
      <c r="V149" s="159"/>
      <c r="W149" s="159"/>
      <c r="X149" s="159"/>
      <c r="Y149" s="159"/>
      <c r="Z149" s="159"/>
      <c r="AA149" s="159"/>
      <c r="AB149" s="159"/>
      <c r="AC149" s="159"/>
      <c r="AD149" s="159"/>
      <c r="AE149" s="159"/>
      <c r="AF149" s="159"/>
      <c r="AG149" s="159"/>
      <c r="AH149" s="159"/>
      <c r="AI149" s="159"/>
      <c r="AJ149" s="159"/>
      <c r="AK149" s="159"/>
      <c r="AL149" s="159"/>
      <c r="AM149" s="159"/>
      <c r="AN149" s="159"/>
      <c r="AO149" s="159"/>
      <c r="AP149" s="159"/>
      <c r="AQ149" s="159"/>
      <c r="AR149" s="159"/>
      <c r="AS149" s="159"/>
      <c r="AT149" s="159"/>
      <c r="AU149" s="159"/>
    </row>
    <row r="150" spans="2:47" s="38" customFormat="1" ht="12.75">
      <c r="B150" s="43"/>
      <c r="G150" s="270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59"/>
      <c r="Z150" s="159"/>
      <c r="AA150" s="159"/>
      <c r="AB150" s="159"/>
      <c r="AC150" s="159"/>
      <c r="AD150" s="159"/>
      <c r="AE150" s="159"/>
      <c r="AF150" s="159"/>
      <c r="AG150" s="159"/>
      <c r="AH150" s="159"/>
      <c r="AI150" s="159"/>
      <c r="AJ150" s="159"/>
      <c r="AK150" s="159"/>
      <c r="AL150" s="159"/>
      <c r="AM150" s="159"/>
      <c r="AN150" s="159"/>
      <c r="AO150" s="159"/>
      <c r="AP150" s="159"/>
      <c r="AQ150" s="159"/>
      <c r="AR150" s="159"/>
      <c r="AS150" s="159"/>
      <c r="AT150" s="159"/>
      <c r="AU150" s="159"/>
    </row>
    <row r="151" spans="2:47" s="38" customFormat="1" ht="12.75">
      <c r="B151" s="43"/>
      <c r="G151" s="270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59"/>
      <c r="AC151" s="159"/>
      <c r="AD151" s="159"/>
      <c r="AE151" s="159"/>
      <c r="AF151" s="159"/>
      <c r="AG151" s="159"/>
      <c r="AH151" s="159"/>
      <c r="AI151" s="159"/>
      <c r="AJ151" s="159"/>
      <c r="AK151" s="159"/>
      <c r="AL151" s="159"/>
      <c r="AM151" s="159"/>
      <c r="AN151" s="159"/>
      <c r="AO151" s="159"/>
      <c r="AP151" s="159"/>
      <c r="AQ151" s="159"/>
      <c r="AR151" s="159"/>
      <c r="AS151" s="159"/>
      <c r="AT151" s="159"/>
      <c r="AU151" s="159"/>
    </row>
    <row r="152" spans="2:47" s="38" customFormat="1" ht="12.75">
      <c r="B152" s="43"/>
      <c r="G152" s="270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9"/>
      <c r="Z152" s="159"/>
      <c r="AA152" s="159"/>
      <c r="AB152" s="159"/>
      <c r="AC152" s="159"/>
      <c r="AD152" s="159"/>
      <c r="AE152" s="159"/>
      <c r="AF152" s="159"/>
      <c r="AG152" s="159"/>
      <c r="AH152" s="159"/>
      <c r="AI152" s="159"/>
      <c r="AJ152" s="159"/>
      <c r="AK152" s="159"/>
      <c r="AL152" s="159"/>
      <c r="AM152" s="159"/>
      <c r="AN152" s="159"/>
      <c r="AO152" s="159"/>
      <c r="AP152" s="159"/>
      <c r="AQ152" s="159"/>
      <c r="AR152" s="159"/>
      <c r="AS152" s="159"/>
      <c r="AT152" s="159"/>
      <c r="AU152" s="159"/>
    </row>
    <row r="153" spans="2:47" s="38" customFormat="1" ht="12.75">
      <c r="B153" s="43"/>
      <c r="G153" s="270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59"/>
      <c r="Z153" s="159"/>
      <c r="AA153" s="159"/>
      <c r="AB153" s="159"/>
      <c r="AC153" s="159"/>
      <c r="AD153" s="159"/>
      <c r="AE153" s="159"/>
      <c r="AF153" s="159"/>
      <c r="AG153" s="159"/>
      <c r="AH153" s="159"/>
      <c r="AI153" s="159"/>
      <c r="AJ153" s="159"/>
      <c r="AK153" s="159"/>
      <c r="AL153" s="159"/>
      <c r="AM153" s="159"/>
      <c r="AN153" s="159"/>
      <c r="AO153" s="159"/>
      <c r="AP153" s="159"/>
      <c r="AQ153" s="159"/>
      <c r="AR153" s="159"/>
      <c r="AS153" s="159"/>
      <c r="AT153" s="159"/>
      <c r="AU153" s="159"/>
    </row>
    <row r="154" spans="2:47" s="38" customFormat="1" ht="12.75">
      <c r="B154" s="43"/>
      <c r="G154" s="270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59"/>
      <c r="AC154" s="159"/>
      <c r="AD154" s="159"/>
      <c r="AE154" s="159"/>
      <c r="AF154" s="159"/>
      <c r="AG154" s="159"/>
      <c r="AH154" s="159"/>
      <c r="AI154" s="159"/>
      <c r="AJ154" s="159"/>
      <c r="AK154" s="159"/>
      <c r="AL154" s="159"/>
      <c r="AM154" s="159"/>
      <c r="AN154" s="159"/>
      <c r="AO154" s="159"/>
      <c r="AP154" s="159"/>
      <c r="AQ154" s="159"/>
      <c r="AR154" s="159"/>
      <c r="AS154" s="159"/>
      <c r="AT154" s="159"/>
      <c r="AU154" s="159"/>
    </row>
    <row r="155" spans="2:47" s="38" customFormat="1" ht="12.75">
      <c r="B155" s="43"/>
      <c r="G155" s="270"/>
      <c r="H155" s="159"/>
      <c r="I155" s="159"/>
      <c r="J155" s="159"/>
      <c r="K155" s="159"/>
      <c r="L155" s="159"/>
      <c r="M155" s="159"/>
      <c r="N155" s="159"/>
      <c r="O155" s="159"/>
      <c r="P155" s="159"/>
      <c r="Q155" s="159"/>
      <c r="R155" s="159"/>
      <c r="S155" s="159"/>
      <c r="T155" s="159"/>
      <c r="U155" s="159"/>
      <c r="V155" s="159"/>
      <c r="W155" s="159"/>
      <c r="X155" s="159"/>
      <c r="Y155" s="159"/>
      <c r="Z155" s="159"/>
      <c r="AA155" s="159"/>
      <c r="AB155" s="159"/>
      <c r="AC155" s="159"/>
      <c r="AD155" s="159"/>
      <c r="AE155" s="159"/>
      <c r="AF155" s="159"/>
      <c r="AG155" s="159"/>
      <c r="AH155" s="159"/>
      <c r="AI155" s="159"/>
      <c r="AJ155" s="159"/>
      <c r="AK155" s="159"/>
      <c r="AL155" s="159"/>
      <c r="AM155" s="159"/>
      <c r="AN155" s="159"/>
      <c r="AO155" s="159"/>
      <c r="AP155" s="159"/>
      <c r="AQ155" s="159"/>
      <c r="AR155" s="159"/>
      <c r="AS155" s="159"/>
      <c r="AT155" s="159"/>
      <c r="AU155" s="159"/>
    </row>
    <row r="156" spans="2:47" s="38" customFormat="1" ht="12.75">
      <c r="B156" s="43"/>
      <c r="G156" s="270"/>
      <c r="H156" s="159"/>
      <c r="I156" s="159"/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59"/>
      <c r="Z156" s="159"/>
      <c r="AA156" s="159"/>
      <c r="AB156" s="159"/>
      <c r="AC156" s="159"/>
      <c r="AD156" s="159"/>
      <c r="AE156" s="159"/>
      <c r="AF156" s="159"/>
      <c r="AG156" s="159"/>
      <c r="AH156" s="159"/>
      <c r="AI156" s="159"/>
      <c r="AJ156" s="159"/>
      <c r="AK156" s="159"/>
      <c r="AL156" s="159"/>
      <c r="AM156" s="159"/>
      <c r="AN156" s="159"/>
      <c r="AO156" s="159"/>
      <c r="AP156" s="159"/>
      <c r="AQ156" s="159"/>
      <c r="AR156" s="159"/>
      <c r="AS156" s="159"/>
      <c r="AT156" s="159"/>
      <c r="AU156" s="159"/>
    </row>
    <row r="157" spans="2:47" s="38" customFormat="1" ht="12.75">
      <c r="B157" s="43"/>
      <c r="G157" s="270"/>
      <c r="H157" s="159"/>
      <c r="I157" s="159"/>
      <c r="J157" s="159"/>
      <c r="K157" s="159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59"/>
      <c r="Z157" s="159"/>
      <c r="AA157" s="159"/>
      <c r="AB157" s="159"/>
      <c r="AC157" s="159"/>
      <c r="AD157" s="159"/>
      <c r="AE157" s="159"/>
      <c r="AF157" s="159"/>
      <c r="AG157" s="159"/>
      <c r="AH157" s="159"/>
      <c r="AI157" s="159"/>
      <c r="AJ157" s="159"/>
      <c r="AK157" s="159"/>
      <c r="AL157" s="159"/>
      <c r="AM157" s="159"/>
      <c r="AN157" s="159"/>
      <c r="AO157" s="159"/>
      <c r="AP157" s="159"/>
      <c r="AQ157" s="159"/>
      <c r="AR157" s="159"/>
      <c r="AS157" s="159"/>
      <c r="AT157" s="159"/>
      <c r="AU157" s="159"/>
    </row>
    <row r="158" spans="2:47" s="38" customFormat="1" ht="12.75">
      <c r="B158" s="43"/>
      <c r="G158" s="270"/>
      <c r="H158" s="159"/>
      <c r="I158" s="159"/>
      <c r="J158" s="159"/>
      <c r="K158" s="159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59"/>
      <c r="AE158" s="159"/>
      <c r="AF158" s="159"/>
      <c r="AG158" s="159"/>
      <c r="AH158" s="159"/>
      <c r="AI158" s="159"/>
      <c r="AJ158" s="159"/>
      <c r="AK158" s="159"/>
      <c r="AL158" s="159"/>
      <c r="AM158" s="159"/>
      <c r="AN158" s="159"/>
      <c r="AO158" s="159"/>
      <c r="AP158" s="159"/>
      <c r="AQ158" s="159"/>
      <c r="AR158" s="159"/>
      <c r="AS158" s="159"/>
      <c r="AT158" s="159"/>
      <c r="AU158" s="159"/>
    </row>
    <row r="159" spans="2:47" s="38" customFormat="1" ht="12.75">
      <c r="B159" s="43"/>
      <c r="G159" s="270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  <c r="W159" s="159"/>
      <c r="X159" s="159"/>
      <c r="Y159" s="159"/>
      <c r="Z159" s="159"/>
      <c r="AA159" s="159"/>
      <c r="AB159" s="159"/>
      <c r="AC159" s="159"/>
      <c r="AD159" s="159"/>
      <c r="AE159" s="159"/>
      <c r="AF159" s="159"/>
      <c r="AG159" s="159"/>
      <c r="AH159" s="159"/>
      <c r="AI159" s="159"/>
      <c r="AJ159" s="159"/>
      <c r="AK159" s="159"/>
      <c r="AL159" s="159"/>
      <c r="AM159" s="159"/>
      <c r="AN159" s="159"/>
      <c r="AO159" s="159"/>
      <c r="AP159" s="159"/>
      <c r="AQ159" s="159"/>
      <c r="AR159" s="159"/>
      <c r="AS159" s="159"/>
      <c r="AT159" s="159"/>
      <c r="AU159" s="159"/>
    </row>
    <row r="160" spans="2:47" s="38" customFormat="1" ht="12.75">
      <c r="B160" s="43"/>
      <c r="G160" s="270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  <c r="W160" s="159"/>
      <c r="X160" s="159"/>
      <c r="Y160" s="159"/>
      <c r="Z160" s="159"/>
      <c r="AA160" s="159"/>
      <c r="AB160" s="159"/>
      <c r="AC160" s="159"/>
      <c r="AD160" s="159"/>
      <c r="AE160" s="159"/>
      <c r="AF160" s="159"/>
      <c r="AG160" s="159"/>
      <c r="AH160" s="159"/>
      <c r="AI160" s="159"/>
      <c r="AJ160" s="159"/>
      <c r="AK160" s="159"/>
      <c r="AL160" s="159"/>
      <c r="AM160" s="159"/>
      <c r="AN160" s="159"/>
      <c r="AO160" s="159"/>
      <c r="AP160" s="159"/>
      <c r="AQ160" s="159"/>
      <c r="AR160" s="159"/>
      <c r="AS160" s="159"/>
      <c r="AT160" s="159"/>
      <c r="AU160" s="159"/>
    </row>
    <row r="161" spans="2:47" s="38" customFormat="1" ht="12.75">
      <c r="B161" s="43"/>
      <c r="G161" s="271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  <c r="W161" s="159"/>
      <c r="X161" s="159"/>
      <c r="Y161" s="159"/>
      <c r="Z161" s="159"/>
      <c r="AA161" s="159"/>
      <c r="AB161" s="159"/>
      <c r="AC161" s="159"/>
      <c r="AD161" s="159"/>
      <c r="AE161" s="159"/>
      <c r="AF161" s="159"/>
      <c r="AG161" s="159"/>
      <c r="AH161" s="159"/>
      <c r="AI161" s="159"/>
      <c r="AJ161" s="159"/>
      <c r="AK161" s="159"/>
      <c r="AL161" s="159"/>
      <c r="AM161" s="159"/>
      <c r="AN161" s="159"/>
      <c r="AO161" s="159"/>
      <c r="AP161" s="159"/>
      <c r="AQ161" s="159"/>
      <c r="AR161" s="159"/>
      <c r="AS161" s="159"/>
      <c r="AT161" s="159"/>
      <c r="AU161" s="159"/>
    </row>
    <row r="162" spans="2:47" s="38" customFormat="1" ht="12.75">
      <c r="B162" s="43"/>
      <c r="G162" s="26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  <c r="W162" s="159"/>
      <c r="X162" s="159"/>
      <c r="Y162" s="159"/>
      <c r="Z162" s="159"/>
      <c r="AA162" s="159"/>
      <c r="AB162" s="159"/>
      <c r="AC162" s="159"/>
      <c r="AD162" s="159"/>
      <c r="AE162" s="159"/>
      <c r="AF162" s="159"/>
      <c r="AG162" s="159"/>
      <c r="AH162" s="159"/>
      <c r="AI162" s="159"/>
      <c r="AJ162" s="159"/>
      <c r="AK162" s="159"/>
      <c r="AL162" s="159"/>
      <c r="AM162" s="159"/>
      <c r="AN162" s="159"/>
      <c r="AO162" s="159"/>
      <c r="AP162" s="159"/>
      <c r="AQ162" s="159"/>
      <c r="AR162" s="159"/>
      <c r="AS162" s="159"/>
      <c r="AT162" s="159"/>
      <c r="AU162" s="159"/>
    </row>
    <row r="163" spans="2:47" s="38" customFormat="1" ht="12.75">
      <c r="B163" s="43"/>
      <c r="G163" s="270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59"/>
      <c r="S163" s="159"/>
      <c r="T163" s="159"/>
      <c r="U163" s="159"/>
      <c r="V163" s="159"/>
      <c r="W163" s="159"/>
      <c r="X163" s="159"/>
      <c r="Y163" s="159"/>
      <c r="Z163" s="159"/>
      <c r="AA163" s="159"/>
      <c r="AB163" s="159"/>
      <c r="AC163" s="159"/>
      <c r="AD163" s="159"/>
      <c r="AE163" s="159"/>
      <c r="AF163" s="159"/>
      <c r="AG163" s="159"/>
      <c r="AH163" s="159"/>
      <c r="AI163" s="159"/>
      <c r="AJ163" s="159"/>
      <c r="AK163" s="159"/>
      <c r="AL163" s="159"/>
      <c r="AM163" s="159"/>
      <c r="AN163" s="159"/>
      <c r="AO163" s="159"/>
      <c r="AP163" s="159"/>
      <c r="AQ163" s="159"/>
      <c r="AR163" s="159"/>
      <c r="AS163" s="159"/>
      <c r="AT163" s="159"/>
      <c r="AU163" s="159"/>
    </row>
    <row r="164" spans="2:47" s="38" customFormat="1" ht="12.75">
      <c r="B164" s="43"/>
      <c r="G164" s="270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59"/>
      <c r="S164" s="159"/>
      <c r="T164" s="159"/>
      <c r="U164" s="159"/>
      <c r="V164" s="159"/>
      <c r="W164" s="159"/>
      <c r="X164" s="159"/>
      <c r="Y164" s="159"/>
      <c r="Z164" s="159"/>
      <c r="AA164" s="159"/>
      <c r="AB164" s="159"/>
      <c r="AC164" s="159"/>
      <c r="AD164" s="159"/>
      <c r="AE164" s="159"/>
      <c r="AF164" s="159"/>
      <c r="AG164" s="159"/>
      <c r="AH164" s="159"/>
      <c r="AI164" s="159"/>
      <c r="AJ164" s="159"/>
      <c r="AK164" s="159"/>
      <c r="AL164" s="159"/>
      <c r="AM164" s="159"/>
      <c r="AN164" s="159"/>
      <c r="AO164" s="159"/>
      <c r="AP164" s="159"/>
      <c r="AQ164" s="159"/>
      <c r="AR164" s="159"/>
      <c r="AS164" s="159"/>
      <c r="AT164" s="159"/>
      <c r="AU164" s="159"/>
    </row>
    <row r="165" spans="2:47" s="38" customFormat="1" ht="12.75">
      <c r="B165" s="43"/>
      <c r="G165" s="270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59"/>
      <c r="Z165" s="159"/>
      <c r="AA165" s="159"/>
      <c r="AB165" s="159"/>
      <c r="AC165" s="159"/>
      <c r="AD165" s="159"/>
      <c r="AE165" s="159"/>
      <c r="AF165" s="159"/>
      <c r="AG165" s="159"/>
      <c r="AH165" s="159"/>
      <c r="AI165" s="159"/>
      <c r="AJ165" s="159"/>
      <c r="AK165" s="159"/>
      <c r="AL165" s="159"/>
      <c r="AM165" s="159"/>
      <c r="AN165" s="159"/>
      <c r="AO165" s="159"/>
      <c r="AP165" s="159"/>
      <c r="AQ165" s="159"/>
      <c r="AR165" s="159"/>
      <c r="AS165" s="159"/>
      <c r="AT165" s="159"/>
      <c r="AU165" s="159"/>
    </row>
    <row r="166" spans="2:47" s="38" customFormat="1" ht="12.75">
      <c r="B166" s="43"/>
      <c r="G166" s="270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  <c r="W166" s="159"/>
      <c r="X166" s="159"/>
      <c r="Y166" s="159"/>
      <c r="Z166" s="159"/>
      <c r="AA166" s="159"/>
      <c r="AB166" s="159"/>
      <c r="AC166" s="159"/>
      <c r="AD166" s="159"/>
      <c r="AE166" s="159"/>
      <c r="AF166" s="159"/>
      <c r="AG166" s="159"/>
      <c r="AH166" s="159"/>
      <c r="AI166" s="159"/>
      <c r="AJ166" s="159"/>
      <c r="AK166" s="159"/>
      <c r="AL166" s="159"/>
      <c r="AM166" s="159"/>
      <c r="AN166" s="159"/>
      <c r="AO166" s="159"/>
      <c r="AP166" s="159"/>
      <c r="AQ166" s="159"/>
      <c r="AR166" s="159"/>
      <c r="AS166" s="159"/>
      <c r="AT166" s="159"/>
      <c r="AU166" s="159"/>
    </row>
    <row r="167" spans="2:47" s="38" customFormat="1" ht="12.75">
      <c r="B167" s="43"/>
      <c r="G167" s="270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  <c r="W167" s="159"/>
      <c r="X167" s="159"/>
      <c r="Y167" s="159"/>
      <c r="Z167" s="159"/>
      <c r="AA167" s="159"/>
      <c r="AB167" s="159"/>
      <c r="AC167" s="159"/>
      <c r="AD167" s="159"/>
      <c r="AE167" s="159"/>
      <c r="AF167" s="159"/>
      <c r="AG167" s="159"/>
      <c r="AH167" s="159"/>
      <c r="AI167" s="159"/>
      <c r="AJ167" s="159"/>
      <c r="AK167" s="159"/>
      <c r="AL167" s="159"/>
      <c r="AM167" s="159"/>
      <c r="AN167" s="159"/>
      <c r="AO167" s="159"/>
      <c r="AP167" s="159"/>
      <c r="AQ167" s="159"/>
      <c r="AR167" s="159"/>
      <c r="AS167" s="159"/>
      <c r="AT167" s="159"/>
      <c r="AU167" s="159"/>
    </row>
    <row r="168" spans="2:47" s="38" customFormat="1" ht="12.75">
      <c r="B168" s="43"/>
      <c r="G168" s="270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  <c r="W168" s="159"/>
      <c r="X168" s="159"/>
      <c r="Y168" s="159"/>
      <c r="Z168" s="159"/>
      <c r="AA168" s="159"/>
      <c r="AB168" s="159"/>
      <c r="AC168" s="159"/>
      <c r="AD168" s="159"/>
      <c r="AE168" s="159"/>
      <c r="AF168" s="159"/>
      <c r="AG168" s="159"/>
      <c r="AH168" s="159"/>
      <c r="AI168" s="159"/>
      <c r="AJ168" s="159"/>
      <c r="AK168" s="159"/>
      <c r="AL168" s="159"/>
      <c r="AM168" s="159"/>
      <c r="AN168" s="159"/>
      <c r="AO168" s="159"/>
      <c r="AP168" s="159"/>
      <c r="AQ168" s="159"/>
      <c r="AR168" s="159"/>
      <c r="AS168" s="159"/>
      <c r="AT168" s="159"/>
      <c r="AU168" s="159"/>
    </row>
    <row r="169" spans="2:47" s="38" customFormat="1" ht="12.75">
      <c r="B169" s="43"/>
      <c r="G169" s="270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59"/>
      <c r="Z169" s="159"/>
      <c r="AA169" s="159"/>
      <c r="AB169" s="159"/>
      <c r="AC169" s="159"/>
      <c r="AD169" s="159"/>
      <c r="AE169" s="159"/>
      <c r="AF169" s="159"/>
      <c r="AG169" s="159"/>
      <c r="AH169" s="159"/>
      <c r="AI169" s="159"/>
      <c r="AJ169" s="159"/>
      <c r="AK169" s="159"/>
      <c r="AL169" s="159"/>
      <c r="AM169" s="159"/>
      <c r="AN169" s="159"/>
      <c r="AO169" s="159"/>
      <c r="AP169" s="159"/>
      <c r="AQ169" s="159"/>
      <c r="AR169" s="159"/>
      <c r="AS169" s="159"/>
      <c r="AT169" s="159"/>
      <c r="AU169" s="159"/>
    </row>
    <row r="170" spans="2:47" s="38" customFormat="1" ht="12.75">
      <c r="B170" s="43"/>
      <c r="G170" s="270"/>
      <c r="H170" s="159"/>
      <c r="I170" s="159"/>
      <c r="J170" s="159"/>
      <c r="K170" s="159"/>
      <c r="L170" s="159"/>
      <c r="M170" s="159"/>
      <c r="N170" s="159"/>
      <c r="O170" s="159"/>
      <c r="P170" s="159"/>
      <c r="Q170" s="159"/>
      <c r="R170" s="159"/>
      <c r="S170" s="159"/>
      <c r="T170" s="159"/>
      <c r="U170" s="159"/>
      <c r="V170" s="159"/>
      <c r="W170" s="159"/>
      <c r="X170" s="159"/>
      <c r="Y170" s="159"/>
      <c r="Z170" s="159"/>
      <c r="AA170" s="159"/>
      <c r="AB170" s="159"/>
      <c r="AC170" s="159"/>
      <c r="AD170" s="159"/>
      <c r="AE170" s="159"/>
      <c r="AF170" s="159"/>
      <c r="AG170" s="159"/>
      <c r="AH170" s="159"/>
      <c r="AI170" s="159"/>
      <c r="AJ170" s="159"/>
      <c r="AK170" s="159"/>
      <c r="AL170" s="159"/>
      <c r="AM170" s="159"/>
      <c r="AN170" s="159"/>
      <c r="AO170" s="159"/>
      <c r="AP170" s="159"/>
      <c r="AQ170" s="159"/>
      <c r="AR170" s="159"/>
      <c r="AS170" s="159"/>
      <c r="AT170" s="159"/>
      <c r="AU170" s="159"/>
    </row>
    <row r="171" spans="2:47" s="38" customFormat="1" ht="12.75">
      <c r="B171" s="43"/>
      <c r="G171" s="270"/>
      <c r="H171" s="159"/>
      <c r="I171" s="159"/>
      <c r="J171" s="159"/>
      <c r="K171" s="159"/>
      <c r="L171" s="159"/>
      <c r="M171" s="159"/>
      <c r="N171" s="159"/>
      <c r="O171" s="159"/>
      <c r="P171" s="159"/>
      <c r="Q171" s="159"/>
      <c r="R171" s="159"/>
      <c r="S171" s="159"/>
      <c r="T171" s="159"/>
      <c r="U171" s="159"/>
      <c r="V171" s="159"/>
      <c r="W171" s="159"/>
      <c r="X171" s="159"/>
      <c r="Y171" s="159"/>
      <c r="Z171" s="159"/>
      <c r="AA171" s="159"/>
      <c r="AB171" s="159"/>
      <c r="AC171" s="159"/>
      <c r="AD171" s="159"/>
      <c r="AE171" s="159"/>
      <c r="AF171" s="159"/>
      <c r="AG171" s="159"/>
      <c r="AH171" s="159"/>
      <c r="AI171" s="159"/>
      <c r="AJ171" s="159"/>
      <c r="AK171" s="159"/>
      <c r="AL171" s="159"/>
      <c r="AM171" s="159"/>
      <c r="AN171" s="159"/>
      <c r="AO171" s="159"/>
      <c r="AP171" s="159"/>
      <c r="AQ171" s="159"/>
      <c r="AR171" s="159"/>
      <c r="AS171" s="159"/>
      <c r="AT171" s="159"/>
      <c r="AU171" s="159"/>
    </row>
    <row r="172" spans="2:47" s="38" customFormat="1" ht="12.75">
      <c r="B172" s="43"/>
      <c r="G172" s="270"/>
      <c r="H172" s="159"/>
      <c r="I172" s="159"/>
      <c r="J172" s="159"/>
      <c r="K172" s="159"/>
      <c r="L172" s="159"/>
      <c r="M172" s="159"/>
      <c r="N172" s="159"/>
      <c r="O172" s="159"/>
      <c r="P172" s="159"/>
      <c r="Q172" s="159"/>
      <c r="R172" s="159"/>
      <c r="S172" s="159"/>
      <c r="T172" s="159"/>
      <c r="U172" s="159"/>
      <c r="V172" s="159"/>
      <c r="W172" s="159"/>
      <c r="X172" s="159"/>
      <c r="Y172" s="159"/>
      <c r="Z172" s="159"/>
      <c r="AA172" s="159"/>
      <c r="AB172" s="159"/>
      <c r="AC172" s="159"/>
      <c r="AD172" s="159"/>
      <c r="AE172" s="159"/>
      <c r="AF172" s="159"/>
      <c r="AG172" s="159"/>
      <c r="AH172" s="159"/>
      <c r="AI172" s="159"/>
      <c r="AJ172" s="159"/>
      <c r="AK172" s="159"/>
      <c r="AL172" s="159"/>
      <c r="AM172" s="159"/>
      <c r="AN172" s="159"/>
      <c r="AO172" s="159"/>
      <c r="AP172" s="159"/>
      <c r="AQ172" s="159"/>
      <c r="AR172" s="159"/>
      <c r="AS172" s="159"/>
      <c r="AT172" s="159"/>
      <c r="AU172" s="159"/>
    </row>
    <row r="173" spans="2:47" s="38" customFormat="1" ht="12.75">
      <c r="B173" s="43"/>
      <c r="G173" s="270"/>
      <c r="H173" s="159"/>
      <c r="I173" s="159"/>
      <c r="J173" s="159"/>
      <c r="K173" s="159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59"/>
      <c r="Z173" s="159"/>
      <c r="AA173" s="159"/>
      <c r="AB173" s="159"/>
      <c r="AC173" s="159"/>
      <c r="AD173" s="159"/>
      <c r="AE173" s="159"/>
      <c r="AF173" s="159"/>
      <c r="AG173" s="159"/>
      <c r="AH173" s="159"/>
      <c r="AI173" s="159"/>
      <c r="AJ173" s="159"/>
      <c r="AK173" s="159"/>
      <c r="AL173" s="159"/>
      <c r="AM173" s="159"/>
      <c r="AN173" s="159"/>
      <c r="AO173" s="159"/>
      <c r="AP173" s="159"/>
      <c r="AQ173" s="159"/>
      <c r="AR173" s="159"/>
      <c r="AS173" s="159"/>
      <c r="AT173" s="159"/>
      <c r="AU173" s="159"/>
    </row>
    <row r="174" spans="2:47" s="38" customFormat="1" ht="12.75">
      <c r="B174" s="43"/>
      <c r="G174" s="270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59"/>
      <c r="Y174" s="159"/>
      <c r="Z174" s="159"/>
      <c r="AA174" s="159"/>
      <c r="AB174" s="159"/>
      <c r="AC174" s="159"/>
      <c r="AD174" s="159"/>
      <c r="AE174" s="159"/>
      <c r="AF174" s="159"/>
      <c r="AG174" s="159"/>
      <c r="AH174" s="159"/>
      <c r="AI174" s="159"/>
      <c r="AJ174" s="159"/>
      <c r="AK174" s="159"/>
      <c r="AL174" s="159"/>
      <c r="AM174" s="159"/>
      <c r="AN174" s="159"/>
      <c r="AO174" s="159"/>
      <c r="AP174" s="159"/>
      <c r="AQ174" s="159"/>
      <c r="AR174" s="159"/>
      <c r="AS174" s="159"/>
      <c r="AT174" s="159"/>
      <c r="AU174" s="159"/>
    </row>
    <row r="175" spans="2:47" s="38" customFormat="1" ht="12.75">
      <c r="B175" s="43"/>
      <c r="G175" s="270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  <c r="W175" s="159"/>
      <c r="X175" s="159"/>
      <c r="Y175" s="159"/>
      <c r="Z175" s="159"/>
      <c r="AA175" s="159"/>
      <c r="AB175" s="159"/>
      <c r="AC175" s="159"/>
      <c r="AD175" s="159"/>
      <c r="AE175" s="159"/>
      <c r="AF175" s="159"/>
      <c r="AG175" s="159"/>
      <c r="AH175" s="159"/>
      <c r="AI175" s="159"/>
      <c r="AJ175" s="159"/>
      <c r="AK175" s="159"/>
      <c r="AL175" s="159"/>
      <c r="AM175" s="159"/>
      <c r="AN175" s="159"/>
      <c r="AO175" s="159"/>
      <c r="AP175" s="159"/>
      <c r="AQ175" s="159"/>
      <c r="AR175" s="159"/>
      <c r="AS175" s="159"/>
      <c r="AT175" s="159"/>
      <c r="AU175" s="159"/>
    </row>
    <row r="176" spans="2:47" s="38" customFormat="1" ht="12.75">
      <c r="B176" s="43"/>
      <c r="G176" s="270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  <c r="W176" s="159"/>
      <c r="X176" s="159"/>
      <c r="Y176" s="159"/>
      <c r="Z176" s="159"/>
      <c r="AA176" s="159"/>
      <c r="AB176" s="159"/>
      <c r="AC176" s="159"/>
      <c r="AD176" s="159"/>
      <c r="AE176" s="159"/>
      <c r="AF176" s="159"/>
      <c r="AG176" s="159"/>
      <c r="AH176" s="159"/>
      <c r="AI176" s="159"/>
      <c r="AJ176" s="159"/>
      <c r="AK176" s="159"/>
      <c r="AL176" s="159"/>
      <c r="AM176" s="159"/>
      <c r="AN176" s="159"/>
      <c r="AO176" s="159"/>
      <c r="AP176" s="159"/>
      <c r="AQ176" s="159"/>
      <c r="AR176" s="159"/>
      <c r="AS176" s="159"/>
      <c r="AT176" s="159"/>
      <c r="AU176" s="159"/>
    </row>
    <row r="177" spans="2:47" s="38" customFormat="1" ht="12.75">
      <c r="B177" s="43"/>
      <c r="G177" s="270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  <c r="U177" s="159"/>
      <c r="V177" s="159"/>
      <c r="W177" s="159"/>
      <c r="X177" s="159"/>
      <c r="Y177" s="159"/>
      <c r="Z177" s="159"/>
      <c r="AA177" s="159"/>
      <c r="AB177" s="159"/>
      <c r="AC177" s="159"/>
      <c r="AD177" s="159"/>
      <c r="AE177" s="159"/>
      <c r="AF177" s="159"/>
      <c r="AG177" s="159"/>
      <c r="AH177" s="159"/>
      <c r="AI177" s="159"/>
      <c r="AJ177" s="159"/>
      <c r="AK177" s="159"/>
      <c r="AL177" s="159"/>
      <c r="AM177" s="159"/>
      <c r="AN177" s="159"/>
      <c r="AO177" s="159"/>
      <c r="AP177" s="159"/>
      <c r="AQ177" s="159"/>
      <c r="AR177" s="159"/>
      <c r="AS177" s="159"/>
      <c r="AT177" s="159"/>
      <c r="AU177" s="159"/>
    </row>
    <row r="178" spans="2:47" s="38" customFormat="1" ht="12.75">
      <c r="B178" s="43"/>
      <c r="G178" s="270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159"/>
      <c r="X178" s="159"/>
      <c r="Y178" s="159"/>
      <c r="Z178" s="159"/>
      <c r="AA178" s="159"/>
      <c r="AB178" s="159"/>
      <c r="AC178" s="159"/>
      <c r="AD178" s="159"/>
      <c r="AE178" s="159"/>
      <c r="AF178" s="159"/>
      <c r="AG178" s="159"/>
      <c r="AH178" s="159"/>
      <c r="AI178" s="159"/>
      <c r="AJ178" s="159"/>
      <c r="AK178" s="159"/>
      <c r="AL178" s="159"/>
      <c r="AM178" s="159"/>
      <c r="AN178" s="159"/>
      <c r="AO178" s="159"/>
      <c r="AP178" s="159"/>
      <c r="AQ178" s="159"/>
      <c r="AR178" s="159"/>
      <c r="AS178" s="159"/>
      <c r="AT178" s="159"/>
      <c r="AU178" s="159"/>
    </row>
    <row r="179" spans="2:47" s="38" customFormat="1" ht="12.75">
      <c r="B179" s="43"/>
      <c r="G179" s="270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  <c r="U179" s="159"/>
      <c r="V179" s="159"/>
      <c r="W179" s="159"/>
      <c r="X179" s="159"/>
      <c r="Y179" s="159"/>
      <c r="Z179" s="159"/>
      <c r="AA179" s="159"/>
      <c r="AB179" s="159"/>
      <c r="AC179" s="159"/>
      <c r="AD179" s="159"/>
      <c r="AE179" s="159"/>
      <c r="AF179" s="159"/>
      <c r="AG179" s="159"/>
      <c r="AH179" s="159"/>
      <c r="AI179" s="159"/>
      <c r="AJ179" s="159"/>
      <c r="AK179" s="159"/>
      <c r="AL179" s="159"/>
      <c r="AM179" s="159"/>
      <c r="AN179" s="159"/>
      <c r="AO179" s="159"/>
      <c r="AP179" s="159"/>
      <c r="AQ179" s="159"/>
      <c r="AR179" s="159"/>
      <c r="AS179" s="159"/>
      <c r="AT179" s="159"/>
      <c r="AU179" s="159"/>
    </row>
    <row r="180" spans="2:47" s="38" customFormat="1" ht="12.75">
      <c r="B180" s="43"/>
      <c r="G180" s="270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/>
      <c r="W180" s="159"/>
      <c r="X180" s="159"/>
      <c r="Y180" s="159"/>
      <c r="Z180" s="159"/>
      <c r="AA180" s="159"/>
      <c r="AB180" s="159"/>
      <c r="AC180" s="159"/>
      <c r="AD180" s="159"/>
      <c r="AE180" s="159"/>
      <c r="AF180" s="159"/>
      <c r="AG180" s="159"/>
      <c r="AH180" s="159"/>
      <c r="AI180" s="159"/>
      <c r="AJ180" s="159"/>
      <c r="AK180" s="159"/>
      <c r="AL180" s="159"/>
      <c r="AM180" s="159"/>
      <c r="AN180" s="159"/>
      <c r="AO180" s="159"/>
      <c r="AP180" s="159"/>
      <c r="AQ180" s="159"/>
      <c r="AR180" s="159"/>
      <c r="AS180" s="159"/>
      <c r="AT180" s="159"/>
      <c r="AU180" s="159"/>
    </row>
    <row r="181" spans="2:47" s="38" customFormat="1" ht="12.75">
      <c r="B181" s="43"/>
      <c r="G181" s="270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  <c r="W181" s="159"/>
      <c r="X181" s="159"/>
      <c r="Y181" s="159"/>
      <c r="Z181" s="159"/>
      <c r="AA181" s="159"/>
      <c r="AB181" s="159"/>
      <c r="AC181" s="159"/>
      <c r="AD181" s="159"/>
      <c r="AE181" s="159"/>
      <c r="AF181" s="159"/>
      <c r="AG181" s="159"/>
      <c r="AH181" s="159"/>
      <c r="AI181" s="159"/>
      <c r="AJ181" s="159"/>
      <c r="AK181" s="159"/>
      <c r="AL181" s="159"/>
      <c r="AM181" s="159"/>
      <c r="AN181" s="159"/>
      <c r="AO181" s="159"/>
      <c r="AP181" s="159"/>
      <c r="AQ181" s="159"/>
      <c r="AR181" s="159"/>
      <c r="AS181" s="159"/>
      <c r="AT181" s="159"/>
      <c r="AU181" s="159"/>
    </row>
    <row r="182" spans="2:47" s="38" customFormat="1" ht="12.75">
      <c r="B182" s="43"/>
      <c r="G182" s="270"/>
      <c r="H182" s="159"/>
      <c r="I182" s="159"/>
      <c r="J182" s="159"/>
      <c r="K182" s="159"/>
      <c r="L182" s="159"/>
      <c r="M182" s="159"/>
      <c r="N182" s="159"/>
      <c r="O182" s="159"/>
      <c r="P182" s="159"/>
      <c r="Q182" s="159"/>
      <c r="R182" s="159"/>
      <c r="S182" s="159"/>
      <c r="T182" s="159"/>
      <c r="U182" s="159"/>
      <c r="V182" s="159"/>
      <c r="W182" s="159"/>
      <c r="X182" s="159"/>
      <c r="Y182" s="159"/>
      <c r="Z182" s="159"/>
      <c r="AA182" s="159"/>
      <c r="AB182" s="159"/>
      <c r="AC182" s="159"/>
      <c r="AD182" s="159"/>
      <c r="AE182" s="159"/>
      <c r="AF182" s="159"/>
      <c r="AG182" s="159"/>
      <c r="AH182" s="159"/>
      <c r="AI182" s="159"/>
      <c r="AJ182" s="159"/>
      <c r="AK182" s="159"/>
      <c r="AL182" s="159"/>
      <c r="AM182" s="159"/>
      <c r="AN182" s="159"/>
      <c r="AO182" s="159"/>
      <c r="AP182" s="159"/>
      <c r="AQ182" s="159"/>
      <c r="AR182" s="159"/>
      <c r="AS182" s="159"/>
      <c r="AT182" s="159"/>
      <c r="AU182" s="159"/>
    </row>
    <row r="183" spans="2:47" s="38" customFormat="1" ht="12.75">
      <c r="B183" s="43"/>
      <c r="G183" s="270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  <c r="W183" s="159"/>
      <c r="X183" s="159"/>
      <c r="Y183" s="159"/>
      <c r="Z183" s="159"/>
      <c r="AA183" s="159"/>
      <c r="AB183" s="159"/>
      <c r="AC183" s="159"/>
      <c r="AD183" s="159"/>
      <c r="AE183" s="159"/>
      <c r="AF183" s="159"/>
      <c r="AG183" s="159"/>
      <c r="AH183" s="159"/>
      <c r="AI183" s="159"/>
      <c r="AJ183" s="159"/>
      <c r="AK183" s="159"/>
      <c r="AL183" s="159"/>
      <c r="AM183" s="159"/>
      <c r="AN183" s="159"/>
      <c r="AO183" s="159"/>
      <c r="AP183" s="159"/>
      <c r="AQ183" s="159"/>
      <c r="AR183" s="159"/>
      <c r="AS183" s="159"/>
      <c r="AT183" s="159"/>
      <c r="AU183" s="159"/>
    </row>
    <row r="184" spans="2:47" s="38" customFormat="1" ht="12.75">
      <c r="B184" s="43"/>
      <c r="G184" s="270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  <c r="W184" s="159"/>
      <c r="X184" s="159"/>
      <c r="Y184" s="159"/>
      <c r="Z184" s="159"/>
      <c r="AA184" s="159"/>
      <c r="AB184" s="159"/>
      <c r="AC184" s="159"/>
      <c r="AD184" s="159"/>
      <c r="AE184" s="159"/>
      <c r="AF184" s="159"/>
      <c r="AG184" s="159"/>
      <c r="AH184" s="159"/>
      <c r="AI184" s="159"/>
      <c r="AJ184" s="159"/>
      <c r="AK184" s="159"/>
      <c r="AL184" s="159"/>
      <c r="AM184" s="159"/>
      <c r="AN184" s="159"/>
      <c r="AO184" s="159"/>
      <c r="AP184" s="159"/>
      <c r="AQ184" s="159"/>
      <c r="AR184" s="159"/>
      <c r="AS184" s="159"/>
      <c r="AT184" s="159"/>
      <c r="AU184" s="159"/>
    </row>
    <row r="185" spans="2:47" s="38" customFormat="1" ht="12.75">
      <c r="B185" s="43"/>
      <c r="G185" s="270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  <c r="U185" s="159"/>
      <c r="V185" s="159"/>
      <c r="W185" s="159"/>
      <c r="X185" s="159"/>
      <c r="Y185" s="159"/>
      <c r="Z185" s="159"/>
      <c r="AA185" s="159"/>
      <c r="AB185" s="159"/>
      <c r="AC185" s="159"/>
      <c r="AD185" s="159"/>
      <c r="AE185" s="159"/>
      <c r="AF185" s="159"/>
      <c r="AG185" s="159"/>
      <c r="AH185" s="159"/>
      <c r="AI185" s="159"/>
      <c r="AJ185" s="159"/>
      <c r="AK185" s="159"/>
      <c r="AL185" s="159"/>
      <c r="AM185" s="159"/>
      <c r="AN185" s="159"/>
      <c r="AO185" s="159"/>
      <c r="AP185" s="159"/>
      <c r="AQ185" s="159"/>
      <c r="AR185" s="159"/>
      <c r="AS185" s="159"/>
      <c r="AT185" s="159"/>
      <c r="AU185" s="159"/>
    </row>
    <row r="186" spans="2:47" s="38" customFormat="1" ht="12.75">
      <c r="B186" s="43"/>
      <c r="G186" s="270"/>
      <c r="H186" s="159"/>
      <c r="I186" s="159"/>
      <c r="J186" s="159"/>
      <c r="K186" s="159"/>
      <c r="L186" s="159"/>
      <c r="M186" s="159"/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59"/>
      <c r="Z186" s="159"/>
      <c r="AA186" s="159"/>
      <c r="AB186" s="159"/>
      <c r="AC186" s="159"/>
      <c r="AD186" s="159"/>
      <c r="AE186" s="159"/>
      <c r="AF186" s="159"/>
      <c r="AG186" s="159"/>
      <c r="AH186" s="159"/>
      <c r="AI186" s="159"/>
      <c r="AJ186" s="159"/>
      <c r="AK186" s="159"/>
      <c r="AL186" s="159"/>
      <c r="AM186" s="159"/>
      <c r="AN186" s="159"/>
      <c r="AO186" s="159"/>
      <c r="AP186" s="159"/>
      <c r="AQ186" s="159"/>
      <c r="AR186" s="159"/>
      <c r="AS186" s="159"/>
      <c r="AT186" s="159"/>
      <c r="AU186" s="159"/>
    </row>
    <row r="187" spans="2:47" s="38" customFormat="1" ht="12.75">
      <c r="B187" s="43"/>
      <c r="G187" s="270"/>
      <c r="H187" s="159"/>
      <c r="I187" s="159"/>
      <c r="J187" s="159"/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59"/>
      <c r="Z187" s="159"/>
      <c r="AA187" s="159"/>
      <c r="AB187" s="159"/>
      <c r="AC187" s="159"/>
      <c r="AD187" s="159"/>
      <c r="AE187" s="159"/>
      <c r="AF187" s="159"/>
      <c r="AG187" s="159"/>
      <c r="AH187" s="159"/>
      <c r="AI187" s="159"/>
      <c r="AJ187" s="159"/>
      <c r="AK187" s="159"/>
      <c r="AL187" s="159"/>
      <c r="AM187" s="159"/>
      <c r="AN187" s="159"/>
      <c r="AO187" s="159"/>
      <c r="AP187" s="159"/>
      <c r="AQ187" s="159"/>
      <c r="AR187" s="159"/>
      <c r="AS187" s="159"/>
      <c r="AT187" s="159"/>
      <c r="AU187" s="159"/>
    </row>
    <row r="188" spans="2:47" s="38" customFormat="1" ht="12.75">
      <c r="B188" s="43"/>
      <c r="G188" s="271"/>
      <c r="H188" s="159"/>
      <c r="I188" s="159"/>
      <c r="J188" s="159"/>
      <c r="K188" s="159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  <c r="W188" s="159"/>
      <c r="X188" s="159"/>
      <c r="Y188" s="159"/>
      <c r="Z188" s="159"/>
      <c r="AA188" s="159"/>
      <c r="AB188" s="159"/>
      <c r="AC188" s="159"/>
      <c r="AD188" s="159"/>
      <c r="AE188" s="159"/>
      <c r="AF188" s="159"/>
      <c r="AG188" s="159"/>
      <c r="AH188" s="159"/>
      <c r="AI188" s="159"/>
      <c r="AJ188" s="159"/>
      <c r="AK188" s="159"/>
      <c r="AL188" s="159"/>
      <c r="AM188" s="159"/>
      <c r="AN188" s="159"/>
      <c r="AO188" s="159"/>
      <c r="AP188" s="159"/>
      <c r="AQ188" s="159"/>
      <c r="AR188" s="159"/>
      <c r="AS188" s="159"/>
      <c r="AT188" s="159"/>
      <c r="AU188" s="159"/>
    </row>
    <row r="189" spans="2:47" s="38" customFormat="1" ht="12.75">
      <c r="B189" s="43"/>
      <c r="G189" s="269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  <c r="Y189" s="159"/>
      <c r="Z189" s="159"/>
      <c r="AA189" s="159"/>
      <c r="AB189" s="159"/>
      <c r="AC189" s="159"/>
      <c r="AD189" s="159"/>
      <c r="AE189" s="159"/>
      <c r="AF189" s="159"/>
      <c r="AG189" s="159"/>
      <c r="AH189" s="159"/>
      <c r="AI189" s="159"/>
      <c r="AJ189" s="159"/>
      <c r="AK189" s="159"/>
      <c r="AL189" s="159"/>
      <c r="AM189" s="159"/>
      <c r="AN189" s="159"/>
      <c r="AO189" s="159"/>
      <c r="AP189" s="159"/>
      <c r="AQ189" s="159"/>
      <c r="AR189" s="159"/>
      <c r="AS189" s="159"/>
      <c r="AT189" s="159"/>
      <c r="AU189" s="159"/>
    </row>
    <row r="190" spans="2:47" s="38" customFormat="1" ht="12.75">
      <c r="B190" s="43"/>
      <c r="G190" s="270"/>
      <c r="H190" s="159"/>
      <c r="I190" s="159"/>
      <c r="J190" s="159"/>
      <c r="K190" s="159"/>
      <c r="L190" s="159"/>
      <c r="M190" s="159"/>
      <c r="N190" s="159"/>
      <c r="O190" s="159"/>
      <c r="P190" s="159"/>
      <c r="Q190" s="159"/>
      <c r="R190" s="159"/>
      <c r="S190" s="159"/>
      <c r="T190" s="159"/>
      <c r="U190" s="159"/>
      <c r="V190" s="159"/>
      <c r="W190" s="159"/>
      <c r="X190" s="159"/>
      <c r="Y190" s="159"/>
      <c r="Z190" s="159"/>
      <c r="AA190" s="159"/>
      <c r="AB190" s="159"/>
      <c r="AC190" s="159"/>
      <c r="AD190" s="159"/>
      <c r="AE190" s="159"/>
      <c r="AF190" s="159"/>
      <c r="AG190" s="159"/>
      <c r="AH190" s="159"/>
      <c r="AI190" s="159"/>
      <c r="AJ190" s="159"/>
      <c r="AK190" s="159"/>
      <c r="AL190" s="159"/>
      <c r="AM190" s="159"/>
      <c r="AN190" s="159"/>
      <c r="AO190" s="159"/>
      <c r="AP190" s="159"/>
      <c r="AQ190" s="159"/>
      <c r="AR190" s="159"/>
      <c r="AS190" s="159"/>
      <c r="AT190" s="159"/>
      <c r="AU190" s="159"/>
    </row>
    <row r="191" spans="2:47" s="38" customFormat="1" ht="12.75">
      <c r="B191" s="43"/>
      <c r="G191" s="270"/>
      <c r="H191" s="159"/>
      <c r="I191" s="159"/>
      <c r="J191" s="159"/>
      <c r="K191" s="159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  <c r="W191" s="159"/>
      <c r="X191" s="159"/>
      <c r="Y191" s="159"/>
      <c r="Z191" s="159"/>
      <c r="AA191" s="159"/>
      <c r="AB191" s="159"/>
      <c r="AC191" s="159"/>
      <c r="AD191" s="159"/>
      <c r="AE191" s="159"/>
      <c r="AF191" s="159"/>
      <c r="AG191" s="159"/>
      <c r="AH191" s="159"/>
      <c r="AI191" s="159"/>
      <c r="AJ191" s="159"/>
      <c r="AK191" s="159"/>
      <c r="AL191" s="159"/>
      <c r="AM191" s="159"/>
      <c r="AN191" s="159"/>
      <c r="AO191" s="159"/>
      <c r="AP191" s="159"/>
      <c r="AQ191" s="159"/>
      <c r="AR191" s="159"/>
      <c r="AS191" s="159"/>
      <c r="AT191" s="159"/>
      <c r="AU191" s="159"/>
    </row>
    <row r="192" spans="2:47" s="38" customFormat="1" ht="12.75">
      <c r="B192" s="43"/>
      <c r="G192" s="270"/>
      <c r="H192" s="159"/>
      <c r="I192" s="159"/>
      <c r="J192" s="159"/>
      <c r="K192" s="159"/>
      <c r="L192" s="159"/>
      <c r="M192" s="159"/>
      <c r="N192" s="159"/>
      <c r="O192" s="159"/>
      <c r="P192" s="159"/>
      <c r="Q192" s="159"/>
      <c r="R192" s="159"/>
      <c r="S192" s="159"/>
      <c r="T192" s="159"/>
      <c r="U192" s="159"/>
      <c r="V192" s="159"/>
      <c r="W192" s="159"/>
      <c r="X192" s="159"/>
      <c r="Y192" s="159"/>
      <c r="Z192" s="159"/>
      <c r="AA192" s="159"/>
      <c r="AB192" s="159"/>
      <c r="AC192" s="159"/>
      <c r="AD192" s="159"/>
      <c r="AE192" s="159"/>
      <c r="AF192" s="159"/>
      <c r="AG192" s="159"/>
      <c r="AH192" s="159"/>
      <c r="AI192" s="159"/>
      <c r="AJ192" s="159"/>
      <c r="AK192" s="159"/>
      <c r="AL192" s="159"/>
      <c r="AM192" s="159"/>
      <c r="AN192" s="159"/>
      <c r="AO192" s="159"/>
      <c r="AP192" s="159"/>
      <c r="AQ192" s="159"/>
      <c r="AR192" s="159"/>
      <c r="AS192" s="159"/>
      <c r="AT192" s="159"/>
      <c r="AU192" s="159"/>
    </row>
    <row r="193" spans="2:47" s="38" customFormat="1" ht="12.75">
      <c r="B193" s="43"/>
      <c r="G193" s="270"/>
      <c r="H193" s="159"/>
      <c r="I193" s="159"/>
      <c r="J193" s="159"/>
      <c r="K193" s="159"/>
      <c r="L193" s="159"/>
      <c r="M193" s="159"/>
      <c r="N193" s="159"/>
      <c r="O193" s="159"/>
      <c r="P193" s="159"/>
      <c r="Q193" s="159"/>
      <c r="R193" s="159"/>
      <c r="S193" s="159"/>
      <c r="T193" s="159"/>
      <c r="U193" s="159"/>
      <c r="V193" s="159"/>
      <c r="W193" s="159"/>
      <c r="X193" s="159"/>
      <c r="Y193" s="159"/>
      <c r="Z193" s="159"/>
      <c r="AA193" s="159"/>
      <c r="AB193" s="159"/>
      <c r="AC193" s="159"/>
      <c r="AD193" s="159"/>
      <c r="AE193" s="159"/>
      <c r="AF193" s="159"/>
      <c r="AG193" s="159"/>
      <c r="AH193" s="159"/>
      <c r="AI193" s="159"/>
      <c r="AJ193" s="159"/>
      <c r="AK193" s="159"/>
      <c r="AL193" s="159"/>
      <c r="AM193" s="159"/>
      <c r="AN193" s="159"/>
      <c r="AO193" s="159"/>
      <c r="AP193" s="159"/>
      <c r="AQ193" s="159"/>
      <c r="AR193" s="159"/>
      <c r="AS193" s="159"/>
      <c r="AT193" s="159"/>
      <c r="AU193" s="159"/>
    </row>
    <row r="194" spans="2:47" s="38" customFormat="1" ht="12.75">
      <c r="B194" s="43"/>
      <c r="G194" s="270"/>
      <c r="H194" s="159"/>
      <c r="I194" s="159"/>
      <c r="J194" s="159"/>
      <c r="K194" s="159"/>
      <c r="L194" s="159"/>
      <c r="M194" s="159"/>
      <c r="N194" s="159"/>
      <c r="O194" s="159"/>
      <c r="P194" s="159"/>
      <c r="Q194" s="159"/>
      <c r="R194" s="159"/>
      <c r="S194" s="159"/>
      <c r="T194" s="159"/>
      <c r="U194" s="159"/>
      <c r="V194" s="159"/>
      <c r="W194" s="159"/>
      <c r="X194" s="159"/>
      <c r="Y194" s="159"/>
      <c r="Z194" s="159"/>
      <c r="AA194" s="159"/>
      <c r="AB194" s="159"/>
      <c r="AC194" s="159"/>
      <c r="AD194" s="159"/>
      <c r="AE194" s="159"/>
      <c r="AF194" s="159"/>
      <c r="AG194" s="159"/>
      <c r="AH194" s="159"/>
      <c r="AI194" s="159"/>
      <c r="AJ194" s="159"/>
      <c r="AK194" s="159"/>
      <c r="AL194" s="159"/>
      <c r="AM194" s="159"/>
      <c r="AN194" s="159"/>
      <c r="AO194" s="159"/>
      <c r="AP194" s="159"/>
      <c r="AQ194" s="159"/>
      <c r="AR194" s="159"/>
      <c r="AS194" s="159"/>
      <c r="AT194" s="159"/>
      <c r="AU194" s="159"/>
    </row>
    <row r="195" spans="2:47" s="38" customFormat="1" ht="12.75">
      <c r="B195" s="43"/>
      <c r="G195" s="270"/>
      <c r="H195" s="159"/>
      <c r="I195" s="159"/>
      <c r="J195" s="159"/>
      <c r="K195" s="159"/>
      <c r="L195" s="159"/>
      <c r="M195" s="159"/>
      <c r="N195" s="159"/>
      <c r="O195" s="159"/>
      <c r="P195" s="159"/>
      <c r="Q195" s="159"/>
      <c r="R195" s="159"/>
      <c r="S195" s="159"/>
      <c r="T195" s="159"/>
      <c r="U195" s="159"/>
      <c r="V195" s="159"/>
      <c r="W195" s="159"/>
      <c r="X195" s="159"/>
      <c r="Y195" s="159"/>
      <c r="Z195" s="159"/>
      <c r="AA195" s="159"/>
      <c r="AB195" s="159"/>
      <c r="AC195" s="159"/>
      <c r="AD195" s="159"/>
      <c r="AE195" s="159"/>
      <c r="AF195" s="159"/>
      <c r="AG195" s="159"/>
      <c r="AH195" s="159"/>
      <c r="AI195" s="159"/>
      <c r="AJ195" s="159"/>
      <c r="AK195" s="159"/>
      <c r="AL195" s="159"/>
      <c r="AM195" s="159"/>
      <c r="AN195" s="159"/>
      <c r="AO195" s="159"/>
      <c r="AP195" s="159"/>
      <c r="AQ195" s="159"/>
      <c r="AR195" s="159"/>
      <c r="AS195" s="159"/>
      <c r="AT195" s="159"/>
      <c r="AU195" s="159"/>
    </row>
    <row r="196" spans="2:47" s="38" customFormat="1" ht="12.75">
      <c r="B196" s="43"/>
      <c r="G196" s="270"/>
      <c r="H196" s="159"/>
      <c r="I196" s="159"/>
      <c r="J196" s="159"/>
      <c r="K196" s="159"/>
      <c r="L196" s="159"/>
      <c r="M196" s="159"/>
      <c r="N196" s="159"/>
      <c r="O196" s="159"/>
      <c r="P196" s="159"/>
      <c r="Q196" s="159"/>
      <c r="R196" s="159"/>
      <c r="S196" s="159"/>
      <c r="T196" s="159"/>
      <c r="U196" s="159"/>
      <c r="V196" s="159"/>
      <c r="W196" s="159"/>
      <c r="X196" s="159"/>
      <c r="Y196" s="159"/>
      <c r="Z196" s="159"/>
      <c r="AA196" s="159"/>
      <c r="AB196" s="159"/>
      <c r="AC196" s="159"/>
      <c r="AD196" s="159"/>
      <c r="AE196" s="159"/>
      <c r="AF196" s="159"/>
      <c r="AG196" s="159"/>
      <c r="AH196" s="159"/>
      <c r="AI196" s="159"/>
      <c r="AJ196" s="159"/>
      <c r="AK196" s="159"/>
      <c r="AL196" s="159"/>
      <c r="AM196" s="159"/>
      <c r="AN196" s="159"/>
      <c r="AO196" s="159"/>
      <c r="AP196" s="159"/>
      <c r="AQ196" s="159"/>
      <c r="AR196" s="159"/>
      <c r="AS196" s="159"/>
      <c r="AT196" s="159"/>
      <c r="AU196" s="159"/>
    </row>
    <row r="197" spans="2:47" s="38" customFormat="1" ht="12.75">
      <c r="B197" s="43"/>
      <c r="G197" s="270"/>
      <c r="H197" s="159"/>
      <c r="I197" s="159"/>
      <c r="J197" s="159"/>
      <c r="K197" s="159"/>
      <c r="L197" s="159"/>
      <c r="M197" s="159"/>
      <c r="N197" s="159"/>
      <c r="O197" s="159"/>
      <c r="P197" s="159"/>
      <c r="Q197" s="159"/>
      <c r="R197" s="159"/>
      <c r="S197" s="159"/>
      <c r="T197" s="159"/>
      <c r="U197" s="159"/>
      <c r="V197" s="159"/>
      <c r="W197" s="159"/>
      <c r="X197" s="159"/>
      <c r="Y197" s="159"/>
      <c r="Z197" s="159"/>
      <c r="AA197" s="159"/>
      <c r="AB197" s="159"/>
      <c r="AC197" s="159"/>
      <c r="AD197" s="159"/>
      <c r="AE197" s="159"/>
      <c r="AF197" s="159"/>
      <c r="AG197" s="159"/>
      <c r="AH197" s="159"/>
      <c r="AI197" s="159"/>
      <c r="AJ197" s="159"/>
      <c r="AK197" s="159"/>
      <c r="AL197" s="159"/>
      <c r="AM197" s="159"/>
      <c r="AN197" s="159"/>
      <c r="AO197" s="159"/>
      <c r="AP197" s="159"/>
      <c r="AQ197" s="159"/>
      <c r="AR197" s="159"/>
      <c r="AS197" s="159"/>
      <c r="AT197" s="159"/>
      <c r="AU197" s="159"/>
    </row>
    <row r="198" spans="2:47" s="38" customFormat="1" ht="12.75">
      <c r="B198" s="43"/>
      <c r="G198" s="270"/>
      <c r="H198" s="159"/>
      <c r="I198" s="159"/>
      <c r="J198" s="159"/>
      <c r="K198" s="159"/>
      <c r="L198" s="159"/>
      <c r="M198" s="159"/>
      <c r="N198" s="159"/>
      <c r="O198" s="159"/>
      <c r="P198" s="159"/>
      <c r="Q198" s="159"/>
      <c r="R198" s="159"/>
      <c r="S198" s="159"/>
      <c r="T198" s="159"/>
      <c r="U198" s="159"/>
      <c r="V198" s="159"/>
      <c r="W198" s="159"/>
      <c r="X198" s="159"/>
      <c r="Y198" s="159"/>
      <c r="Z198" s="159"/>
      <c r="AA198" s="159"/>
      <c r="AB198" s="159"/>
      <c r="AC198" s="159"/>
      <c r="AD198" s="159"/>
      <c r="AE198" s="159"/>
      <c r="AF198" s="159"/>
      <c r="AG198" s="159"/>
      <c r="AH198" s="159"/>
      <c r="AI198" s="159"/>
      <c r="AJ198" s="159"/>
      <c r="AK198" s="159"/>
      <c r="AL198" s="159"/>
      <c r="AM198" s="159"/>
      <c r="AN198" s="159"/>
      <c r="AO198" s="159"/>
      <c r="AP198" s="159"/>
      <c r="AQ198" s="159"/>
      <c r="AR198" s="159"/>
      <c r="AS198" s="159"/>
      <c r="AT198" s="159"/>
      <c r="AU198" s="159"/>
    </row>
    <row r="199" spans="2:47" s="38" customFormat="1" ht="12.75">
      <c r="B199" s="43"/>
      <c r="G199" s="270"/>
      <c r="H199" s="159"/>
      <c r="I199" s="159"/>
      <c r="J199" s="159"/>
      <c r="K199" s="159"/>
      <c r="L199" s="159"/>
      <c r="M199" s="159"/>
      <c r="N199" s="159"/>
      <c r="O199" s="159"/>
      <c r="P199" s="159"/>
      <c r="Q199" s="159"/>
      <c r="R199" s="159"/>
      <c r="S199" s="159"/>
      <c r="T199" s="159"/>
      <c r="U199" s="159"/>
      <c r="V199" s="159"/>
      <c r="W199" s="159"/>
      <c r="X199" s="159"/>
      <c r="Y199" s="159"/>
      <c r="Z199" s="159"/>
      <c r="AA199" s="159"/>
      <c r="AB199" s="159"/>
      <c r="AC199" s="159"/>
      <c r="AD199" s="159"/>
      <c r="AE199" s="159"/>
      <c r="AF199" s="159"/>
      <c r="AG199" s="159"/>
      <c r="AH199" s="159"/>
      <c r="AI199" s="159"/>
      <c r="AJ199" s="159"/>
      <c r="AK199" s="159"/>
      <c r="AL199" s="159"/>
      <c r="AM199" s="159"/>
      <c r="AN199" s="159"/>
      <c r="AO199" s="159"/>
      <c r="AP199" s="159"/>
      <c r="AQ199" s="159"/>
      <c r="AR199" s="159"/>
      <c r="AS199" s="159"/>
      <c r="AT199" s="159"/>
      <c r="AU199" s="159"/>
    </row>
    <row r="200" spans="2:47" s="38" customFormat="1" ht="12.75">
      <c r="B200" s="43"/>
      <c r="G200" s="270"/>
      <c r="H200" s="159"/>
      <c r="I200" s="159"/>
      <c r="J200" s="159"/>
      <c r="K200" s="159"/>
      <c r="L200" s="159"/>
      <c r="M200" s="159"/>
      <c r="N200" s="159"/>
      <c r="O200" s="159"/>
      <c r="P200" s="159"/>
      <c r="Q200" s="159"/>
      <c r="R200" s="159"/>
      <c r="S200" s="159"/>
      <c r="T200" s="159"/>
      <c r="U200" s="159"/>
      <c r="V200" s="159"/>
      <c r="W200" s="159"/>
      <c r="X200" s="159"/>
      <c r="Y200" s="159"/>
      <c r="Z200" s="159"/>
      <c r="AA200" s="159"/>
      <c r="AB200" s="159"/>
      <c r="AC200" s="159"/>
      <c r="AD200" s="159"/>
      <c r="AE200" s="159"/>
      <c r="AF200" s="159"/>
      <c r="AG200" s="159"/>
      <c r="AH200" s="159"/>
      <c r="AI200" s="159"/>
      <c r="AJ200" s="159"/>
      <c r="AK200" s="159"/>
      <c r="AL200" s="159"/>
      <c r="AM200" s="159"/>
      <c r="AN200" s="159"/>
      <c r="AO200" s="159"/>
      <c r="AP200" s="159"/>
      <c r="AQ200" s="159"/>
      <c r="AR200" s="159"/>
      <c r="AS200" s="159"/>
      <c r="AT200" s="159"/>
      <c r="AU200" s="159"/>
    </row>
    <row r="201" spans="2:47" s="38" customFormat="1" ht="12.75">
      <c r="B201" s="43"/>
      <c r="G201" s="270"/>
      <c r="H201" s="159"/>
      <c r="I201" s="159"/>
      <c r="J201" s="159"/>
      <c r="K201" s="159"/>
      <c r="L201" s="159"/>
      <c r="M201" s="159"/>
      <c r="N201" s="159"/>
      <c r="O201" s="159"/>
      <c r="P201" s="159"/>
      <c r="Q201" s="159"/>
      <c r="R201" s="159"/>
      <c r="S201" s="159"/>
      <c r="T201" s="159"/>
      <c r="U201" s="159"/>
      <c r="V201" s="159"/>
      <c r="W201" s="159"/>
      <c r="X201" s="159"/>
      <c r="Y201" s="159"/>
      <c r="Z201" s="159"/>
      <c r="AA201" s="159"/>
      <c r="AB201" s="159"/>
      <c r="AC201" s="159"/>
      <c r="AD201" s="159"/>
      <c r="AE201" s="159"/>
      <c r="AF201" s="159"/>
      <c r="AG201" s="159"/>
      <c r="AH201" s="159"/>
      <c r="AI201" s="159"/>
      <c r="AJ201" s="159"/>
      <c r="AK201" s="159"/>
      <c r="AL201" s="159"/>
      <c r="AM201" s="159"/>
      <c r="AN201" s="159"/>
      <c r="AO201" s="159"/>
      <c r="AP201" s="159"/>
      <c r="AQ201" s="159"/>
      <c r="AR201" s="159"/>
      <c r="AS201" s="159"/>
      <c r="AT201" s="159"/>
      <c r="AU201" s="159"/>
    </row>
    <row r="202" spans="2:47" s="38" customFormat="1" ht="12.75">
      <c r="B202" s="43"/>
      <c r="G202" s="270"/>
      <c r="H202" s="159"/>
      <c r="I202" s="159"/>
      <c r="J202" s="159"/>
      <c r="K202" s="159"/>
      <c r="L202" s="159"/>
      <c r="M202" s="159"/>
      <c r="N202" s="159"/>
      <c r="O202" s="159"/>
      <c r="P202" s="159"/>
      <c r="Q202" s="159"/>
      <c r="R202" s="159"/>
      <c r="S202" s="159"/>
      <c r="T202" s="159"/>
      <c r="U202" s="159"/>
      <c r="V202" s="159"/>
      <c r="W202" s="159"/>
      <c r="X202" s="159"/>
      <c r="Y202" s="159"/>
      <c r="Z202" s="159"/>
      <c r="AA202" s="159"/>
      <c r="AB202" s="159"/>
      <c r="AC202" s="159"/>
      <c r="AD202" s="159"/>
      <c r="AE202" s="159"/>
      <c r="AF202" s="159"/>
      <c r="AG202" s="159"/>
      <c r="AH202" s="159"/>
      <c r="AI202" s="159"/>
      <c r="AJ202" s="159"/>
      <c r="AK202" s="159"/>
      <c r="AL202" s="159"/>
      <c r="AM202" s="159"/>
      <c r="AN202" s="159"/>
      <c r="AO202" s="159"/>
      <c r="AP202" s="159"/>
      <c r="AQ202" s="159"/>
      <c r="AR202" s="159"/>
      <c r="AS202" s="159"/>
      <c r="AT202" s="159"/>
      <c r="AU202" s="159"/>
    </row>
    <row r="203" spans="2:47" s="38" customFormat="1" ht="12.75">
      <c r="B203" s="43"/>
      <c r="G203" s="270"/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  <c r="T203" s="159"/>
      <c r="U203" s="159"/>
      <c r="V203" s="159"/>
      <c r="W203" s="159"/>
      <c r="X203" s="159"/>
      <c r="Y203" s="159"/>
      <c r="Z203" s="159"/>
      <c r="AA203" s="159"/>
      <c r="AB203" s="159"/>
      <c r="AC203" s="159"/>
      <c r="AD203" s="159"/>
      <c r="AE203" s="159"/>
      <c r="AF203" s="159"/>
      <c r="AG203" s="159"/>
      <c r="AH203" s="159"/>
      <c r="AI203" s="159"/>
      <c r="AJ203" s="159"/>
      <c r="AK203" s="159"/>
      <c r="AL203" s="159"/>
      <c r="AM203" s="159"/>
      <c r="AN203" s="159"/>
      <c r="AO203" s="159"/>
      <c r="AP203" s="159"/>
      <c r="AQ203" s="159"/>
      <c r="AR203" s="159"/>
      <c r="AS203" s="159"/>
      <c r="AT203" s="159"/>
      <c r="AU203" s="159"/>
    </row>
    <row r="204" spans="2:47" s="38" customFormat="1" ht="12.75">
      <c r="B204" s="43"/>
      <c r="G204" s="270"/>
      <c r="H204" s="159"/>
      <c r="I204" s="159"/>
      <c r="J204" s="159"/>
      <c r="K204" s="159"/>
      <c r="L204" s="159"/>
      <c r="M204" s="159"/>
      <c r="N204" s="159"/>
      <c r="O204" s="159"/>
      <c r="P204" s="159"/>
      <c r="Q204" s="159"/>
      <c r="R204" s="159"/>
      <c r="S204" s="159"/>
      <c r="T204" s="159"/>
      <c r="U204" s="159"/>
      <c r="V204" s="159"/>
      <c r="W204" s="159"/>
      <c r="X204" s="159"/>
      <c r="Y204" s="159"/>
      <c r="Z204" s="159"/>
      <c r="AA204" s="159"/>
      <c r="AB204" s="159"/>
      <c r="AC204" s="159"/>
      <c r="AD204" s="159"/>
      <c r="AE204" s="159"/>
      <c r="AF204" s="159"/>
      <c r="AG204" s="159"/>
      <c r="AH204" s="159"/>
      <c r="AI204" s="159"/>
      <c r="AJ204" s="159"/>
      <c r="AK204" s="159"/>
      <c r="AL204" s="159"/>
      <c r="AM204" s="159"/>
      <c r="AN204" s="159"/>
      <c r="AO204" s="159"/>
      <c r="AP204" s="159"/>
      <c r="AQ204" s="159"/>
      <c r="AR204" s="159"/>
      <c r="AS204" s="159"/>
      <c r="AT204" s="159"/>
      <c r="AU204" s="159"/>
    </row>
    <row r="205" spans="2:47" s="38" customFormat="1" ht="12.75">
      <c r="B205" s="43"/>
      <c r="G205" s="270"/>
      <c r="H205" s="159"/>
      <c r="I205" s="159"/>
      <c r="J205" s="159"/>
      <c r="K205" s="159"/>
      <c r="L205" s="159"/>
      <c r="M205" s="159"/>
      <c r="N205" s="159"/>
      <c r="O205" s="159"/>
      <c r="P205" s="159"/>
      <c r="Q205" s="159"/>
      <c r="R205" s="159"/>
      <c r="S205" s="159"/>
      <c r="T205" s="159"/>
      <c r="U205" s="159"/>
      <c r="V205" s="159"/>
      <c r="W205" s="159"/>
      <c r="X205" s="159"/>
      <c r="Y205" s="159"/>
      <c r="Z205" s="159"/>
      <c r="AA205" s="159"/>
      <c r="AB205" s="159"/>
      <c r="AC205" s="159"/>
      <c r="AD205" s="159"/>
      <c r="AE205" s="159"/>
      <c r="AF205" s="159"/>
      <c r="AG205" s="159"/>
      <c r="AH205" s="159"/>
      <c r="AI205" s="159"/>
      <c r="AJ205" s="159"/>
      <c r="AK205" s="159"/>
      <c r="AL205" s="159"/>
      <c r="AM205" s="159"/>
      <c r="AN205" s="159"/>
      <c r="AO205" s="159"/>
      <c r="AP205" s="159"/>
      <c r="AQ205" s="159"/>
      <c r="AR205" s="159"/>
      <c r="AS205" s="159"/>
      <c r="AT205" s="159"/>
      <c r="AU205" s="159"/>
    </row>
    <row r="206" spans="2:47" s="38" customFormat="1" ht="12.75">
      <c r="B206" s="43"/>
      <c r="G206" s="270"/>
      <c r="H206" s="159"/>
      <c r="I206" s="159"/>
      <c r="J206" s="159"/>
      <c r="K206" s="159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  <c r="W206" s="159"/>
      <c r="X206" s="159"/>
      <c r="Y206" s="159"/>
      <c r="Z206" s="159"/>
      <c r="AA206" s="159"/>
      <c r="AB206" s="159"/>
      <c r="AC206" s="159"/>
      <c r="AD206" s="159"/>
      <c r="AE206" s="159"/>
      <c r="AF206" s="159"/>
      <c r="AG206" s="159"/>
      <c r="AH206" s="159"/>
      <c r="AI206" s="159"/>
      <c r="AJ206" s="159"/>
      <c r="AK206" s="159"/>
      <c r="AL206" s="159"/>
      <c r="AM206" s="159"/>
      <c r="AN206" s="159"/>
      <c r="AO206" s="159"/>
      <c r="AP206" s="159"/>
      <c r="AQ206" s="159"/>
      <c r="AR206" s="159"/>
      <c r="AS206" s="159"/>
      <c r="AT206" s="159"/>
      <c r="AU206" s="159"/>
    </row>
    <row r="207" spans="2:47" s="38" customFormat="1" ht="12.75">
      <c r="B207" s="43"/>
      <c r="G207" s="270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  <c r="W207" s="159"/>
      <c r="X207" s="159"/>
      <c r="Y207" s="159"/>
      <c r="Z207" s="159"/>
      <c r="AA207" s="159"/>
      <c r="AB207" s="159"/>
      <c r="AC207" s="159"/>
      <c r="AD207" s="159"/>
      <c r="AE207" s="159"/>
      <c r="AF207" s="159"/>
      <c r="AG207" s="159"/>
      <c r="AH207" s="159"/>
      <c r="AI207" s="159"/>
      <c r="AJ207" s="159"/>
      <c r="AK207" s="159"/>
      <c r="AL207" s="159"/>
      <c r="AM207" s="159"/>
      <c r="AN207" s="159"/>
      <c r="AO207" s="159"/>
      <c r="AP207" s="159"/>
      <c r="AQ207" s="159"/>
      <c r="AR207" s="159"/>
      <c r="AS207" s="159"/>
      <c r="AT207" s="159"/>
      <c r="AU207" s="159"/>
    </row>
    <row r="208" spans="2:47" s="38" customFormat="1" ht="12.75">
      <c r="B208" s="43"/>
      <c r="G208" s="270"/>
      <c r="H208" s="159"/>
      <c r="I208" s="159"/>
      <c r="J208" s="159"/>
      <c r="K208" s="159"/>
      <c r="L208" s="159"/>
      <c r="M208" s="159"/>
      <c r="N208" s="159"/>
      <c r="O208" s="159"/>
      <c r="P208" s="159"/>
      <c r="Q208" s="159"/>
      <c r="R208" s="159"/>
      <c r="S208" s="159"/>
      <c r="T208" s="159"/>
      <c r="U208" s="159"/>
      <c r="V208" s="159"/>
      <c r="W208" s="159"/>
      <c r="X208" s="159"/>
      <c r="Y208" s="159"/>
      <c r="Z208" s="159"/>
      <c r="AA208" s="159"/>
      <c r="AB208" s="159"/>
      <c r="AC208" s="159"/>
      <c r="AD208" s="159"/>
      <c r="AE208" s="159"/>
      <c r="AF208" s="159"/>
      <c r="AG208" s="159"/>
      <c r="AH208" s="159"/>
      <c r="AI208" s="159"/>
      <c r="AJ208" s="159"/>
      <c r="AK208" s="159"/>
      <c r="AL208" s="159"/>
      <c r="AM208" s="159"/>
      <c r="AN208" s="159"/>
      <c r="AO208" s="159"/>
      <c r="AP208" s="159"/>
      <c r="AQ208" s="159"/>
      <c r="AR208" s="159"/>
      <c r="AS208" s="159"/>
      <c r="AT208" s="159"/>
      <c r="AU208" s="159"/>
    </row>
    <row r="209" spans="2:47" s="38" customFormat="1" ht="12.75">
      <c r="B209" s="43"/>
      <c r="G209" s="270"/>
      <c r="H209" s="159"/>
      <c r="I209" s="159"/>
      <c r="J209" s="159"/>
      <c r="K209" s="159"/>
      <c r="L209" s="159"/>
      <c r="M209" s="159"/>
      <c r="N209" s="159"/>
      <c r="O209" s="159"/>
      <c r="P209" s="159"/>
      <c r="Q209" s="159"/>
      <c r="R209" s="159"/>
      <c r="S209" s="159"/>
      <c r="T209" s="159"/>
      <c r="U209" s="159"/>
      <c r="V209" s="159"/>
      <c r="W209" s="159"/>
      <c r="X209" s="159"/>
      <c r="Y209" s="159"/>
      <c r="Z209" s="159"/>
      <c r="AA209" s="159"/>
      <c r="AB209" s="159"/>
      <c r="AC209" s="159"/>
      <c r="AD209" s="159"/>
      <c r="AE209" s="159"/>
      <c r="AF209" s="159"/>
      <c r="AG209" s="159"/>
      <c r="AH209" s="159"/>
      <c r="AI209" s="159"/>
      <c r="AJ209" s="159"/>
      <c r="AK209" s="159"/>
      <c r="AL209" s="159"/>
      <c r="AM209" s="159"/>
      <c r="AN209" s="159"/>
      <c r="AO209" s="159"/>
      <c r="AP209" s="159"/>
      <c r="AQ209" s="159"/>
      <c r="AR209" s="159"/>
      <c r="AS209" s="159"/>
      <c r="AT209" s="159"/>
      <c r="AU209" s="159"/>
    </row>
    <row r="210" spans="2:47" s="38" customFormat="1" ht="12.75">
      <c r="B210" s="43"/>
      <c r="G210" s="270"/>
      <c r="H210" s="159"/>
      <c r="I210" s="159"/>
      <c r="J210" s="159"/>
      <c r="K210" s="159"/>
      <c r="L210" s="159"/>
      <c r="M210" s="159"/>
      <c r="N210" s="159"/>
      <c r="O210" s="159"/>
      <c r="P210" s="159"/>
      <c r="Q210" s="159"/>
      <c r="R210" s="159"/>
      <c r="S210" s="159"/>
      <c r="T210" s="159"/>
      <c r="U210" s="159"/>
      <c r="V210" s="159"/>
      <c r="W210" s="159"/>
      <c r="X210" s="159"/>
      <c r="Y210" s="159"/>
      <c r="Z210" s="159"/>
      <c r="AA210" s="159"/>
      <c r="AB210" s="159"/>
      <c r="AC210" s="159"/>
      <c r="AD210" s="159"/>
      <c r="AE210" s="159"/>
      <c r="AF210" s="159"/>
      <c r="AG210" s="159"/>
      <c r="AH210" s="159"/>
      <c r="AI210" s="159"/>
      <c r="AJ210" s="159"/>
      <c r="AK210" s="159"/>
      <c r="AL210" s="159"/>
      <c r="AM210" s="159"/>
      <c r="AN210" s="159"/>
      <c r="AO210" s="159"/>
      <c r="AP210" s="159"/>
      <c r="AQ210" s="159"/>
      <c r="AR210" s="159"/>
      <c r="AS210" s="159"/>
      <c r="AT210" s="159"/>
      <c r="AU210" s="159"/>
    </row>
    <row r="211" spans="2:47" s="38" customFormat="1" ht="12.75">
      <c r="B211" s="43"/>
      <c r="G211" s="270"/>
      <c r="H211" s="159"/>
      <c r="I211" s="159"/>
      <c r="J211" s="159"/>
      <c r="K211" s="159"/>
      <c r="L211" s="159"/>
      <c r="M211" s="159"/>
      <c r="N211" s="159"/>
      <c r="O211" s="159"/>
      <c r="P211" s="159"/>
      <c r="Q211" s="159"/>
      <c r="R211" s="159"/>
      <c r="S211" s="159"/>
      <c r="T211" s="159"/>
      <c r="U211" s="159"/>
      <c r="V211" s="159"/>
      <c r="W211" s="159"/>
      <c r="X211" s="159"/>
      <c r="Y211" s="159"/>
      <c r="Z211" s="159"/>
      <c r="AA211" s="159"/>
      <c r="AB211" s="159"/>
      <c r="AC211" s="159"/>
      <c r="AD211" s="159"/>
      <c r="AE211" s="159"/>
      <c r="AF211" s="159"/>
      <c r="AG211" s="159"/>
      <c r="AH211" s="159"/>
      <c r="AI211" s="159"/>
      <c r="AJ211" s="159"/>
      <c r="AK211" s="159"/>
      <c r="AL211" s="159"/>
      <c r="AM211" s="159"/>
      <c r="AN211" s="159"/>
      <c r="AO211" s="159"/>
      <c r="AP211" s="159"/>
      <c r="AQ211" s="159"/>
      <c r="AR211" s="159"/>
      <c r="AS211" s="159"/>
      <c r="AT211" s="159"/>
      <c r="AU211" s="159"/>
    </row>
    <row r="212" spans="2:47" s="38" customFormat="1" ht="12.75">
      <c r="B212" s="43"/>
      <c r="G212" s="270"/>
      <c r="H212" s="159"/>
      <c r="I212" s="159"/>
      <c r="J212" s="159"/>
      <c r="K212" s="159"/>
      <c r="L212" s="159"/>
      <c r="M212" s="159"/>
      <c r="N212" s="159"/>
      <c r="O212" s="159"/>
      <c r="P212" s="159"/>
      <c r="Q212" s="159"/>
      <c r="R212" s="159"/>
      <c r="S212" s="159"/>
      <c r="T212" s="159"/>
      <c r="U212" s="159"/>
      <c r="V212" s="159"/>
      <c r="W212" s="159"/>
      <c r="X212" s="159"/>
      <c r="Y212" s="159"/>
      <c r="Z212" s="159"/>
      <c r="AA212" s="159"/>
      <c r="AB212" s="159"/>
      <c r="AC212" s="159"/>
      <c r="AD212" s="159"/>
      <c r="AE212" s="159"/>
      <c r="AF212" s="159"/>
      <c r="AG212" s="159"/>
      <c r="AH212" s="159"/>
      <c r="AI212" s="159"/>
      <c r="AJ212" s="159"/>
      <c r="AK212" s="159"/>
      <c r="AL212" s="159"/>
      <c r="AM212" s="159"/>
      <c r="AN212" s="159"/>
      <c r="AO212" s="159"/>
      <c r="AP212" s="159"/>
      <c r="AQ212" s="159"/>
      <c r="AR212" s="159"/>
      <c r="AS212" s="159"/>
      <c r="AT212" s="159"/>
      <c r="AU212" s="159"/>
    </row>
    <row r="213" spans="2:47" s="38" customFormat="1" ht="12.75">
      <c r="B213" s="43"/>
      <c r="G213" s="270"/>
      <c r="H213" s="159"/>
      <c r="I213" s="159"/>
      <c r="J213" s="159"/>
      <c r="K213" s="159"/>
      <c r="L213" s="159"/>
      <c r="M213" s="159"/>
      <c r="N213" s="159"/>
      <c r="O213" s="159"/>
      <c r="P213" s="159"/>
      <c r="Q213" s="159"/>
      <c r="R213" s="159"/>
      <c r="S213" s="159"/>
      <c r="T213" s="159"/>
      <c r="U213" s="159"/>
      <c r="V213" s="159"/>
      <c r="W213" s="159"/>
      <c r="X213" s="159"/>
      <c r="Y213" s="159"/>
      <c r="Z213" s="159"/>
      <c r="AA213" s="159"/>
      <c r="AB213" s="159"/>
      <c r="AC213" s="159"/>
      <c r="AD213" s="159"/>
      <c r="AE213" s="159"/>
      <c r="AF213" s="159"/>
      <c r="AG213" s="159"/>
      <c r="AH213" s="159"/>
      <c r="AI213" s="159"/>
      <c r="AJ213" s="159"/>
      <c r="AK213" s="159"/>
      <c r="AL213" s="159"/>
      <c r="AM213" s="159"/>
      <c r="AN213" s="159"/>
      <c r="AO213" s="159"/>
      <c r="AP213" s="159"/>
      <c r="AQ213" s="159"/>
      <c r="AR213" s="159"/>
      <c r="AS213" s="159"/>
      <c r="AT213" s="159"/>
      <c r="AU213" s="159"/>
    </row>
    <row r="214" spans="2:47" s="38" customFormat="1" ht="12.75">
      <c r="B214" s="43"/>
      <c r="G214" s="270"/>
      <c r="H214" s="159"/>
      <c r="I214" s="159"/>
      <c r="J214" s="159"/>
      <c r="K214" s="159"/>
      <c r="L214" s="159"/>
      <c r="M214" s="159"/>
      <c r="N214" s="159"/>
      <c r="O214" s="159"/>
      <c r="P214" s="159"/>
      <c r="Q214" s="159"/>
      <c r="R214" s="159"/>
      <c r="S214" s="159"/>
      <c r="T214" s="159"/>
      <c r="U214" s="159"/>
      <c r="V214" s="159"/>
      <c r="W214" s="159"/>
      <c r="X214" s="159"/>
      <c r="Y214" s="159"/>
      <c r="Z214" s="159"/>
      <c r="AA214" s="159"/>
      <c r="AB214" s="159"/>
      <c r="AC214" s="159"/>
      <c r="AD214" s="159"/>
      <c r="AE214" s="159"/>
      <c r="AF214" s="159"/>
      <c r="AG214" s="159"/>
      <c r="AH214" s="159"/>
      <c r="AI214" s="159"/>
      <c r="AJ214" s="159"/>
      <c r="AK214" s="159"/>
      <c r="AL214" s="159"/>
      <c r="AM214" s="159"/>
      <c r="AN214" s="159"/>
      <c r="AO214" s="159"/>
      <c r="AP214" s="159"/>
      <c r="AQ214" s="159"/>
      <c r="AR214" s="159"/>
      <c r="AS214" s="159"/>
      <c r="AT214" s="159"/>
      <c r="AU214" s="159"/>
    </row>
    <row r="215" spans="2:47" s="38" customFormat="1" ht="12.75">
      <c r="B215" s="43"/>
      <c r="G215" s="271"/>
      <c r="H215" s="159"/>
      <c r="I215" s="159"/>
      <c r="J215" s="159"/>
      <c r="K215" s="159"/>
      <c r="L215" s="159"/>
      <c r="M215" s="159"/>
      <c r="N215" s="159"/>
      <c r="O215" s="159"/>
      <c r="P215" s="159"/>
      <c r="Q215" s="159"/>
      <c r="R215" s="159"/>
      <c r="S215" s="159"/>
      <c r="T215" s="159"/>
      <c r="U215" s="159"/>
      <c r="V215" s="159"/>
      <c r="W215" s="159"/>
      <c r="X215" s="159"/>
      <c r="Y215" s="159"/>
      <c r="Z215" s="159"/>
      <c r="AA215" s="159"/>
      <c r="AB215" s="159"/>
      <c r="AC215" s="159"/>
      <c r="AD215" s="159"/>
      <c r="AE215" s="159"/>
      <c r="AF215" s="159"/>
      <c r="AG215" s="159"/>
      <c r="AH215" s="159"/>
      <c r="AI215" s="159"/>
      <c r="AJ215" s="159"/>
      <c r="AK215" s="159"/>
      <c r="AL215" s="159"/>
      <c r="AM215" s="159"/>
      <c r="AN215" s="159"/>
      <c r="AO215" s="159"/>
      <c r="AP215" s="159"/>
      <c r="AQ215" s="159"/>
      <c r="AR215" s="159"/>
      <c r="AS215" s="159"/>
      <c r="AT215" s="159"/>
      <c r="AU215" s="159"/>
    </row>
    <row r="216" spans="2:47" s="38" customFormat="1" ht="12.75">
      <c r="B216" s="43"/>
      <c r="H216" s="159"/>
      <c r="I216" s="159"/>
      <c r="J216" s="159"/>
      <c r="K216" s="159"/>
      <c r="L216" s="159"/>
      <c r="M216" s="159"/>
      <c r="N216" s="159"/>
      <c r="O216" s="159"/>
      <c r="P216" s="159"/>
      <c r="Q216" s="159"/>
      <c r="R216" s="159"/>
      <c r="S216" s="159"/>
      <c r="T216" s="159"/>
      <c r="U216" s="159"/>
      <c r="V216" s="159"/>
      <c r="W216" s="159"/>
      <c r="X216" s="159"/>
      <c r="Y216" s="159"/>
      <c r="Z216" s="159"/>
      <c r="AA216" s="159"/>
      <c r="AB216" s="159"/>
      <c r="AC216" s="159"/>
      <c r="AD216" s="159"/>
      <c r="AE216" s="159"/>
      <c r="AF216" s="159"/>
      <c r="AG216" s="159"/>
      <c r="AH216" s="159"/>
      <c r="AI216" s="159"/>
      <c r="AJ216" s="159"/>
      <c r="AK216" s="159"/>
      <c r="AL216" s="159"/>
      <c r="AM216" s="159"/>
      <c r="AN216" s="159"/>
      <c r="AO216" s="159"/>
      <c r="AP216" s="159"/>
      <c r="AQ216" s="159"/>
      <c r="AR216" s="159"/>
      <c r="AS216" s="159"/>
      <c r="AT216" s="159"/>
      <c r="AU216" s="159"/>
    </row>
    <row r="217" spans="2:47" s="38" customFormat="1" ht="12.75">
      <c r="B217" s="43"/>
      <c r="H217" s="159"/>
      <c r="I217" s="159"/>
      <c r="J217" s="159"/>
      <c r="K217" s="159"/>
      <c r="L217" s="159"/>
      <c r="M217" s="159"/>
      <c r="N217" s="159"/>
      <c r="O217" s="159"/>
      <c r="P217" s="159"/>
      <c r="Q217" s="159"/>
      <c r="R217" s="159"/>
      <c r="S217" s="159"/>
      <c r="T217" s="159"/>
      <c r="U217" s="159"/>
      <c r="V217" s="159"/>
      <c r="W217" s="159"/>
      <c r="X217" s="159"/>
      <c r="Y217" s="159"/>
      <c r="Z217" s="159"/>
      <c r="AA217" s="159"/>
      <c r="AB217" s="159"/>
      <c r="AC217" s="159"/>
      <c r="AD217" s="159"/>
      <c r="AE217" s="159"/>
      <c r="AF217" s="159"/>
      <c r="AG217" s="159"/>
      <c r="AH217" s="159"/>
      <c r="AI217" s="159"/>
      <c r="AJ217" s="159"/>
      <c r="AK217" s="159"/>
      <c r="AL217" s="159"/>
      <c r="AM217" s="159"/>
      <c r="AN217" s="159"/>
      <c r="AO217" s="159"/>
      <c r="AP217" s="159"/>
      <c r="AQ217" s="159"/>
      <c r="AR217" s="159"/>
      <c r="AS217" s="159"/>
      <c r="AT217" s="159"/>
      <c r="AU217" s="159"/>
    </row>
    <row r="218" spans="2:47" s="38" customFormat="1" ht="12.75">
      <c r="B218" s="43"/>
      <c r="H218" s="159"/>
      <c r="I218" s="159"/>
      <c r="J218" s="159"/>
      <c r="K218" s="159"/>
      <c r="L218" s="159"/>
      <c r="M218" s="159"/>
      <c r="N218" s="159"/>
      <c r="O218" s="159"/>
      <c r="P218" s="159"/>
      <c r="Q218" s="159"/>
      <c r="R218" s="159"/>
      <c r="S218" s="159"/>
      <c r="T218" s="159"/>
      <c r="U218" s="159"/>
      <c r="V218" s="159"/>
      <c r="W218" s="159"/>
      <c r="X218" s="159"/>
      <c r="Y218" s="159"/>
      <c r="Z218" s="159"/>
      <c r="AA218" s="159"/>
      <c r="AB218" s="159"/>
      <c r="AC218" s="159"/>
      <c r="AD218" s="159"/>
      <c r="AE218" s="159"/>
      <c r="AF218" s="159"/>
      <c r="AG218" s="159"/>
      <c r="AH218" s="159"/>
      <c r="AI218" s="159"/>
      <c r="AJ218" s="159"/>
      <c r="AK218" s="159"/>
      <c r="AL218" s="159"/>
      <c r="AM218" s="159"/>
      <c r="AN218" s="159"/>
      <c r="AO218" s="159"/>
      <c r="AP218" s="159"/>
      <c r="AQ218" s="159"/>
      <c r="AR218" s="159"/>
      <c r="AS218" s="159"/>
      <c r="AT218" s="159"/>
      <c r="AU218" s="159"/>
    </row>
    <row r="219" spans="2:47" s="38" customFormat="1" ht="12.75">
      <c r="B219" s="43"/>
      <c r="H219" s="159"/>
      <c r="I219" s="159"/>
      <c r="J219" s="159"/>
      <c r="K219" s="159"/>
      <c r="L219" s="159"/>
      <c r="M219" s="159"/>
      <c r="N219" s="159"/>
      <c r="O219" s="159"/>
      <c r="P219" s="159"/>
      <c r="Q219" s="159"/>
      <c r="R219" s="159"/>
      <c r="S219" s="159"/>
      <c r="T219" s="159"/>
      <c r="U219" s="159"/>
      <c r="V219" s="159"/>
      <c r="W219" s="159"/>
      <c r="X219" s="159"/>
      <c r="Y219" s="159"/>
      <c r="Z219" s="159"/>
      <c r="AA219" s="159"/>
      <c r="AB219" s="159"/>
      <c r="AC219" s="159"/>
      <c r="AD219" s="159"/>
      <c r="AE219" s="159"/>
      <c r="AF219" s="159"/>
      <c r="AG219" s="159"/>
      <c r="AH219" s="159"/>
      <c r="AI219" s="159"/>
      <c r="AJ219" s="159"/>
      <c r="AK219" s="159"/>
      <c r="AL219" s="159"/>
      <c r="AM219" s="159"/>
      <c r="AN219" s="159"/>
      <c r="AO219" s="159"/>
      <c r="AP219" s="159"/>
      <c r="AQ219" s="159"/>
      <c r="AR219" s="159"/>
      <c r="AS219" s="159"/>
      <c r="AT219" s="159"/>
      <c r="AU219" s="159"/>
    </row>
    <row r="220" spans="2:47" s="38" customFormat="1" ht="12.75">
      <c r="B220" s="43"/>
      <c r="H220" s="159"/>
      <c r="I220" s="159"/>
      <c r="J220" s="159"/>
      <c r="K220" s="159"/>
      <c r="L220" s="159"/>
      <c r="M220" s="159"/>
      <c r="N220" s="159"/>
      <c r="O220" s="159"/>
      <c r="P220" s="159"/>
      <c r="Q220" s="159"/>
      <c r="R220" s="159"/>
      <c r="S220" s="159"/>
      <c r="T220" s="159"/>
      <c r="U220" s="159"/>
      <c r="V220" s="159"/>
      <c r="W220" s="159"/>
      <c r="X220" s="159"/>
      <c r="Y220" s="159"/>
      <c r="Z220" s="159"/>
      <c r="AA220" s="159"/>
      <c r="AB220" s="159"/>
      <c r="AC220" s="159"/>
      <c r="AD220" s="159"/>
      <c r="AE220" s="159"/>
      <c r="AF220" s="159"/>
      <c r="AG220" s="159"/>
      <c r="AH220" s="159"/>
      <c r="AI220" s="159"/>
      <c r="AJ220" s="159"/>
      <c r="AK220" s="159"/>
      <c r="AL220" s="159"/>
      <c r="AM220" s="159"/>
      <c r="AN220" s="159"/>
      <c r="AO220" s="159"/>
      <c r="AP220" s="159"/>
      <c r="AQ220" s="159"/>
      <c r="AR220" s="159"/>
      <c r="AS220" s="159"/>
      <c r="AT220" s="159"/>
      <c r="AU220" s="159"/>
    </row>
    <row r="221" spans="2:47" s="38" customFormat="1" ht="12.75">
      <c r="B221" s="43"/>
      <c r="H221" s="159"/>
      <c r="I221" s="159"/>
      <c r="J221" s="159"/>
      <c r="K221" s="159"/>
      <c r="L221" s="159"/>
      <c r="M221" s="159"/>
      <c r="N221" s="159"/>
      <c r="O221" s="159"/>
      <c r="P221" s="159"/>
      <c r="Q221" s="159"/>
      <c r="R221" s="159"/>
      <c r="S221" s="159"/>
      <c r="T221" s="159"/>
      <c r="U221" s="159"/>
      <c r="V221" s="159"/>
      <c r="W221" s="159"/>
      <c r="X221" s="159"/>
      <c r="Y221" s="159"/>
      <c r="Z221" s="159"/>
      <c r="AA221" s="159"/>
      <c r="AB221" s="159"/>
      <c r="AC221" s="159"/>
      <c r="AD221" s="159"/>
      <c r="AE221" s="159"/>
      <c r="AF221" s="159"/>
      <c r="AG221" s="159"/>
      <c r="AH221" s="159"/>
      <c r="AI221" s="159"/>
      <c r="AJ221" s="159"/>
      <c r="AK221" s="159"/>
      <c r="AL221" s="159"/>
      <c r="AM221" s="159"/>
      <c r="AN221" s="159"/>
      <c r="AO221" s="159"/>
      <c r="AP221" s="159"/>
      <c r="AQ221" s="159"/>
      <c r="AR221" s="159"/>
      <c r="AS221" s="159"/>
      <c r="AT221" s="159"/>
      <c r="AU221" s="159"/>
    </row>
    <row r="222" spans="2:47" s="38" customFormat="1" ht="12.75">
      <c r="B222" s="43"/>
      <c r="H222" s="159"/>
      <c r="I222" s="159"/>
      <c r="J222" s="159"/>
      <c r="K222" s="159"/>
      <c r="L222" s="159"/>
      <c r="M222" s="159"/>
      <c r="N222" s="159"/>
      <c r="O222" s="159"/>
      <c r="P222" s="159"/>
      <c r="Q222" s="159"/>
      <c r="R222" s="159"/>
      <c r="S222" s="159"/>
      <c r="T222" s="159"/>
      <c r="U222" s="159"/>
      <c r="V222" s="159"/>
      <c r="W222" s="159"/>
      <c r="X222" s="159"/>
      <c r="Y222" s="159"/>
      <c r="Z222" s="159"/>
      <c r="AA222" s="159"/>
      <c r="AB222" s="159"/>
      <c r="AC222" s="159"/>
      <c r="AD222" s="159"/>
      <c r="AE222" s="159"/>
      <c r="AF222" s="159"/>
      <c r="AG222" s="159"/>
      <c r="AH222" s="159"/>
      <c r="AI222" s="159"/>
      <c r="AJ222" s="159"/>
      <c r="AK222" s="159"/>
      <c r="AL222" s="159"/>
      <c r="AM222" s="159"/>
      <c r="AN222" s="159"/>
      <c r="AO222" s="159"/>
      <c r="AP222" s="159"/>
      <c r="AQ222" s="159"/>
      <c r="AR222" s="159"/>
      <c r="AS222" s="159"/>
      <c r="AT222" s="159"/>
      <c r="AU222" s="159"/>
    </row>
    <row r="223" spans="2:47" s="38" customFormat="1" ht="12.75">
      <c r="B223" s="43"/>
      <c r="H223" s="159"/>
      <c r="I223" s="159"/>
      <c r="J223" s="159"/>
      <c r="K223" s="159"/>
      <c r="L223" s="159"/>
      <c r="M223" s="159"/>
      <c r="N223" s="159"/>
      <c r="O223" s="159"/>
      <c r="P223" s="159"/>
      <c r="Q223" s="159"/>
      <c r="R223" s="159"/>
      <c r="S223" s="159"/>
      <c r="T223" s="159"/>
      <c r="U223" s="159"/>
      <c r="V223" s="159"/>
      <c r="W223" s="159"/>
      <c r="X223" s="159"/>
      <c r="Y223" s="159"/>
      <c r="Z223" s="159"/>
      <c r="AA223" s="159"/>
      <c r="AB223" s="159"/>
      <c r="AC223" s="159"/>
      <c r="AD223" s="159"/>
      <c r="AE223" s="159"/>
      <c r="AF223" s="159"/>
      <c r="AG223" s="159"/>
      <c r="AH223" s="159"/>
      <c r="AI223" s="159"/>
      <c r="AJ223" s="159"/>
      <c r="AK223" s="159"/>
      <c r="AL223" s="159"/>
      <c r="AM223" s="159"/>
      <c r="AN223" s="159"/>
      <c r="AO223" s="159"/>
      <c r="AP223" s="159"/>
      <c r="AQ223" s="159"/>
      <c r="AR223" s="159"/>
      <c r="AS223" s="159"/>
      <c r="AT223" s="159"/>
      <c r="AU223" s="159"/>
    </row>
    <row r="224" spans="2:47" s="38" customFormat="1" ht="12.75">
      <c r="B224" s="43"/>
      <c r="H224" s="159"/>
      <c r="I224" s="159"/>
      <c r="J224" s="159"/>
      <c r="K224" s="159"/>
      <c r="L224" s="159"/>
      <c r="M224" s="159"/>
      <c r="N224" s="159"/>
      <c r="O224" s="159"/>
      <c r="P224" s="159"/>
      <c r="Q224" s="159"/>
      <c r="R224" s="159"/>
      <c r="S224" s="159"/>
      <c r="T224" s="159"/>
      <c r="U224" s="159"/>
      <c r="V224" s="159"/>
      <c r="W224" s="159"/>
      <c r="X224" s="159"/>
      <c r="Y224" s="159"/>
      <c r="Z224" s="159"/>
      <c r="AA224" s="159"/>
      <c r="AB224" s="159"/>
      <c r="AC224" s="159"/>
      <c r="AD224" s="159"/>
      <c r="AE224" s="159"/>
      <c r="AF224" s="159"/>
      <c r="AG224" s="159"/>
      <c r="AH224" s="159"/>
      <c r="AI224" s="159"/>
      <c r="AJ224" s="159"/>
      <c r="AK224" s="159"/>
      <c r="AL224" s="159"/>
      <c r="AM224" s="159"/>
      <c r="AN224" s="159"/>
      <c r="AO224" s="159"/>
      <c r="AP224" s="159"/>
      <c r="AQ224" s="159"/>
      <c r="AR224" s="159"/>
      <c r="AS224" s="159"/>
      <c r="AT224" s="159"/>
      <c r="AU224" s="159"/>
    </row>
    <row r="225" spans="2:47" s="38" customFormat="1" ht="12.75">
      <c r="B225" s="43"/>
      <c r="H225" s="159"/>
      <c r="I225" s="159"/>
      <c r="J225" s="159"/>
      <c r="K225" s="159"/>
      <c r="L225" s="159"/>
      <c r="M225" s="159"/>
      <c r="N225" s="159"/>
      <c r="O225" s="159"/>
      <c r="P225" s="159"/>
      <c r="Q225" s="159"/>
      <c r="R225" s="159"/>
      <c r="S225" s="159"/>
      <c r="T225" s="159"/>
      <c r="U225" s="159"/>
      <c r="V225" s="159"/>
      <c r="W225" s="159"/>
      <c r="X225" s="159"/>
      <c r="Y225" s="159"/>
      <c r="Z225" s="159"/>
      <c r="AA225" s="159"/>
      <c r="AB225" s="159"/>
      <c r="AC225" s="159"/>
      <c r="AD225" s="159"/>
      <c r="AE225" s="159"/>
      <c r="AF225" s="159"/>
      <c r="AG225" s="159"/>
      <c r="AH225" s="159"/>
      <c r="AI225" s="159"/>
      <c r="AJ225" s="159"/>
      <c r="AK225" s="159"/>
      <c r="AL225" s="159"/>
      <c r="AM225" s="159"/>
      <c r="AN225" s="159"/>
      <c r="AO225" s="159"/>
      <c r="AP225" s="159"/>
      <c r="AQ225" s="159"/>
      <c r="AR225" s="159"/>
      <c r="AS225" s="159"/>
      <c r="AT225" s="159"/>
      <c r="AU225" s="159"/>
    </row>
    <row r="226" spans="2:47" s="38" customFormat="1" ht="12.75">
      <c r="B226" s="43"/>
      <c r="H226" s="159"/>
      <c r="I226" s="159"/>
      <c r="J226" s="159"/>
      <c r="K226" s="159"/>
      <c r="L226" s="159"/>
      <c r="M226" s="159"/>
      <c r="N226" s="159"/>
      <c r="O226" s="159"/>
      <c r="P226" s="159"/>
      <c r="Q226" s="159"/>
      <c r="R226" s="159"/>
      <c r="S226" s="159"/>
      <c r="T226" s="159"/>
      <c r="U226" s="159"/>
      <c r="V226" s="159"/>
      <c r="W226" s="159"/>
      <c r="X226" s="159"/>
      <c r="Y226" s="159"/>
      <c r="Z226" s="159"/>
      <c r="AA226" s="159"/>
      <c r="AB226" s="159"/>
      <c r="AC226" s="159"/>
      <c r="AD226" s="159"/>
      <c r="AE226" s="159"/>
      <c r="AF226" s="159"/>
      <c r="AG226" s="159"/>
      <c r="AH226" s="159"/>
      <c r="AI226" s="159"/>
      <c r="AJ226" s="159"/>
      <c r="AK226" s="159"/>
      <c r="AL226" s="159"/>
      <c r="AM226" s="159"/>
      <c r="AN226" s="159"/>
      <c r="AO226" s="159"/>
      <c r="AP226" s="159"/>
      <c r="AQ226" s="159"/>
      <c r="AR226" s="159"/>
      <c r="AS226" s="159"/>
      <c r="AT226" s="159"/>
      <c r="AU226" s="159"/>
    </row>
    <row r="227" spans="2:47" s="38" customFormat="1" ht="12.75">
      <c r="B227" s="43"/>
      <c r="H227" s="159"/>
      <c r="I227" s="159"/>
      <c r="J227" s="159"/>
      <c r="K227" s="159"/>
      <c r="L227" s="159"/>
      <c r="M227" s="159"/>
      <c r="N227" s="159"/>
      <c r="O227" s="159"/>
      <c r="P227" s="159"/>
      <c r="Q227" s="159"/>
      <c r="R227" s="159"/>
      <c r="S227" s="159"/>
      <c r="T227" s="159"/>
      <c r="U227" s="159"/>
      <c r="V227" s="159"/>
      <c r="W227" s="159"/>
      <c r="X227" s="159"/>
      <c r="Y227" s="159"/>
      <c r="Z227" s="159"/>
      <c r="AA227" s="159"/>
      <c r="AB227" s="159"/>
      <c r="AC227" s="159"/>
      <c r="AD227" s="159"/>
      <c r="AE227" s="159"/>
      <c r="AF227" s="159"/>
      <c r="AG227" s="159"/>
      <c r="AH227" s="159"/>
      <c r="AI227" s="159"/>
      <c r="AJ227" s="159"/>
      <c r="AK227" s="159"/>
      <c r="AL227" s="159"/>
      <c r="AM227" s="159"/>
      <c r="AN227" s="159"/>
      <c r="AO227" s="159"/>
      <c r="AP227" s="159"/>
      <c r="AQ227" s="159"/>
      <c r="AR227" s="159"/>
      <c r="AS227" s="159"/>
      <c r="AT227" s="159"/>
      <c r="AU227" s="159"/>
    </row>
    <row r="228" spans="2:47" s="38" customFormat="1" ht="12.75">
      <c r="B228" s="43"/>
      <c r="H228" s="159"/>
      <c r="I228" s="159"/>
      <c r="J228" s="159"/>
      <c r="K228" s="159"/>
      <c r="L228" s="159"/>
      <c r="M228" s="159"/>
      <c r="N228" s="159"/>
      <c r="O228" s="159"/>
      <c r="P228" s="159"/>
      <c r="Q228" s="159"/>
      <c r="R228" s="159"/>
      <c r="S228" s="159"/>
      <c r="T228" s="159"/>
      <c r="U228" s="159"/>
      <c r="V228" s="159"/>
      <c r="W228" s="159"/>
      <c r="X228" s="159"/>
      <c r="Y228" s="159"/>
      <c r="Z228" s="159"/>
      <c r="AA228" s="159"/>
      <c r="AB228" s="159"/>
      <c r="AC228" s="159"/>
      <c r="AD228" s="159"/>
      <c r="AE228" s="159"/>
      <c r="AF228" s="159"/>
      <c r="AG228" s="159"/>
      <c r="AH228" s="159"/>
      <c r="AI228" s="159"/>
      <c r="AJ228" s="159"/>
      <c r="AK228" s="159"/>
      <c r="AL228" s="159"/>
      <c r="AM228" s="159"/>
      <c r="AN228" s="159"/>
      <c r="AO228" s="159"/>
      <c r="AP228" s="159"/>
      <c r="AQ228" s="159"/>
      <c r="AR228" s="159"/>
      <c r="AS228" s="159"/>
      <c r="AT228" s="159"/>
      <c r="AU228" s="159"/>
    </row>
    <row r="229" spans="2:47" s="38" customFormat="1" ht="12.75">
      <c r="B229" s="43"/>
      <c r="H229" s="159"/>
      <c r="I229" s="159"/>
      <c r="J229" s="159"/>
      <c r="K229" s="159"/>
      <c r="L229" s="159"/>
      <c r="M229" s="159"/>
      <c r="N229" s="159"/>
      <c r="O229" s="159"/>
      <c r="P229" s="159"/>
      <c r="Q229" s="159"/>
      <c r="R229" s="159"/>
      <c r="S229" s="159"/>
      <c r="T229" s="159"/>
      <c r="U229" s="159"/>
      <c r="V229" s="159"/>
      <c r="W229" s="159"/>
      <c r="X229" s="159"/>
      <c r="Y229" s="159"/>
      <c r="Z229" s="159"/>
      <c r="AA229" s="159"/>
      <c r="AB229" s="159"/>
      <c r="AC229" s="159"/>
      <c r="AD229" s="159"/>
      <c r="AE229" s="159"/>
      <c r="AF229" s="159"/>
      <c r="AG229" s="159"/>
      <c r="AH229" s="159"/>
      <c r="AI229" s="159"/>
      <c r="AJ229" s="159"/>
      <c r="AK229" s="159"/>
      <c r="AL229" s="159"/>
      <c r="AM229" s="159"/>
      <c r="AN229" s="159"/>
      <c r="AO229" s="159"/>
      <c r="AP229" s="159"/>
      <c r="AQ229" s="159"/>
      <c r="AR229" s="159"/>
      <c r="AS229" s="159"/>
      <c r="AT229" s="159"/>
      <c r="AU229" s="159"/>
    </row>
    <row r="230" spans="2:47" s="38" customFormat="1" ht="12.75">
      <c r="B230" s="43"/>
      <c r="H230" s="159"/>
      <c r="I230" s="159"/>
      <c r="J230" s="159"/>
      <c r="K230" s="159"/>
      <c r="L230" s="159"/>
      <c r="M230" s="159"/>
      <c r="N230" s="159"/>
      <c r="O230" s="159"/>
      <c r="P230" s="159"/>
      <c r="Q230" s="159"/>
      <c r="R230" s="159"/>
      <c r="S230" s="159"/>
      <c r="T230" s="159"/>
      <c r="U230" s="159"/>
      <c r="V230" s="159"/>
      <c r="W230" s="159"/>
      <c r="X230" s="159"/>
      <c r="Y230" s="159"/>
      <c r="Z230" s="159"/>
      <c r="AA230" s="159"/>
      <c r="AB230" s="159"/>
      <c r="AC230" s="159"/>
      <c r="AD230" s="159"/>
      <c r="AE230" s="159"/>
      <c r="AF230" s="159"/>
      <c r="AG230" s="159"/>
      <c r="AH230" s="159"/>
      <c r="AI230" s="159"/>
      <c r="AJ230" s="159"/>
      <c r="AK230" s="159"/>
      <c r="AL230" s="159"/>
      <c r="AM230" s="159"/>
      <c r="AN230" s="159"/>
      <c r="AO230" s="159"/>
      <c r="AP230" s="159"/>
      <c r="AQ230" s="159"/>
      <c r="AR230" s="159"/>
      <c r="AS230" s="159"/>
      <c r="AT230" s="159"/>
      <c r="AU230" s="159"/>
    </row>
    <row r="231" spans="2:47" s="38" customFormat="1" ht="12.75">
      <c r="B231" s="43"/>
      <c r="H231" s="159"/>
      <c r="I231" s="159"/>
      <c r="J231" s="159"/>
      <c r="K231" s="159"/>
      <c r="L231" s="159"/>
      <c r="M231" s="159"/>
      <c r="N231" s="159"/>
      <c r="O231" s="159"/>
      <c r="P231" s="159"/>
      <c r="Q231" s="159"/>
      <c r="R231" s="159"/>
      <c r="S231" s="159"/>
      <c r="T231" s="159"/>
      <c r="U231" s="159"/>
      <c r="V231" s="159"/>
      <c r="W231" s="159"/>
      <c r="X231" s="159"/>
      <c r="Y231" s="159"/>
      <c r="Z231" s="159"/>
      <c r="AA231" s="159"/>
      <c r="AB231" s="159"/>
      <c r="AC231" s="159"/>
      <c r="AD231" s="159"/>
      <c r="AE231" s="159"/>
      <c r="AF231" s="159"/>
      <c r="AG231" s="159"/>
      <c r="AH231" s="159"/>
      <c r="AI231" s="159"/>
      <c r="AJ231" s="159"/>
      <c r="AK231" s="159"/>
      <c r="AL231" s="159"/>
      <c r="AM231" s="159"/>
      <c r="AN231" s="159"/>
      <c r="AO231" s="159"/>
      <c r="AP231" s="159"/>
      <c r="AQ231" s="159"/>
      <c r="AR231" s="159"/>
      <c r="AS231" s="159"/>
      <c r="AT231" s="159"/>
      <c r="AU231" s="159"/>
    </row>
    <row r="232" spans="2:47" s="38" customFormat="1" ht="12.75">
      <c r="B232" s="43"/>
      <c r="H232" s="159"/>
      <c r="I232" s="159"/>
      <c r="J232" s="159"/>
      <c r="K232" s="159"/>
      <c r="L232" s="159"/>
      <c r="M232" s="159"/>
      <c r="N232" s="159"/>
      <c r="O232" s="159"/>
      <c r="P232" s="159"/>
      <c r="Q232" s="159"/>
      <c r="R232" s="159"/>
      <c r="S232" s="159"/>
      <c r="T232" s="159"/>
      <c r="U232" s="159"/>
      <c r="V232" s="159"/>
      <c r="W232" s="159"/>
      <c r="X232" s="159"/>
      <c r="Y232" s="159"/>
      <c r="Z232" s="159"/>
      <c r="AA232" s="159"/>
      <c r="AB232" s="159"/>
      <c r="AC232" s="159"/>
      <c r="AD232" s="159"/>
      <c r="AE232" s="159"/>
      <c r="AF232" s="159"/>
      <c r="AG232" s="159"/>
      <c r="AH232" s="159"/>
      <c r="AI232" s="159"/>
      <c r="AJ232" s="159"/>
      <c r="AK232" s="159"/>
      <c r="AL232" s="159"/>
      <c r="AM232" s="159"/>
      <c r="AN232" s="159"/>
      <c r="AO232" s="159"/>
      <c r="AP232" s="159"/>
      <c r="AQ232" s="159"/>
      <c r="AR232" s="159"/>
      <c r="AS232" s="159"/>
      <c r="AT232" s="159"/>
      <c r="AU232" s="159"/>
    </row>
    <row r="233" spans="2:47" s="38" customFormat="1" ht="12.75">
      <c r="B233" s="43"/>
      <c r="H233" s="159"/>
      <c r="I233" s="159"/>
      <c r="J233" s="159"/>
      <c r="K233" s="159"/>
      <c r="L233" s="159"/>
      <c r="M233" s="159"/>
      <c r="N233" s="159"/>
      <c r="O233" s="159"/>
      <c r="P233" s="159"/>
      <c r="Q233" s="159"/>
      <c r="R233" s="159"/>
      <c r="S233" s="159"/>
      <c r="T233" s="159"/>
      <c r="U233" s="159"/>
      <c r="V233" s="159"/>
      <c r="W233" s="159"/>
      <c r="X233" s="159"/>
      <c r="Y233" s="159"/>
      <c r="Z233" s="159"/>
      <c r="AA233" s="159"/>
      <c r="AB233" s="159"/>
      <c r="AC233" s="159"/>
      <c r="AD233" s="159"/>
      <c r="AE233" s="159"/>
      <c r="AF233" s="159"/>
      <c r="AG233" s="159"/>
      <c r="AH233" s="159"/>
      <c r="AI233" s="159"/>
      <c r="AJ233" s="159"/>
      <c r="AK233" s="159"/>
      <c r="AL233" s="159"/>
      <c r="AM233" s="159"/>
      <c r="AN233" s="159"/>
      <c r="AO233" s="159"/>
      <c r="AP233" s="159"/>
      <c r="AQ233" s="159"/>
      <c r="AR233" s="159"/>
      <c r="AS233" s="159"/>
      <c r="AT233" s="159"/>
      <c r="AU233" s="159"/>
    </row>
    <row r="234" spans="2:47" s="38" customFormat="1" ht="12.75">
      <c r="B234" s="43"/>
      <c r="H234" s="159"/>
      <c r="I234" s="159"/>
      <c r="J234" s="159"/>
      <c r="K234" s="159"/>
      <c r="L234" s="159"/>
      <c r="M234" s="159"/>
      <c r="N234" s="159"/>
      <c r="O234" s="159"/>
      <c r="P234" s="159"/>
      <c r="Q234" s="159"/>
      <c r="R234" s="159"/>
      <c r="S234" s="159"/>
      <c r="T234" s="159"/>
      <c r="U234" s="159"/>
      <c r="V234" s="159"/>
      <c r="W234" s="159"/>
      <c r="X234" s="159"/>
      <c r="Y234" s="159"/>
      <c r="Z234" s="159"/>
      <c r="AA234" s="159"/>
      <c r="AB234" s="159"/>
      <c r="AC234" s="159"/>
      <c r="AD234" s="159"/>
      <c r="AE234" s="159"/>
      <c r="AF234" s="159"/>
      <c r="AG234" s="159"/>
      <c r="AH234" s="159"/>
      <c r="AI234" s="159"/>
      <c r="AJ234" s="159"/>
      <c r="AK234" s="159"/>
      <c r="AL234" s="159"/>
      <c r="AM234" s="159"/>
      <c r="AN234" s="159"/>
      <c r="AO234" s="159"/>
      <c r="AP234" s="159"/>
      <c r="AQ234" s="159"/>
      <c r="AR234" s="159"/>
      <c r="AS234" s="159"/>
      <c r="AT234" s="159"/>
      <c r="AU234" s="159"/>
    </row>
    <row r="235" spans="2:47" s="38" customFormat="1" ht="12.75">
      <c r="B235" s="43"/>
      <c r="H235" s="159"/>
      <c r="I235" s="159"/>
      <c r="J235" s="159"/>
      <c r="K235" s="159"/>
      <c r="L235" s="159"/>
      <c r="M235" s="159"/>
      <c r="N235" s="159"/>
      <c r="O235" s="159"/>
      <c r="P235" s="159"/>
      <c r="Q235" s="159"/>
      <c r="R235" s="159"/>
      <c r="S235" s="159"/>
      <c r="T235" s="159"/>
      <c r="U235" s="159"/>
      <c r="V235" s="159"/>
      <c r="W235" s="159"/>
      <c r="X235" s="159"/>
      <c r="Y235" s="159"/>
      <c r="Z235" s="159"/>
      <c r="AA235" s="159"/>
      <c r="AB235" s="159"/>
      <c r="AC235" s="159"/>
      <c r="AD235" s="159"/>
      <c r="AE235" s="159"/>
      <c r="AF235" s="159"/>
      <c r="AG235" s="159"/>
      <c r="AH235" s="159"/>
      <c r="AI235" s="159"/>
      <c r="AJ235" s="159"/>
      <c r="AK235" s="159"/>
      <c r="AL235" s="159"/>
      <c r="AM235" s="159"/>
      <c r="AN235" s="159"/>
      <c r="AO235" s="159"/>
      <c r="AP235" s="159"/>
      <c r="AQ235" s="159"/>
      <c r="AR235" s="159"/>
      <c r="AS235" s="159"/>
      <c r="AT235" s="159"/>
      <c r="AU235" s="159"/>
    </row>
    <row r="236" spans="2:47" s="38" customFormat="1" ht="12.75">
      <c r="B236" s="43"/>
      <c r="H236" s="159"/>
      <c r="I236" s="159"/>
      <c r="J236" s="159"/>
      <c r="K236" s="159"/>
      <c r="L236" s="159"/>
      <c r="M236" s="159"/>
      <c r="N236" s="159"/>
      <c r="O236" s="159"/>
      <c r="P236" s="159"/>
      <c r="Q236" s="159"/>
      <c r="R236" s="159"/>
      <c r="S236" s="159"/>
      <c r="T236" s="159"/>
      <c r="U236" s="159"/>
      <c r="V236" s="159"/>
      <c r="W236" s="159"/>
      <c r="X236" s="159"/>
      <c r="Y236" s="159"/>
      <c r="Z236" s="159"/>
      <c r="AA236" s="159"/>
      <c r="AB236" s="159"/>
      <c r="AC236" s="159"/>
      <c r="AD236" s="159"/>
      <c r="AE236" s="159"/>
      <c r="AF236" s="159"/>
      <c r="AG236" s="159"/>
      <c r="AH236" s="159"/>
      <c r="AI236" s="159"/>
      <c r="AJ236" s="159"/>
      <c r="AK236" s="159"/>
      <c r="AL236" s="159"/>
      <c r="AM236" s="159"/>
      <c r="AN236" s="159"/>
      <c r="AO236" s="159"/>
      <c r="AP236" s="159"/>
      <c r="AQ236" s="159"/>
      <c r="AR236" s="159"/>
      <c r="AS236" s="159"/>
      <c r="AT236" s="159"/>
      <c r="AU236" s="159"/>
    </row>
    <row r="237" spans="2:47" s="38" customFormat="1" ht="12.75">
      <c r="B237" s="43"/>
      <c r="H237" s="159"/>
      <c r="I237" s="159"/>
      <c r="J237" s="159"/>
      <c r="K237" s="159"/>
      <c r="L237" s="159"/>
      <c r="M237" s="159"/>
      <c r="N237" s="159"/>
      <c r="O237" s="159"/>
      <c r="P237" s="159"/>
      <c r="Q237" s="159"/>
      <c r="R237" s="159"/>
      <c r="S237" s="159"/>
      <c r="T237" s="159"/>
      <c r="U237" s="159"/>
      <c r="V237" s="159"/>
      <c r="W237" s="159"/>
      <c r="X237" s="159"/>
      <c r="Y237" s="159"/>
      <c r="Z237" s="159"/>
      <c r="AA237" s="159"/>
      <c r="AB237" s="159"/>
      <c r="AC237" s="159"/>
      <c r="AD237" s="159"/>
      <c r="AE237" s="159"/>
      <c r="AF237" s="159"/>
      <c r="AG237" s="159"/>
      <c r="AH237" s="159"/>
      <c r="AI237" s="159"/>
      <c r="AJ237" s="159"/>
      <c r="AK237" s="159"/>
      <c r="AL237" s="159"/>
      <c r="AM237" s="159"/>
      <c r="AN237" s="159"/>
      <c r="AO237" s="159"/>
      <c r="AP237" s="159"/>
      <c r="AQ237" s="159"/>
      <c r="AR237" s="159"/>
      <c r="AS237" s="159"/>
      <c r="AT237" s="159"/>
      <c r="AU237" s="159"/>
    </row>
    <row r="238" spans="2:47" s="38" customFormat="1" ht="12.75">
      <c r="B238" s="43"/>
      <c r="H238" s="159"/>
      <c r="I238" s="159"/>
      <c r="J238" s="159"/>
      <c r="K238" s="159"/>
      <c r="L238" s="159"/>
      <c r="M238" s="159"/>
      <c r="N238" s="159"/>
      <c r="O238" s="159"/>
      <c r="P238" s="159"/>
      <c r="Q238" s="159"/>
      <c r="R238" s="159"/>
      <c r="S238" s="159"/>
      <c r="T238" s="159"/>
      <c r="U238" s="159"/>
      <c r="V238" s="159"/>
      <c r="W238" s="159"/>
      <c r="X238" s="159"/>
      <c r="Y238" s="159"/>
      <c r="Z238" s="159"/>
      <c r="AA238" s="159"/>
      <c r="AB238" s="159"/>
      <c r="AC238" s="159"/>
      <c r="AD238" s="159"/>
      <c r="AE238" s="159"/>
      <c r="AF238" s="159"/>
      <c r="AG238" s="159"/>
      <c r="AH238" s="159"/>
      <c r="AI238" s="159"/>
      <c r="AJ238" s="159"/>
      <c r="AK238" s="159"/>
      <c r="AL238" s="159"/>
      <c r="AM238" s="159"/>
      <c r="AN238" s="159"/>
      <c r="AO238" s="159"/>
      <c r="AP238" s="159"/>
      <c r="AQ238" s="159"/>
      <c r="AR238" s="159"/>
      <c r="AS238" s="159"/>
      <c r="AT238" s="159"/>
      <c r="AU238" s="159"/>
    </row>
    <row r="239" spans="2:47" s="38" customFormat="1" ht="12.75">
      <c r="B239" s="43"/>
      <c r="H239" s="159"/>
      <c r="I239" s="159"/>
      <c r="J239" s="159"/>
      <c r="K239" s="159"/>
      <c r="L239" s="159"/>
      <c r="M239" s="159"/>
      <c r="N239" s="159"/>
      <c r="O239" s="159"/>
      <c r="P239" s="159"/>
      <c r="Q239" s="159"/>
      <c r="R239" s="159"/>
      <c r="S239" s="159"/>
      <c r="T239" s="159"/>
      <c r="U239" s="159"/>
      <c r="V239" s="159"/>
      <c r="W239" s="159"/>
      <c r="X239" s="159"/>
      <c r="Y239" s="159"/>
      <c r="Z239" s="159"/>
      <c r="AA239" s="159"/>
      <c r="AB239" s="159"/>
      <c r="AC239" s="159"/>
      <c r="AD239" s="159"/>
      <c r="AE239" s="159"/>
      <c r="AF239" s="159"/>
      <c r="AG239" s="159"/>
      <c r="AH239" s="159"/>
      <c r="AI239" s="159"/>
      <c r="AJ239" s="159"/>
      <c r="AK239" s="159"/>
      <c r="AL239" s="159"/>
      <c r="AM239" s="159"/>
      <c r="AN239" s="159"/>
      <c r="AO239" s="159"/>
      <c r="AP239" s="159"/>
      <c r="AQ239" s="159"/>
      <c r="AR239" s="159"/>
      <c r="AS239" s="159"/>
      <c r="AT239" s="159"/>
      <c r="AU239" s="159"/>
    </row>
    <row r="240" spans="2:47" s="38" customFormat="1" ht="12.75">
      <c r="B240" s="43"/>
      <c r="H240" s="159"/>
      <c r="I240" s="159"/>
      <c r="J240" s="159"/>
      <c r="K240" s="159"/>
      <c r="L240" s="159"/>
      <c r="M240" s="159"/>
      <c r="N240" s="159"/>
      <c r="O240" s="159"/>
      <c r="P240" s="159"/>
      <c r="Q240" s="159"/>
      <c r="R240" s="159"/>
      <c r="S240" s="159"/>
      <c r="T240" s="159"/>
      <c r="U240" s="159"/>
      <c r="V240" s="159"/>
      <c r="W240" s="159"/>
      <c r="X240" s="159"/>
      <c r="Y240" s="159"/>
      <c r="Z240" s="159"/>
      <c r="AA240" s="159"/>
      <c r="AB240" s="159"/>
      <c r="AC240" s="159"/>
      <c r="AD240" s="159"/>
      <c r="AE240" s="159"/>
      <c r="AF240" s="159"/>
      <c r="AG240" s="159"/>
      <c r="AH240" s="159"/>
      <c r="AI240" s="159"/>
      <c r="AJ240" s="159"/>
      <c r="AK240" s="159"/>
      <c r="AL240" s="159"/>
      <c r="AM240" s="159"/>
      <c r="AN240" s="159"/>
      <c r="AO240" s="159"/>
      <c r="AP240" s="159"/>
      <c r="AQ240" s="159"/>
      <c r="AR240" s="159"/>
      <c r="AS240" s="159"/>
      <c r="AT240" s="159"/>
      <c r="AU240" s="159"/>
    </row>
    <row r="241" spans="2:47" s="38" customFormat="1" ht="12.75">
      <c r="B241" s="43"/>
      <c r="H241" s="159"/>
      <c r="I241" s="159"/>
      <c r="J241" s="159"/>
      <c r="K241" s="159"/>
      <c r="L241" s="159"/>
      <c r="M241" s="159"/>
      <c r="N241" s="159"/>
      <c r="O241" s="159"/>
      <c r="P241" s="159"/>
      <c r="Q241" s="159"/>
      <c r="R241" s="159"/>
      <c r="S241" s="159"/>
      <c r="T241" s="159"/>
      <c r="U241" s="159"/>
      <c r="V241" s="159"/>
      <c r="W241" s="159"/>
      <c r="X241" s="159"/>
      <c r="Y241" s="159"/>
      <c r="Z241" s="159"/>
      <c r="AA241" s="159"/>
      <c r="AB241" s="159"/>
      <c r="AC241" s="159"/>
      <c r="AD241" s="159"/>
      <c r="AE241" s="159"/>
      <c r="AF241" s="159"/>
      <c r="AG241" s="159"/>
      <c r="AH241" s="159"/>
      <c r="AI241" s="159"/>
      <c r="AJ241" s="159"/>
      <c r="AK241" s="159"/>
      <c r="AL241" s="159"/>
      <c r="AM241" s="159"/>
      <c r="AN241" s="159"/>
      <c r="AO241" s="159"/>
      <c r="AP241" s="159"/>
      <c r="AQ241" s="159"/>
      <c r="AR241" s="159"/>
      <c r="AS241" s="159"/>
      <c r="AT241" s="159"/>
      <c r="AU241" s="159"/>
    </row>
    <row r="242" spans="2:47" s="38" customFormat="1" ht="12.75">
      <c r="B242" s="43"/>
      <c r="H242" s="159"/>
      <c r="I242" s="159"/>
      <c r="J242" s="159"/>
      <c r="K242" s="159"/>
      <c r="L242" s="159"/>
      <c r="M242" s="159"/>
      <c r="N242" s="159"/>
      <c r="O242" s="159"/>
      <c r="P242" s="159"/>
      <c r="Q242" s="159"/>
      <c r="R242" s="159"/>
      <c r="S242" s="159"/>
      <c r="T242" s="159"/>
      <c r="U242" s="159"/>
      <c r="V242" s="159"/>
      <c r="W242" s="159"/>
      <c r="X242" s="159"/>
      <c r="Y242" s="159"/>
      <c r="Z242" s="159"/>
      <c r="AA242" s="159"/>
      <c r="AB242" s="159"/>
      <c r="AC242" s="159"/>
      <c r="AD242" s="159"/>
      <c r="AE242" s="159"/>
      <c r="AF242" s="159"/>
      <c r="AG242" s="159"/>
      <c r="AH242" s="159"/>
      <c r="AI242" s="159"/>
      <c r="AJ242" s="159"/>
      <c r="AK242" s="159"/>
      <c r="AL242" s="159"/>
      <c r="AM242" s="159"/>
      <c r="AN242" s="159"/>
      <c r="AO242" s="159"/>
      <c r="AP242" s="159"/>
      <c r="AQ242" s="159"/>
      <c r="AR242" s="159"/>
      <c r="AS242" s="159"/>
      <c r="AT242" s="159"/>
      <c r="AU242" s="159"/>
    </row>
    <row r="243" spans="2:47" s="38" customFormat="1" ht="12.75">
      <c r="B243" s="43"/>
      <c r="H243" s="159"/>
      <c r="I243" s="159"/>
      <c r="J243" s="159"/>
      <c r="K243" s="159"/>
      <c r="L243" s="159"/>
      <c r="M243" s="159"/>
      <c r="N243" s="159"/>
      <c r="O243" s="159"/>
      <c r="P243" s="159"/>
      <c r="Q243" s="159"/>
      <c r="R243" s="159"/>
      <c r="S243" s="159"/>
      <c r="T243" s="159"/>
      <c r="U243" s="159"/>
      <c r="V243" s="159"/>
      <c r="W243" s="159"/>
      <c r="X243" s="159"/>
      <c r="Y243" s="159"/>
      <c r="Z243" s="159"/>
      <c r="AA243" s="159"/>
      <c r="AB243" s="159"/>
      <c r="AC243" s="159"/>
      <c r="AD243" s="159"/>
      <c r="AE243" s="159"/>
      <c r="AF243" s="159"/>
      <c r="AG243" s="159"/>
      <c r="AH243" s="159"/>
      <c r="AI243" s="159"/>
      <c r="AJ243" s="159"/>
      <c r="AK243" s="159"/>
      <c r="AL243" s="159"/>
      <c r="AM243" s="159"/>
      <c r="AN243" s="159"/>
      <c r="AO243" s="159"/>
      <c r="AP243" s="159"/>
      <c r="AQ243" s="159"/>
      <c r="AR243" s="159"/>
      <c r="AS243" s="159"/>
      <c r="AT243" s="159"/>
      <c r="AU243" s="159"/>
    </row>
    <row r="244" spans="2:47" s="38" customFormat="1" ht="12.75">
      <c r="B244" s="43"/>
      <c r="H244" s="159"/>
      <c r="I244" s="159"/>
      <c r="J244" s="159"/>
      <c r="K244" s="159"/>
      <c r="L244" s="159"/>
      <c r="M244" s="159"/>
      <c r="N244" s="159"/>
      <c r="O244" s="159"/>
      <c r="P244" s="159"/>
      <c r="Q244" s="159"/>
      <c r="R244" s="159"/>
      <c r="S244" s="159"/>
      <c r="T244" s="159"/>
      <c r="U244" s="159"/>
      <c r="V244" s="159"/>
      <c r="W244" s="159"/>
      <c r="X244" s="159"/>
      <c r="Y244" s="159"/>
      <c r="Z244" s="159"/>
      <c r="AA244" s="159"/>
      <c r="AB244" s="159"/>
      <c r="AC244" s="159"/>
      <c r="AD244" s="159"/>
      <c r="AE244" s="159"/>
      <c r="AF244" s="159"/>
      <c r="AG244" s="159"/>
      <c r="AH244" s="159"/>
      <c r="AI244" s="159"/>
      <c r="AJ244" s="159"/>
      <c r="AK244" s="159"/>
      <c r="AL244" s="159"/>
      <c r="AM244" s="159"/>
      <c r="AN244" s="159"/>
      <c r="AO244" s="159"/>
      <c r="AP244" s="159"/>
      <c r="AQ244" s="159"/>
      <c r="AR244" s="159"/>
      <c r="AS244" s="159"/>
      <c r="AT244" s="159"/>
      <c r="AU244" s="159"/>
    </row>
    <row r="245" spans="2:47" s="38" customFormat="1" ht="12.75">
      <c r="B245" s="43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  <c r="W245" s="159"/>
      <c r="X245" s="159"/>
      <c r="Y245" s="159"/>
      <c r="Z245" s="159"/>
      <c r="AA245" s="159"/>
      <c r="AB245" s="159"/>
      <c r="AC245" s="159"/>
      <c r="AD245" s="159"/>
      <c r="AE245" s="159"/>
      <c r="AF245" s="159"/>
      <c r="AG245" s="159"/>
      <c r="AH245" s="159"/>
      <c r="AI245" s="159"/>
      <c r="AJ245" s="159"/>
      <c r="AK245" s="159"/>
      <c r="AL245" s="159"/>
      <c r="AM245" s="159"/>
      <c r="AN245" s="159"/>
      <c r="AO245" s="159"/>
      <c r="AP245" s="159"/>
      <c r="AQ245" s="159"/>
      <c r="AR245" s="159"/>
      <c r="AS245" s="159"/>
      <c r="AT245" s="159"/>
      <c r="AU245" s="159"/>
    </row>
    <row r="246" spans="2:47" s="38" customFormat="1" ht="12.75">
      <c r="B246" s="43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  <c r="W246" s="159"/>
      <c r="X246" s="159"/>
      <c r="Y246" s="159"/>
      <c r="Z246" s="159"/>
      <c r="AA246" s="159"/>
      <c r="AB246" s="159"/>
      <c r="AC246" s="159"/>
      <c r="AD246" s="159"/>
      <c r="AE246" s="159"/>
      <c r="AF246" s="159"/>
      <c r="AG246" s="159"/>
      <c r="AH246" s="159"/>
      <c r="AI246" s="159"/>
      <c r="AJ246" s="159"/>
      <c r="AK246" s="159"/>
      <c r="AL246" s="159"/>
      <c r="AM246" s="159"/>
      <c r="AN246" s="159"/>
      <c r="AO246" s="159"/>
      <c r="AP246" s="159"/>
      <c r="AQ246" s="159"/>
      <c r="AR246" s="159"/>
      <c r="AS246" s="159"/>
      <c r="AT246" s="159"/>
      <c r="AU246" s="159"/>
    </row>
    <row r="247" spans="2:47" s="38" customFormat="1" ht="12.75">
      <c r="B247" s="43"/>
      <c r="H247" s="159"/>
      <c r="I247" s="159"/>
      <c r="J247" s="159"/>
      <c r="K247" s="159"/>
      <c r="L247" s="159"/>
      <c r="M247" s="159"/>
      <c r="N247" s="159"/>
      <c r="O247" s="159"/>
      <c r="P247" s="159"/>
      <c r="Q247" s="159"/>
      <c r="R247" s="159"/>
      <c r="S247" s="159"/>
      <c r="T247" s="159"/>
      <c r="U247" s="159"/>
      <c r="V247" s="159"/>
      <c r="W247" s="159"/>
      <c r="X247" s="159"/>
      <c r="Y247" s="159"/>
      <c r="Z247" s="159"/>
      <c r="AA247" s="159"/>
      <c r="AB247" s="159"/>
      <c r="AC247" s="159"/>
      <c r="AD247" s="159"/>
      <c r="AE247" s="159"/>
      <c r="AF247" s="159"/>
      <c r="AG247" s="159"/>
      <c r="AH247" s="159"/>
      <c r="AI247" s="159"/>
      <c r="AJ247" s="159"/>
      <c r="AK247" s="159"/>
      <c r="AL247" s="159"/>
      <c r="AM247" s="159"/>
      <c r="AN247" s="159"/>
      <c r="AO247" s="159"/>
      <c r="AP247" s="159"/>
      <c r="AQ247" s="159"/>
      <c r="AR247" s="159"/>
      <c r="AS247" s="159"/>
      <c r="AT247" s="159"/>
      <c r="AU247" s="159"/>
    </row>
    <row r="248" spans="2:47" s="38" customFormat="1" ht="12.75">
      <c r="B248" s="43"/>
      <c r="H248" s="159"/>
      <c r="I248" s="159"/>
      <c r="J248" s="159"/>
      <c r="K248" s="159"/>
      <c r="L248" s="159"/>
      <c r="M248" s="159"/>
      <c r="N248" s="159"/>
      <c r="O248" s="159"/>
      <c r="P248" s="159"/>
      <c r="Q248" s="159"/>
      <c r="R248" s="159"/>
      <c r="S248" s="159"/>
      <c r="T248" s="159"/>
      <c r="U248" s="159"/>
      <c r="V248" s="159"/>
      <c r="W248" s="159"/>
      <c r="X248" s="159"/>
      <c r="Y248" s="159"/>
      <c r="Z248" s="159"/>
      <c r="AA248" s="159"/>
      <c r="AB248" s="159"/>
      <c r="AC248" s="159"/>
      <c r="AD248" s="159"/>
      <c r="AE248" s="159"/>
      <c r="AF248" s="159"/>
      <c r="AG248" s="159"/>
      <c r="AH248" s="159"/>
      <c r="AI248" s="159"/>
      <c r="AJ248" s="159"/>
      <c r="AK248" s="159"/>
      <c r="AL248" s="159"/>
      <c r="AM248" s="159"/>
      <c r="AN248" s="159"/>
      <c r="AO248" s="159"/>
      <c r="AP248" s="159"/>
      <c r="AQ248" s="159"/>
      <c r="AR248" s="159"/>
      <c r="AS248" s="159"/>
      <c r="AT248" s="159"/>
      <c r="AU248" s="159"/>
    </row>
    <row r="249" spans="2:47" s="38" customFormat="1" ht="12.75">
      <c r="B249" s="43"/>
      <c r="H249" s="159"/>
      <c r="I249" s="159"/>
      <c r="J249" s="159"/>
      <c r="K249" s="159"/>
      <c r="L249" s="159"/>
      <c r="M249" s="159"/>
      <c r="N249" s="159"/>
      <c r="O249" s="159"/>
      <c r="P249" s="159"/>
      <c r="Q249" s="159"/>
      <c r="R249" s="159"/>
      <c r="S249" s="159"/>
      <c r="T249" s="159"/>
      <c r="U249" s="159"/>
      <c r="V249" s="159"/>
      <c r="W249" s="159"/>
      <c r="X249" s="159"/>
      <c r="Y249" s="159"/>
      <c r="Z249" s="159"/>
      <c r="AA249" s="159"/>
      <c r="AB249" s="159"/>
      <c r="AC249" s="159"/>
      <c r="AD249" s="159"/>
      <c r="AE249" s="159"/>
      <c r="AF249" s="159"/>
      <c r="AG249" s="159"/>
      <c r="AH249" s="159"/>
      <c r="AI249" s="159"/>
      <c r="AJ249" s="159"/>
      <c r="AK249" s="159"/>
      <c r="AL249" s="159"/>
      <c r="AM249" s="159"/>
      <c r="AN249" s="159"/>
      <c r="AO249" s="159"/>
      <c r="AP249" s="159"/>
      <c r="AQ249" s="159"/>
      <c r="AR249" s="159"/>
      <c r="AS249" s="159"/>
      <c r="AT249" s="159"/>
      <c r="AU249" s="159"/>
    </row>
    <row r="250" spans="2:47" s="38" customFormat="1" ht="12.75">
      <c r="B250" s="43"/>
      <c r="H250" s="159"/>
      <c r="I250" s="159"/>
      <c r="J250" s="159"/>
      <c r="K250" s="159"/>
      <c r="L250" s="159"/>
      <c r="M250" s="159"/>
      <c r="N250" s="159"/>
      <c r="O250" s="159"/>
      <c r="P250" s="159"/>
      <c r="Q250" s="159"/>
      <c r="R250" s="159"/>
      <c r="S250" s="159"/>
      <c r="T250" s="159"/>
      <c r="U250" s="159"/>
      <c r="V250" s="159"/>
      <c r="W250" s="159"/>
      <c r="X250" s="159"/>
      <c r="Y250" s="159"/>
      <c r="Z250" s="159"/>
      <c r="AA250" s="159"/>
      <c r="AB250" s="159"/>
      <c r="AC250" s="159"/>
      <c r="AD250" s="159"/>
      <c r="AE250" s="159"/>
      <c r="AF250" s="159"/>
      <c r="AG250" s="159"/>
      <c r="AH250" s="159"/>
      <c r="AI250" s="159"/>
      <c r="AJ250" s="159"/>
      <c r="AK250" s="159"/>
      <c r="AL250" s="159"/>
      <c r="AM250" s="159"/>
      <c r="AN250" s="159"/>
      <c r="AO250" s="159"/>
      <c r="AP250" s="159"/>
      <c r="AQ250" s="159"/>
      <c r="AR250" s="159"/>
      <c r="AS250" s="159"/>
      <c r="AT250" s="159"/>
      <c r="AU250" s="159"/>
    </row>
    <row r="251" spans="2:47" s="38" customFormat="1" ht="12.75">
      <c r="B251" s="43"/>
      <c r="H251" s="159"/>
      <c r="I251" s="159"/>
      <c r="J251" s="159"/>
      <c r="K251" s="159"/>
      <c r="L251" s="159"/>
      <c r="M251" s="159"/>
      <c r="N251" s="159"/>
      <c r="O251" s="159"/>
      <c r="P251" s="159"/>
      <c r="Q251" s="159"/>
      <c r="R251" s="159"/>
      <c r="S251" s="159"/>
      <c r="T251" s="159"/>
      <c r="U251" s="159"/>
      <c r="V251" s="159"/>
      <c r="W251" s="159"/>
      <c r="X251" s="159"/>
      <c r="Y251" s="159"/>
      <c r="Z251" s="159"/>
      <c r="AA251" s="159"/>
      <c r="AB251" s="159"/>
      <c r="AC251" s="159"/>
      <c r="AD251" s="159"/>
      <c r="AE251" s="159"/>
      <c r="AF251" s="159"/>
      <c r="AG251" s="159"/>
      <c r="AH251" s="159"/>
      <c r="AI251" s="159"/>
      <c r="AJ251" s="159"/>
      <c r="AK251" s="159"/>
      <c r="AL251" s="159"/>
      <c r="AM251" s="159"/>
      <c r="AN251" s="159"/>
      <c r="AO251" s="159"/>
      <c r="AP251" s="159"/>
      <c r="AQ251" s="159"/>
      <c r="AR251" s="159"/>
      <c r="AS251" s="159"/>
      <c r="AT251" s="159"/>
      <c r="AU251" s="159"/>
    </row>
    <row r="252" spans="2:47" s="38" customFormat="1" ht="12.75">
      <c r="B252" s="43"/>
      <c r="H252" s="159"/>
      <c r="I252" s="159"/>
      <c r="J252" s="159"/>
      <c r="K252" s="159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9"/>
      <c r="W252" s="159"/>
      <c r="X252" s="159"/>
      <c r="Y252" s="159"/>
      <c r="Z252" s="159"/>
      <c r="AA252" s="159"/>
      <c r="AB252" s="159"/>
      <c r="AC252" s="159"/>
      <c r="AD252" s="159"/>
      <c r="AE252" s="159"/>
      <c r="AF252" s="159"/>
      <c r="AG252" s="159"/>
      <c r="AH252" s="159"/>
      <c r="AI252" s="159"/>
      <c r="AJ252" s="159"/>
      <c r="AK252" s="159"/>
      <c r="AL252" s="159"/>
      <c r="AM252" s="159"/>
      <c r="AN252" s="159"/>
      <c r="AO252" s="159"/>
      <c r="AP252" s="159"/>
      <c r="AQ252" s="159"/>
      <c r="AR252" s="159"/>
      <c r="AS252" s="159"/>
      <c r="AT252" s="159"/>
      <c r="AU252" s="159"/>
    </row>
    <row r="253" spans="2:47" s="38" customFormat="1" ht="12.75">
      <c r="B253" s="43"/>
      <c r="H253" s="159"/>
      <c r="I253" s="159"/>
      <c r="J253" s="159"/>
      <c r="K253" s="159"/>
      <c r="L253" s="159"/>
      <c r="M253" s="159"/>
      <c r="N253" s="159"/>
      <c r="O253" s="159"/>
      <c r="P253" s="159"/>
      <c r="Q253" s="159"/>
      <c r="R253" s="159"/>
      <c r="S253" s="159"/>
      <c r="T253" s="159"/>
      <c r="U253" s="159"/>
      <c r="V253" s="159"/>
      <c r="W253" s="159"/>
      <c r="X253" s="159"/>
      <c r="Y253" s="159"/>
      <c r="Z253" s="159"/>
      <c r="AA253" s="159"/>
      <c r="AB253" s="159"/>
      <c r="AC253" s="159"/>
      <c r="AD253" s="159"/>
      <c r="AE253" s="159"/>
      <c r="AF253" s="159"/>
      <c r="AG253" s="159"/>
      <c r="AH253" s="159"/>
      <c r="AI253" s="159"/>
      <c r="AJ253" s="159"/>
      <c r="AK253" s="159"/>
      <c r="AL253" s="159"/>
      <c r="AM253" s="159"/>
      <c r="AN253" s="159"/>
      <c r="AO253" s="159"/>
      <c r="AP253" s="159"/>
      <c r="AQ253" s="159"/>
      <c r="AR253" s="159"/>
      <c r="AS253" s="159"/>
      <c r="AT253" s="159"/>
      <c r="AU253" s="159"/>
    </row>
    <row r="254" spans="2:47" s="38" customFormat="1" ht="12.75">
      <c r="B254" s="43"/>
      <c r="H254" s="159"/>
      <c r="I254" s="159"/>
      <c r="J254" s="159"/>
      <c r="K254" s="159"/>
      <c r="L254" s="159"/>
      <c r="M254" s="159"/>
      <c r="N254" s="159"/>
      <c r="O254" s="159"/>
      <c r="P254" s="159"/>
      <c r="Q254" s="159"/>
      <c r="R254" s="159"/>
      <c r="S254" s="159"/>
      <c r="T254" s="159"/>
      <c r="U254" s="159"/>
      <c r="V254" s="159"/>
      <c r="W254" s="159"/>
      <c r="X254" s="159"/>
      <c r="Y254" s="159"/>
      <c r="Z254" s="159"/>
      <c r="AA254" s="159"/>
      <c r="AB254" s="159"/>
      <c r="AC254" s="159"/>
      <c r="AD254" s="159"/>
      <c r="AE254" s="159"/>
      <c r="AF254" s="159"/>
      <c r="AG254" s="159"/>
      <c r="AH254" s="159"/>
      <c r="AI254" s="159"/>
      <c r="AJ254" s="159"/>
      <c r="AK254" s="159"/>
      <c r="AL254" s="159"/>
      <c r="AM254" s="159"/>
      <c r="AN254" s="159"/>
      <c r="AO254" s="159"/>
      <c r="AP254" s="159"/>
      <c r="AQ254" s="159"/>
      <c r="AR254" s="159"/>
      <c r="AS254" s="159"/>
      <c r="AT254" s="159"/>
      <c r="AU254" s="159"/>
    </row>
    <row r="255" spans="2:47" s="38" customFormat="1" ht="12.75">
      <c r="B255" s="43"/>
      <c r="H255" s="159"/>
      <c r="I255" s="159"/>
      <c r="J255" s="159"/>
      <c r="K255" s="159"/>
      <c r="L255" s="159"/>
      <c r="M255" s="159"/>
      <c r="N255" s="159"/>
      <c r="O255" s="159"/>
      <c r="P255" s="159"/>
      <c r="Q255" s="159"/>
      <c r="R255" s="159"/>
      <c r="S255" s="159"/>
      <c r="T255" s="159"/>
      <c r="U255" s="159"/>
      <c r="V255" s="159"/>
      <c r="W255" s="159"/>
      <c r="X255" s="159"/>
      <c r="Y255" s="159"/>
      <c r="Z255" s="159"/>
      <c r="AA255" s="159"/>
      <c r="AB255" s="159"/>
      <c r="AC255" s="159"/>
      <c r="AD255" s="159"/>
      <c r="AE255" s="159"/>
      <c r="AF255" s="159"/>
      <c r="AG255" s="159"/>
      <c r="AH255" s="159"/>
      <c r="AI255" s="159"/>
      <c r="AJ255" s="159"/>
      <c r="AK255" s="159"/>
      <c r="AL255" s="159"/>
      <c r="AM255" s="159"/>
      <c r="AN255" s="159"/>
      <c r="AO255" s="159"/>
      <c r="AP255" s="159"/>
      <c r="AQ255" s="159"/>
      <c r="AR255" s="159"/>
      <c r="AS255" s="159"/>
      <c r="AT255" s="159"/>
      <c r="AU255" s="159"/>
    </row>
    <row r="256" spans="2:47" s="38" customFormat="1" ht="12.75">
      <c r="B256" s="43"/>
      <c r="H256" s="159"/>
      <c r="I256" s="159"/>
      <c r="J256" s="159"/>
      <c r="K256" s="159"/>
      <c r="L256" s="159"/>
      <c r="M256" s="159"/>
      <c r="N256" s="159"/>
      <c r="O256" s="159"/>
      <c r="P256" s="159"/>
      <c r="Q256" s="159"/>
      <c r="R256" s="159"/>
      <c r="S256" s="159"/>
      <c r="T256" s="159"/>
      <c r="U256" s="159"/>
      <c r="V256" s="159"/>
      <c r="W256" s="159"/>
      <c r="X256" s="159"/>
      <c r="Y256" s="159"/>
      <c r="Z256" s="159"/>
      <c r="AA256" s="159"/>
      <c r="AB256" s="159"/>
      <c r="AC256" s="159"/>
      <c r="AD256" s="159"/>
      <c r="AE256" s="159"/>
      <c r="AF256" s="159"/>
      <c r="AG256" s="159"/>
      <c r="AH256" s="159"/>
      <c r="AI256" s="159"/>
      <c r="AJ256" s="159"/>
      <c r="AK256" s="159"/>
      <c r="AL256" s="159"/>
      <c r="AM256" s="159"/>
      <c r="AN256" s="159"/>
      <c r="AO256" s="159"/>
      <c r="AP256" s="159"/>
      <c r="AQ256" s="159"/>
      <c r="AR256" s="159"/>
      <c r="AS256" s="159"/>
      <c r="AT256" s="159"/>
      <c r="AU256" s="159"/>
    </row>
    <row r="257" spans="2:47" s="38" customFormat="1" ht="12.75">
      <c r="B257" s="43"/>
      <c r="H257" s="159"/>
      <c r="I257" s="159"/>
      <c r="J257" s="159"/>
      <c r="K257" s="159"/>
      <c r="L257" s="159"/>
      <c r="M257" s="159"/>
      <c r="N257" s="159"/>
      <c r="O257" s="159"/>
      <c r="P257" s="159"/>
      <c r="Q257" s="159"/>
      <c r="R257" s="159"/>
      <c r="S257" s="159"/>
      <c r="T257" s="159"/>
      <c r="U257" s="159"/>
      <c r="V257" s="159"/>
      <c r="W257" s="159"/>
      <c r="X257" s="159"/>
      <c r="Y257" s="159"/>
      <c r="Z257" s="159"/>
      <c r="AA257" s="159"/>
      <c r="AB257" s="159"/>
      <c r="AC257" s="159"/>
      <c r="AD257" s="159"/>
      <c r="AE257" s="159"/>
      <c r="AF257" s="159"/>
      <c r="AG257" s="159"/>
      <c r="AH257" s="159"/>
      <c r="AI257" s="159"/>
      <c r="AJ257" s="159"/>
      <c r="AK257" s="159"/>
      <c r="AL257" s="159"/>
      <c r="AM257" s="159"/>
      <c r="AN257" s="159"/>
      <c r="AO257" s="159"/>
      <c r="AP257" s="159"/>
      <c r="AQ257" s="159"/>
      <c r="AR257" s="159"/>
      <c r="AS257" s="159"/>
      <c r="AT257" s="159"/>
      <c r="AU257" s="159"/>
    </row>
    <row r="258" spans="2:47" s="38" customFormat="1" ht="12.75">
      <c r="B258" s="43"/>
      <c r="H258" s="159"/>
      <c r="I258" s="159"/>
      <c r="J258" s="159"/>
      <c r="K258" s="159"/>
      <c r="L258" s="159"/>
      <c r="M258" s="159"/>
      <c r="N258" s="159"/>
      <c r="O258" s="159"/>
      <c r="P258" s="159"/>
      <c r="Q258" s="159"/>
      <c r="R258" s="159"/>
      <c r="S258" s="159"/>
      <c r="T258" s="159"/>
      <c r="U258" s="159"/>
      <c r="V258" s="159"/>
      <c r="W258" s="159"/>
      <c r="X258" s="159"/>
      <c r="Y258" s="159"/>
      <c r="Z258" s="159"/>
      <c r="AA258" s="159"/>
      <c r="AB258" s="159"/>
      <c r="AC258" s="159"/>
      <c r="AD258" s="159"/>
      <c r="AE258" s="159"/>
      <c r="AF258" s="159"/>
      <c r="AG258" s="159"/>
      <c r="AH258" s="159"/>
      <c r="AI258" s="159"/>
      <c r="AJ258" s="159"/>
      <c r="AK258" s="159"/>
      <c r="AL258" s="159"/>
      <c r="AM258" s="159"/>
      <c r="AN258" s="159"/>
      <c r="AO258" s="159"/>
      <c r="AP258" s="159"/>
      <c r="AQ258" s="159"/>
      <c r="AR258" s="159"/>
      <c r="AS258" s="159"/>
      <c r="AT258" s="159"/>
      <c r="AU258" s="159"/>
    </row>
    <row r="259" spans="2:47" s="38" customFormat="1" ht="12.75">
      <c r="B259" s="43"/>
      <c r="H259" s="159"/>
      <c r="I259" s="159"/>
      <c r="J259" s="159"/>
      <c r="K259" s="159"/>
      <c r="L259" s="159"/>
      <c r="M259" s="159"/>
      <c r="N259" s="159"/>
      <c r="O259" s="159"/>
      <c r="P259" s="159"/>
      <c r="Q259" s="159"/>
      <c r="R259" s="159"/>
      <c r="S259" s="159"/>
      <c r="T259" s="159"/>
      <c r="U259" s="159"/>
      <c r="V259" s="159"/>
      <c r="W259" s="159"/>
      <c r="X259" s="159"/>
      <c r="Y259" s="159"/>
      <c r="Z259" s="159"/>
      <c r="AA259" s="159"/>
      <c r="AB259" s="159"/>
      <c r="AC259" s="159"/>
      <c r="AD259" s="159"/>
      <c r="AE259" s="159"/>
      <c r="AF259" s="159"/>
      <c r="AG259" s="159"/>
      <c r="AH259" s="159"/>
      <c r="AI259" s="159"/>
      <c r="AJ259" s="159"/>
      <c r="AK259" s="159"/>
      <c r="AL259" s="159"/>
      <c r="AM259" s="159"/>
      <c r="AN259" s="159"/>
      <c r="AO259" s="159"/>
      <c r="AP259" s="159"/>
      <c r="AQ259" s="159"/>
      <c r="AR259" s="159"/>
      <c r="AS259" s="159"/>
      <c r="AT259" s="159"/>
      <c r="AU259" s="159"/>
    </row>
    <row r="260" spans="2:47" s="38" customFormat="1" ht="12.75">
      <c r="B260" s="43"/>
      <c r="H260" s="159"/>
      <c r="I260" s="159"/>
      <c r="J260" s="159"/>
      <c r="K260" s="159"/>
      <c r="L260" s="159"/>
      <c r="M260" s="159"/>
      <c r="N260" s="159"/>
      <c r="O260" s="159"/>
      <c r="P260" s="159"/>
      <c r="Q260" s="159"/>
      <c r="R260" s="159"/>
      <c r="S260" s="159"/>
      <c r="T260" s="159"/>
      <c r="U260" s="159"/>
      <c r="V260" s="159"/>
      <c r="W260" s="159"/>
      <c r="X260" s="159"/>
      <c r="Y260" s="159"/>
      <c r="Z260" s="159"/>
      <c r="AA260" s="159"/>
      <c r="AB260" s="159"/>
      <c r="AC260" s="159"/>
      <c r="AD260" s="159"/>
      <c r="AE260" s="159"/>
      <c r="AF260" s="159"/>
      <c r="AG260" s="159"/>
      <c r="AH260" s="159"/>
      <c r="AI260" s="159"/>
      <c r="AJ260" s="159"/>
      <c r="AK260" s="159"/>
      <c r="AL260" s="159"/>
      <c r="AM260" s="159"/>
      <c r="AN260" s="159"/>
      <c r="AO260" s="159"/>
      <c r="AP260" s="159"/>
      <c r="AQ260" s="159"/>
      <c r="AR260" s="159"/>
      <c r="AS260" s="159"/>
      <c r="AT260" s="159"/>
      <c r="AU260" s="159"/>
    </row>
    <row r="261" spans="2:47" s="38" customFormat="1" ht="12.75">
      <c r="B261" s="43"/>
      <c r="H261" s="159"/>
      <c r="I261" s="159"/>
      <c r="J261" s="159"/>
      <c r="K261" s="159"/>
      <c r="L261" s="159"/>
      <c r="M261" s="159"/>
      <c r="N261" s="159"/>
      <c r="O261" s="159"/>
      <c r="P261" s="159"/>
      <c r="Q261" s="159"/>
      <c r="R261" s="159"/>
      <c r="S261" s="159"/>
      <c r="T261" s="159"/>
      <c r="U261" s="159"/>
      <c r="V261" s="159"/>
      <c r="W261" s="159"/>
      <c r="X261" s="159"/>
      <c r="Y261" s="159"/>
      <c r="Z261" s="159"/>
      <c r="AA261" s="159"/>
      <c r="AB261" s="159"/>
      <c r="AC261" s="159"/>
      <c r="AD261" s="159"/>
      <c r="AE261" s="159"/>
      <c r="AF261" s="159"/>
      <c r="AG261" s="159"/>
      <c r="AH261" s="159"/>
      <c r="AI261" s="159"/>
      <c r="AJ261" s="159"/>
      <c r="AK261" s="159"/>
      <c r="AL261" s="159"/>
      <c r="AM261" s="159"/>
      <c r="AN261" s="159"/>
      <c r="AO261" s="159"/>
      <c r="AP261" s="159"/>
      <c r="AQ261" s="159"/>
      <c r="AR261" s="159"/>
      <c r="AS261" s="159"/>
      <c r="AT261" s="159"/>
      <c r="AU261" s="159"/>
    </row>
    <row r="262" spans="2:47" s="38" customFormat="1" ht="12.75">
      <c r="B262" s="43"/>
      <c r="H262" s="159"/>
      <c r="I262" s="159"/>
      <c r="J262" s="159"/>
      <c r="K262" s="159"/>
      <c r="L262" s="159"/>
      <c r="M262" s="159"/>
      <c r="N262" s="159"/>
      <c r="O262" s="159"/>
      <c r="P262" s="159"/>
      <c r="Q262" s="159"/>
      <c r="R262" s="159"/>
      <c r="S262" s="159"/>
      <c r="T262" s="159"/>
      <c r="U262" s="159"/>
      <c r="V262" s="159"/>
      <c r="W262" s="159"/>
      <c r="X262" s="159"/>
      <c r="Y262" s="159"/>
      <c r="Z262" s="159"/>
      <c r="AA262" s="159"/>
      <c r="AB262" s="159"/>
      <c r="AC262" s="159"/>
      <c r="AD262" s="159"/>
      <c r="AE262" s="159"/>
      <c r="AF262" s="159"/>
      <c r="AG262" s="159"/>
      <c r="AH262" s="159"/>
      <c r="AI262" s="159"/>
      <c r="AJ262" s="159"/>
      <c r="AK262" s="159"/>
      <c r="AL262" s="159"/>
      <c r="AM262" s="159"/>
      <c r="AN262" s="159"/>
      <c r="AO262" s="159"/>
      <c r="AP262" s="159"/>
      <c r="AQ262" s="159"/>
      <c r="AR262" s="159"/>
      <c r="AS262" s="159"/>
      <c r="AT262" s="159"/>
      <c r="AU262" s="159"/>
    </row>
    <row r="263" spans="2:47" s="38" customFormat="1" ht="12.75">
      <c r="B263" s="43"/>
      <c r="H263" s="159"/>
      <c r="I263" s="159"/>
      <c r="J263" s="159"/>
      <c r="K263" s="159"/>
      <c r="L263" s="159"/>
      <c r="M263" s="159"/>
      <c r="N263" s="159"/>
      <c r="O263" s="159"/>
      <c r="P263" s="159"/>
      <c r="Q263" s="159"/>
      <c r="R263" s="159"/>
      <c r="S263" s="159"/>
      <c r="T263" s="159"/>
      <c r="U263" s="159"/>
      <c r="V263" s="159"/>
      <c r="W263" s="159"/>
      <c r="X263" s="159"/>
      <c r="Y263" s="159"/>
      <c r="Z263" s="159"/>
      <c r="AA263" s="159"/>
      <c r="AB263" s="159"/>
      <c r="AC263" s="159"/>
      <c r="AD263" s="159"/>
      <c r="AE263" s="159"/>
      <c r="AF263" s="159"/>
      <c r="AG263" s="159"/>
      <c r="AH263" s="159"/>
      <c r="AI263" s="159"/>
      <c r="AJ263" s="159"/>
      <c r="AK263" s="159"/>
      <c r="AL263" s="159"/>
      <c r="AM263" s="159"/>
      <c r="AN263" s="159"/>
      <c r="AO263" s="159"/>
      <c r="AP263" s="159"/>
      <c r="AQ263" s="159"/>
      <c r="AR263" s="159"/>
      <c r="AS263" s="159"/>
      <c r="AT263" s="159"/>
      <c r="AU263" s="159"/>
    </row>
    <row r="264" spans="2:47" s="38" customFormat="1" ht="12.75">
      <c r="B264" s="43"/>
      <c r="H264" s="159"/>
      <c r="I264" s="159"/>
      <c r="J264" s="159"/>
      <c r="K264" s="159"/>
      <c r="L264" s="159"/>
      <c r="M264" s="159"/>
      <c r="N264" s="159"/>
      <c r="O264" s="159"/>
      <c r="P264" s="159"/>
      <c r="Q264" s="159"/>
      <c r="R264" s="159"/>
      <c r="S264" s="159"/>
      <c r="T264" s="159"/>
      <c r="U264" s="159"/>
      <c r="V264" s="159"/>
      <c r="W264" s="159"/>
      <c r="X264" s="159"/>
      <c r="Y264" s="159"/>
      <c r="Z264" s="159"/>
      <c r="AA264" s="159"/>
      <c r="AB264" s="159"/>
      <c r="AC264" s="159"/>
      <c r="AD264" s="159"/>
      <c r="AE264" s="159"/>
      <c r="AF264" s="159"/>
      <c r="AG264" s="159"/>
      <c r="AH264" s="159"/>
      <c r="AI264" s="159"/>
      <c r="AJ264" s="159"/>
      <c r="AK264" s="159"/>
      <c r="AL264" s="159"/>
      <c r="AM264" s="159"/>
      <c r="AN264" s="159"/>
      <c r="AO264" s="159"/>
      <c r="AP264" s="159"/>
      <c r="AQ264" s="159"/>
      <c r="AR264" s="159"/>
      <c r="AS264" s="159"/>
      <c r="AT264" s="159"/>
      <c r="AU264" s="159"/>
    </row>
    <row r="265" spans="2:47" s="38" customFormat="1" ht="12.75">
      <c r="B265" s="43"/>
      <c r="H265" s="159"/>
      <c r="I265" s="159"/>
      <c r="J265" s="159"/>
      <c r="K265" s="159"/>
      <c r="L265" s="159"/>
      <c r="M265" s="159"/>
      <c r="N265" s="159"/>
      <c r="O265" s="159"/>
      <c r="P265" s="159"/>
      <c r="Q265" s="159"/>
      <c r="R265" s="159"/>
      <c r="S265" s="159"/>
      <c r="T265" s="159"/>
      <c r="U265" s="159"/>
      <c r="V265" s="159"/>
      <c r="W265" s="159"/>
      <c r="X265" s="159"/>
      <c r="Y265" s="159"/>
      <c r="Z265" s="159"/>
      <c r="AA265" s="159"/>
      <c r="AB265" s="159"/>
      <c r="AC265" s="159"/>
      <c r="AD265" s="159"/>
      <c r="AE265" s="159"/>
      <c r="AF265" s="159"/>
      <c r="AG265" s="159"/>
      <c r="AH265" s="159"/>
      <c r="AI265" s="159"/>
      <c r="AJ265" s="159"/>
      <c r="AK265" s="159"/>
      <c r="AL265" s="159"/>
      <c r="AM265" s="159"/>
      <c r="AN265" s="159"/>
      <c r="AO265" s="159"/>
      <c r="AP265" s="159"/>
      <c r="AQ265" s="159"/>
      <c r="AR265" s="159"/>
      <c r="AS265" s="159"/>
      <c r="AT265" s="159"/>
      <c r="AU265" s="159"/>
    </row>
    <row r="266" spans="2:47" s="38" customFormat="1" ht="12.75">
      <c r="B266" s="43"/>
      <c r="H266" s="159"/>
      <c r="I266" s="159"/>
      <c r="J266" s="159"/>
      <c r="K266" s="159"/>
      <c r="L266" s="159"/>
      <c r="M266" s="159"/>
      <c r="N266" s="159"/>
      <c r="O266" s="159"/>
      <c r="P266" s="159"/>
      <c r="Q266" s="159"/>
      <c r="R266" s="159"/>
      <c r="S266" s="159"/>
      <c r="T266" s="159"/>
      <c r="U266" s="159"/>
      <c r="V266" s="159"/>
      <c r="W266" s="159"/>
      <c r="X266" s="159"/>
      <c r="Y266" s="159"/>
      <c r="Z266" s="159"/>
      <c r="AA266" s="159"/>
      <c r="AB266" s="159"/>
      <c r="AC266" s="159"/>
      <c r="AD266" s="159"/>
      <c r="AE266" s="159"/>
      <c r="AF266" s="159"/>
      <c r="AG266" s="159"/>
      <c r="AH266" s="159"/>
      <c r="AI266" s="159"/>
      <c r="AJ266" s="159"/>
      <c r="AK266" s="159"/>
      <c r="AL266" s="159"/>
      <c r="AM266" s="159"/>
      <c r="AN266" s="159"/>
      <c r="AO266" s="159"/>
      <c r="AP266" s="159"/>
      <c r="AQ266" s="159"/>
      <c r="AR266" s="159"/>
      <c r="AS266" s="159"/>
      <c r="AT266" s="159"/>
      <c r="AU266" s="159"/>
    </row>
    <row r="267" spans="2:47" s="38" customFormat="1" ht="12.75">
      <c r="B267" s="43"/>
      <c r="H267" s="159"/>
      <c r="I267" s="159"/>
      <c r="J267" s="159"/>
      <c r="K267" s="159"/>
      <c r="L267" s="159"/>
      <c r="M267" s="159"/>
      <c r="N267" s="159"/>
      <c r="O267" s="159"/>
      <c r="P267" s="159"/>
      <c r="Q267" s="159"/>
      <c r="R267" s="159"/>
      <c r="S267" s="159"/>
      <c r="T267" s="159"/>
      <c r="U267" s="159"/>
      <c r="V267" s="159"/>
      <c r="W267" s="159"/>
      <c r="X267" s="159"/>
      <c r="Y267" s="159"/>
      <c r="Z267" s="159"/>
      <c r="AA267" s="159"/>
      <c r="AB267" s="159"/>
      <c r="AC267" s="159"/>
      <c r="AD267" s="159"/>
      <c r="AE267" s="159"/>
      <c r="AF267" s="159"/>
      <c r="AG267" s="159"/>
      <c r="AH267" s="159"/>
      <c r="AI267" s="159"/>
      <c r="AJ267" s="159"/>
      <c r="AK267" s="159"/>
      <c r="AL267" s="159"/>
      <c r="AM267" s="159"/>
      <c r="AN267" s="159"/>
      <c r="AO267" s="159"/>
      <c r="AP267" s="159"/>
      <c r="AQ267" s="159"/>
      <c r="AR267" s="159"/>
      <c r="AS267" s="159"/>
      <c r="AT267" s="159"/>
      <c r="AU267" s="159"/>
    </row>
    <row r="268" spans="2:47" s="38" customFormat="1" ht="12.75">
      <c r="B268" s="43"/>
      <c r="H268" s="159"/>
      <c r="I268" s="159"/>
      <c r="J268" s="159"/>
      <c r="K268" s="159"/>
      <c r="L268" s="159"/>
      <c r="M268" s="159"/>
      <c r="N268" s="159"/>
      <c r="O268" s="159"/>
      <c r="P268" s="159"/>
      <c r="Q268" s="159"/>
      <c r="R268" s="159"/>
      <c r="S268" s="159"/>
      <c r="T268" s="159"/>
      <c r="U268" s="159"/>
      <c r="V268" s="159"/>
      <c r="W268" s="159"/>
      <c r="X268" s="159"/>
      <c r="Y268" s="159"/>
      <c r="Z268" s="159"/>
      <c r="AA268" s="159"/>
      <c r="AB268" s="159"/>
      <c r="AC268" s="159"/>
      <c r="AD268" s="159"/>
      <c r="AE268" s="159"/>
      <c r="AF268" s="159"/>
      <c r="AG268" s="159"/>
      <c r="AH268" s="159"/>
      <c r="AI268" s="159"/>
      <c r="AJ268" s="159"/>
      <c r="AK268" s="159"/>
      <c r="AL268" s="159"/>
      <c r="AM268" s="159"/>
      <c r="AN268" s="159"/>
      <c r="AO268" s="159"/>
      <c r="AP268" s="159"/>
      <c r="AQ268" s="159"/>
      <c r="AR268" s="159"/>
      <c r="AS268" s="159"/>
      <c r="AT268" s="159"/>
      <c r="AU268" s="159"/>
    </row>
    <row r="269" spans="2:47" s="38" customFormat="1" ht="12.75">
      <c r="B269" s="43"/>
      <c r="H269" s="159"/>
      <c r="I269" s="159"/>
      <c r="J269" s="159"/>
      <c r="K269" s="159"/>
      <c r="L269" s="159"/>
      <c r="M269" s="159"/>
      <c r="N269" s="159"/>
      <c r="O269" s="159"/>
      <c r="P269" s="159"/>
      <c r="Q269" s="159"/>
      <c r="R269" s="159"/>
      <c r="S269" s="159"/>
      <c r="T269" s="159"/>
      <c r="U269" s="159"/>
      <c r="V269" s="159"/>
      <c r="W269" s="159"/>
      <c r="X269" s="159"/>
      <c r="Y269" s="159"/>
      <c r="Z269" s="159"/>
      <c r="AA269" s="159"/>
      <c r="AB269" s="159"/>
      <c r="AC269" s="159"/>
      <c r="AD269" s="159"/>
      <c r="AE269" s="159"/>
      <c r="AF269" s="159"/>
      <c r="AG269" s="159"/>
      <c r="AH269" s="159"/>
      <c r="AI269" s="159"/>
      <c r="AJ269" s="159"/>
      <c r="AK269" s="159"/>
      <c r="AL269" s="159"/>
      <c r="AM269" s="159"/>
      <c r="AN269" s="159"/>
      <c r="AO269" s="159"/>
      <c r="AP269" s="159"/>
      <c r="AQ269" s="159"/>
      <c r="AR269" s="159"/>
      <c r="AS269" s="159"/>
      <c r="AT269" s="159"/>
      <c r="AU269" s="159"/>
    </row>
    <row r="270" spans="2:47" s="38" customFormat="1" ht="12.75">
      <c r="B270" s="43"/>
      <c r="H270" s="159"/>
      <c r="I270" s="159"/>
      <c r="J270" s="159"/>
      <c r="K270" s="159"/>
      <c r="L270" s="159"/>
      <c r="M270" s="159"/>
      <c r="N270" s="159"/>
      <c r="O270" s="159"/>
      <c r="P270" s="159"/>
      <c r="Q270" s="159"/>
      <c r="R270" s="159"/>
      <c r="S270" s="159"/>
      <c r="T270" s="159"/>
      <c r="U270" s="159"/>
      <c r="V270" s="159"/>
      <c r="W270" s="159"/>
      <c r="X270" s="159"/>
      <c r="Y270" s="159"/>
      <c r="Z270" s="159"/>
      <c r="AA270" s="159"/>
      <c r="AB270" s="159"/>
      <c r="AC270" s="159"/>
      <c r="AD270" s="159"/>
      <c r="AE270" s="159"/>
      <c r="AF270" s="159"/>
      <c r="AG270" s="159"/>
      <c r="AH270" s="159"/>
      <c r="AI270" s="159"/>
      <c r="AJ270" s="159"/>
      <c r="AK270" s="159"/>
      <c r="AL270" s="159"/>
      <c r="AM270" s="159"/>
      <c r="AN270" s="159"/>
      <c r="AO270" s="159"/>
      <c r="AP270" s="159"/>
      <c r="AQ270" s="159"/>
      <c r="AR270" s="159"/>
      <c r="AS270" s="159"/>
      <c r="AT270" s="159"/>
      <c r="AU270" s="159"/>
    </row>
    <row r="271" spans="2:47" s="38" customFormat="1" ht="12.75">
      <c r="B271" s="43"/>
      <c r="H271" s="159"/>
      <c r="I271" s="159"/>
      <c r="J271" s="159"/>
      <c r="K271" s="159"/>
      <c r="L271" s="159"/>
      <c r="M271" s="159"/>
      <c r="N271" s="159"/>
      <c r="O271" s="159"/>
      <c r="P271" s="159"/>
      <c r="Q271" s="159"/>
      <c r="R271" s="159"/>
      <c r="S271" s="159"/>
      <c r="T271" s="159"/>
      <c r="U271" s="159"/>
      <c r="V271" s="159"/>
      <c r="W271" s="159"/>
      <c r="X271" s="159"/>
      <c r="Y271" s="159"/>
      <c r="Z271" s="159"/>
      <c r="AA271" s="159"/>
      <c r="AB271" s="159"/>
      <c r="AC271" s="159"/>
      <c r="AD271" s="159"/>
      <c r="AE271" s="159"/>
      <c r="AF271" s="159"/>
      <c r="AG271" s="159"/>
      <c r="AH271" s="159"/>
      <c r="AI271" s="159"/>
      <c r="AJ271" s="159"/>
      <c r="AK271" s="159"/>
      <c r="AL271" s="159"/>
      <c r="AM271" s="159"/>
      <c r="AN271" s="159"/>
      <c r="AO271" s="159"/>
      <c r="AP271" s="159"/>
      <c r="AQ271" s="159"/>
      <c r="AR271" s="159"/>
      <c r="AS271" s="159"/>
      <c r="AT271" s="159"/>
      <c r="AU271" s="159"/>
    </row>
    <row r="272" spans="2:47" s="38" customFormat="1" ht="12.75">
      <c r="B272" s="43"/>
      <c r="H272" s="159"/>
      <c r="I272" s="159"/>
      <c r="J272" s="159"/>
      <c r="K272" s="159"/>
      <c r="L272" s="159"/>
      <c r="M272" s="159"/>
      <c r="N272" s="159"/>
      <c r="O272" s="159"/>
      <c r="P272" s="159"/>
      <c r="Q272" s="159"/>
      <c r="R272" s="159"/>
      <c r="S272" s="159"/>
      <c r="T272" s="159"/>
      <c r="U272" s="159"/>
      <c r="V272" s="159"/>
      <c r="W272" s="159"/>
      <c r="X272" s="159"/>
      <c r="Y272" s="159"/>
      <c r="Z272" s="159"/>
      <c r="AA272" s="159"/>
      <c r="AB272" s="159"/>
      <c r="AC272" s="159"/>
      <c r="AD272" s="159"/>
      <c r="AE272" s="159"/>
      <c r="AF272" s="159"/>
      <c r="AG272" s="159"/>
      <c r="AH272" s="159"/>
      <c r="AI272" s="159"/>
      <c r="AJ272" s="159"/>
      <c r="AK272" s="159"/>
      <c r="AL272" s="159"/>
      <c r="AM272" s="159"/>
      <c r="AN272" s="159"/>
      <c r="AO272" s="159"/>
      <c r="AP272" s="159"/>
      <c r="AQ272" s="159"/>
      <c r="AR272" s="159"/>
      <c r="AS272" s="159"/>
      <c r="AT272" s="159"/>
      <c r="AU272" s="159"/>
    </row>
    <row r="273" spans="2:47" s="38" customFormat="1" ht="12.75">
      <c r="B273" s="43"/>
      <c r="H273" s="159"/>
      <c r="I273" s="159"/>
      <c r="J273" s="159"/>
      <c r="K273" s="159"/>
      <c r="L273" s="159"/>
      <c r="M273" s="159"/>
      <c r="N273" s="159"/>
      <c r="O273" s="159"/>
      <c r="P273" s="159"/>
      <c r="Q273" s="159"/>
      <c r="R273" s="159"/>
      <c r="S273" s="159"/>
      <c r="T273" s="159"/>
      <c r="U273" s="159"/>
      <c r="V273" s="159"/>
      <c r="W273" s="159"/>
      <c r="X273" s="159"/>
      <c r="Y273" s="159"/>
      <c r="Z273" s="159"/>
      <c r="AA273" s="159"/>
      <c r="AB273" s="159"/>
      <c r="AC273" s="159"/>
      <c r="AD273" s="159"/>
      <c r="AE273" s="159"/>
      <c r="AF273" s="159"/>
      <c r="AG273" s="159"/>
      <c r="AH273" s="159"/>
      <c r="AI273" s="159"/>
      <c r="AJ273" s="159"/>
      <c r="AK273" s="159"/>
      <c r="AL273" s="159"/>
      <c r="AM273" s="159"/>
      <c r="AN273" s="159"/>
      <c r="AO273" s="159"/>
      <c r="AP273" s="159"/>
      <c r="AQ273" s="159"/>
      <c r="AR273" s="159"/>
      <c r="AS273" s="159"/>
      <c r="AT273" s="159"/>
      <c r="AU273" s="159"/>
    </row>
    <row r="274" spans="2:47" s="38" customFormat="1" ht="12.75">
      <c r="B274" s="43"/>
      <c r="H274" s="159"/>
      <c r="I274" s="159"/>
      <c r="J274" s="159"/>
      <c r="K274" s="159"/>
      <c r="L274" s="159"/>
      <c r="M274" s="159"/>
      <c r="N274" s="159"/>
      <c r="O274" s="159"/>
      <c r="P274" s="159"/>
      <c r="Q274" s="159"/>
      <c r="R274" s="159"/>
      <c r="S274" s="159"/>
      <c r="T274" s="159"/>
      <c r="U274" s="159"/>
      <c r="V274" s="159"/>
      <c r="W274" s="159"/>
      <c r="X274" s="159"/>
      <c r="Y274" s="159"/>
      <c r="Z274" s="159"/>
      <c r="AA274" s="159"/>
      <c r="AB274" s="159"/>
      <c r="AC274" s="159"/>
      <c r="AD274" s="159"/>
      <c r="AE274" s="159"/>
      <c r="AF274" s="159"/>
      <c r="AG274" s="159"/>
      <c r="AH274" s="159"/>
      <c r="AI274" s="159"/>
      <c r="AJ274" s="159"/>
      <c r="AK274" s="159"/>
      <c r="AL274" s="159"/>
      <c r="AM274" s="159"/>
      <c r="AN274" s="159"/>
      <c r="AO274" s="159"/>
      <c r="AP274" s="159"/>
      <c r="AQ274" s="159"/>
      <c r="AR274" s="159"/>
      <c r="AS274" s="159"/>
      <c r="AT274" s="159"/>
      <c r="AU274" s="159"/>
    </row>
    <row r="275" spans="2:47" s="38" customFormat="1" ht="12.75">
      <c r="B275" s="43"/>
      <c r="H275" s="159"/>
      <c r="I275" s="159"/>
      <c r="J275" s="159"/>
      <c r="K275" s="159"/>
      <c r="L275" s="159"/>
      <c r="M275" s="159"/>
      <c r="N275" s="159"/>
      <c r="O275" s="159"/>
      <c r="P275" s="159"/>
      <c r="Q275" s="159"/>
      <c r="R275" s="159"/>
      <c r="S275" s="159"/>
      <c r="T275" s="159"/>
      <c r="U275" s="159"/>
      <c r="V275" s="159"/>
      <c r="W275" s="159"/>
      <c r="X275" s="159"/>
      <c r="Y275" s="159"/>
      <c r="Z275" s="159"/>
      <c r="AA275" s="159"/>
      <c r="AB275" s="159"/>
      <c r="AC275" s="159"/>
      <c r="AD275" s="159"/>
      <c r="AE275" s="159"/>
      <c r="AF275" s="159"/>
      <c r="AG275" s="159"/>
      <c r="AH275" s="159"/>
      <c r="AI275" s="159"/>
      <c r="AJ275" s="159"/>
      <c r="AK275" s="159"/>
      <c r="AL275" s="159"/>
      <c r="AM275" s="159"/>
      <c r="AN275" s="159"/>
      <c r="AO275" s="159"/>
      <c r="AP275" s="159"/>
      <c r="AQ275" s="159"/>
      <c r="AR275" s="159"/>
      <c r="AS275" s="159"/>
      <c r="AT275" s="159"/>
      <c r="AU275" s="159"/>
    </row>
    <row r="276" spans="2:47" s="38" customFormat="1" ht="12.75">
      <c r="B276" s="43"/>
      <c r="H276" s="159"/>
      <c r="I276" s="159"/>
      <c r="J276" s="159"/>
      <c r="K276" s="159"/>
      <c r="L276" s="159"/>
      <c r="M276" s="159"/>
      <c r="N276" s="159"/>
      <c r="O276" s="159"/>
      <c r="P276" s="159"/>
      <c r="Q276" s="159"/>
      <c r="R276" s="159"/>
      <c r="S276" s="159"/>
      <c r="T276" s="159"/>
      <c r="U276" s="159"/>
      <c r="V276" s="159"/>
      <c r="W276" s="159"/>
      <c r="X276" s="159"/>
      <c r="Y276" s="159"/>
      <c r="Z276" s="159"/>
      <c r="AA276" s="159"/>
      <c r="AB276" s="159"/>
      <c r="AC276" s="159"/>
      <c r="AD276" s="159"/>
      <c r="AE276" s="159"/>
      <c r="AF276" s="159"/>
      <c r="AG276" s="159"/>
      <c r="AH276" s="159"/>
      <c r="AI276" s="159"/>
      <c r="AJ276" s="159"/>
      <c r="AK276" s="159"/>
      <c r="AL276" s="159"/>
      <c r="AM276" s="159"/>
      <c r="AN276" s="159"/>
      <c r="AO276" s="159"/>
      <c r="AP276" s="159"/>
      <c r="AQ276" s="159"/>
      <c r="AR276" s="159"/>
      <c r="AS276" s="159"/>
      <c r="AT276" s="159"/>
      <c r="AU276" s="159"/>
    </row>
    <row r="277" spans="2:47" s="38" customFormat="1" ht="12.75">
      <c r="B277" s="43"/>
      <c r="H277" s="159"/>
      <c r="I277" s="159"/>
      <c r="J277" s="159"/>
      <c r="K277" s="159"/>
      <c r="L277" s="159"/>
      <c r="M277" s="159"/>
      <c r="N277" s="159"/>
      <c r="O277" s="159"/>
      <c r="P277" s="159"/>
      <c r="Q277" s="159"/>
      <c r="R277" s="159"/>
      <c r="S277" s="159"/>
      <c r="T277" s="159"/>
      <c r="U277" s="159"/>
      <c r="V277" s="159"/>
      <c r="W277" s="159"/>
      <c r="X277" s="159"/>
      <c r="Y277" s="159"/>
      <c r="Z277" s="159"/>
      <c r="AA277" s="159"/>
      <c r="AB277" s="159"/>
      <c r="AC277" s="159"/>
      <c r="AD277" s="159"/>
      <c r="AE277" s="159"/>
      <c r="AF277" s="159"/>
      <c r="AG277" s="159"/>
      <c r="AH277" s="159"/>
      <c r="AI277" s="159"/>
      <c r="AJ277" s="159"/>
      <c r="AK277" s="159"/>
      <c r="AL277" s="159"/>
      <c r="AM277" s="159"/>
      <c r="AN277" s="159"/>
      <c r="AO277" s="159"/>
      <c r="AP277" s="159"/>
      <c r="AQ277" s="159"/>
      <c r="AR277" s="159"/>
      <c r="AS277" s="159"/>
      <c r="AT277" s="159"/>
      <c r="AU277" s="159"/>
    </row>
    <row r="278" spans="2:47" s="38" customFormat="1" ht="12.75">
      <c r="B278" s="43"/>
      <c r="H278" s="159"/>
      <c r="I278" s="159"/>
      <c r="J278" s="159"/>
      <c r="K278" s="159"/>
      <c r="L278" s="159"/>
      <c r="M278" s="159"/>
      <c r="N278" s="159"/>
      <c r="O278" s="159"/>
      <c r="P278" s="159"/>
      <c r="Q278" s="159"/>
      <c r="R278" s="159"/>
      <c r="S278" s="159"/>
      <c r="T278" s="159"/>
      <c r="U278" s="159"/>
      <c r="V278" s="159"/>
      <c r="W278" s="159"/>
      <c r="X278" s="159"/>
      <c r="Y278" s="159"/>
      <c r="Z278" s="159"/>
      <c r="AA278" s="159"/>
      <c r="AB278" s="159"/>
      <c r="AC278" s="159"/>
      <c r="AD278" s="159"/>
      <c r="AE278" s="159"/>
      <c r="AF278" s="159"/>
      <c r="AG278" s="159"/>
      <c r="AH278" s="159"/>
      <c r="AI278" s="159"/>
      <c r="AJ278" s="159"/>
      <c r="AK278" s="159"/>
      <c r="AL278" s="159"/>
      <c r="AM278" s="159"/>
      <c r="AN278" s="159"/>
      <c r="AO278" s="159"/>
      <c r="AP278" s="159"/>
      <c r="AQ278" s="159"/>
      <c r="AR278" s="159"/>
      <c r="AS278" s="159"/>
      <c r="AT278" s="159"/>
      <c r="AU278" s="159"/>
    </row>
    <row r="279" spans="2:47" s="38" customFormat="1" ht="12.75">
      <c r="B279" s="43"/>
      <c r="H279" s="159"/>
      <c r="I279" s="159"/>
      <c r="J279" s="159"/>
      <c r="K279" s="159"/>
      <c r="L279" s="159"/>
      <c r="M279" s="159"/>
      <c r="N279" s="159"/>
      <c r="O279" s="159"/>
      <c r="P279" s="159"/>
      <c r="Q279" s="159"/>
      <c r="R279" s="159"/>
      <c r="S279" s="159"/>
      <c r="T279" s="159"/>
      <c r="U279" s="159"/>
      <c r="V279" s="159"/>
      <c r="W279" s="159"/>
      <c r="X279" s="159"/>
      <c r="Y279" s="159"/>
      <c r="Z279" s="159"/>
      <c r="AA279" s="159"/>
      <c r="AB279" s="159"/>
      <c r="AC279" s="159"/>
      <c r="AD279" s="159"/>
      <c r="AE279" s="159"/>
      <c r="AF279" s="159"/>
      <c r="AG279" s="159"/>
      <c r="AH279" s="159"/>
      <c r="AI279" s="159"/>
      <c r="AJ279" s="159"/>
      <c r="AK279" s="159"/>
      <c r="AL279" s="159"/>
      <c r="AM279" s="159"/>
      <c r="AN279" s="159"/>
      <c r="AO279" s="159"/>
      <c r="AP279" s="159"/>
      <c r="AQ279" s="159"/>
      <c r="AR279" s="159"/>
      <c r="AS279" s="159"/>
      <c r="AT279" s="159"/>
      <c r="AU279" s="159"/>
    </row>
    <row r="280" spans="2:47" s="38" customFormat="1" ht="12.75">
      <c r="B280" s="43"/>
      <c r="H280" s="159"/>
      <c r="I280" s="159"/>
      <c r="J280" s="159"/>
      <c r="K280" s="159"/>
      <c r="L280" s="159"/>
      <c r="M280" s="159"/>
      <c r="N280" s="159"/>
      <c r="O280" s="159"/>
      <c r="P280" s="159"/>
      <c r="Q280" s="159"/>
      <c r="R280" s="159"/>
      <c r="S280" s="159"/>
      <c r="T280" s="159"/>
      <c r="U280" s="159"/>
      <c r="V280" s="159"/>
      <c r="W280" s="159"/>
      <c r="X280" s="159"/>
      <c r="Y280" s="159"/>
      <c r="Z280" s="159"/>
      <c r="AA280" s="159"/>
      <c r="AB280" s="159"/>
      <c r="AC280" s="159"/>
      <c r="AD280" s="159"/>
      <c r="AE280" s="159"/>
      <c r="AF280" s="159"/>
      <c r="AG280" s="159"/>
      <c r="AH280" s="159"/>
      <c r="AI280" s="159"/>
      <c r="AJ280" s="159"/>
      <c r="AK280" s="159"/>
      <c r="AL280" s="159"/>
      <c r="AM280" s="159"/>
      <c r="AN280" s="159"/>
      <c r="AO280" s="159"/>
      <c r="AP280" s="159"/>
      <c r="AQ280" s="159"/>
      <c r="AR280" s="159"/>
      <c r="AS280" s="159"/>
      <c r="AT280" s="159"/>
      <c r="AU280" s="159"/>
    </row>
    <row r="281" spans="2:47" s="38" customFormat="1" ht="12.75">
      <c r="B281" s="43"/>
      <c r="H281" s="159"/>
      <c r="I281" s="159"/>
      <c r="J281" s="159"/>
      <c r="K281" s="159"/>
      <c r="L281" s="159"/>
      <c r="M281" s="159"/>
      <c r="N281" s="159"/>
      <c r="O281" s="159"/>
      <c r="P281" s="159"/>
      <c r="Q281" s="159"/>
      <c r="R281" s="159"/>
      <c r="S281" s="159"/>
      <c r="T281" s="159"/>
      <c r="U281" s="159"/>
      <c r="V281" s="159"/>
      <c r="W281" s="159"/>
      <c r="X281" s="159"/>
      <c r="Y281" s="159"/>
      <c r="Z281" s="159"/>
      <c r="AA281" s="159"/>
      <c r="AB281" s="159"/>
      <c r="AC281" s="159"/>
      <c r="AD281" s="159"/>
      <c r="AE281" s="159"/>
      <c r="AF281" s="159"/>
      <c r="AG281" s="159"/>
      <c r="AH281" s="159"/>
      <c r="AI281" s="159"/>
      <c r="AJ281" s="159"/>
      <c r="AK281" s="159"/>
      <c r="AL281" s="159"/>
      <c r="AM281" s="159"/>
      <c r="AN281" s="159"/>
      <c r="AO281" s="159"/>
      <c r="AP281" s="159"/>
      <c r="AQ281" s="159"/>
      <c r="AR281" s="159"/>
      <c r="AS281" s="159"/>
      <c r="AT281" s="159"/>
      <c r="AU281" s="159"/>
    </row>
    <row r="282" spans="2:47" s="38" customFormat="1" ht="12.75">
      <c r="B282" s="43"/>
      <c r="H282" s="159"/>
      <c r="I282" s="159"/>
      <c r="J282" s="159"/>
      <c r="K282" s="159"/>
      <c r="L282" s="159"/>
      <c r="M282" s="159"/>
      <c r="N282" s="159"/>
      <c r="O282" s="159"/>
      <c r="P282" s="159"/>
      <c r="Q282" s="159"/>
      <c r="R282" s="159"/>
      <c r="S282" s="159"/>
      <c r="T282" s="159"/>
      <c r="U282" s="159"/>
      <c r="V282" s="159"/>
      <c r="W282" s="159"/>
      <c r="X282" s="159"/>
      <c r="Y282" s="159"/>
      <c r="Z282" s="159"/>
      <c r="AA282" s="159"/>
      <c r="AB282" s="159"/>
      <c r="AC282" s="159"/>
      <c r="AD282" s="159"/>
      <c r="AE282" s="159"/>
      <c r="AF282" s="159"/>
      <c r="AG282" s="159"/>
      <c r="AH282" s="159"/>
      <c r="AI282" s="159"/>
      <c r="AJ282" s="159"/>
      <c r="AK282" s="159"/>
      <c r="AL282" s="159"/>
      <c r="AM282" s="159"/>
      <c r="AN282" s="159"/>
      <c r="AO282" s="159"/>
      <c r="AP282" s="159"/>
      <c r="AQ282" s="159"/>
      <c r="AR282" s="159"/>
      <c r="AS282" s="159"/>
      <c r="AT282" s="159"/>
      <c r="AU282" s="159"/>
    </row>
    <row r="283" spans="2:47" s="38" customFormat="1" ht="12.75">
      <c r="B283" s="43"/>
      <c r="H283" s="159"/>
      <c r="I283" s="159"/>
      <c r="J283" s="159"/>
      <c r="K283" s="159"/>
      <c r="L283" s="159"/>
      <c r="M283" s="159"/>
      <c r="N283" s="159"/>
      <c r="O283" s="159"/>
      <c r="P283" s="159"/>
      <c r="Q283" s="159"/>
      <c r="R283" s="159"/>
      <c r="S283" s="159"/>
      <c r="T283" s="159"/>
      <c r="U283" s="159"/>
      <c r="V283" s="159"/>
      <c r="W283" s="159"/>
      <c r="X283" s="159"/>
      <c r="Y283" s="159"/>
      <c r="Z283" s="159"/>
      <c r="AA283" s="159"/>
      <c r="AB283" s="159"/>
      <c r="AC283" s="159"/>
      <c r="AD283" s="159"/>
      <c r="AE283" s="159"/>
      <c r="AF283" s="159"/>
      <c r="AG283" s="159"/>
      <c r="AH283" s="159"/>
      <c r="AI283" s="159"/>
      <c r="AJ283" s="159"/>
      <c r="AK283" s="159"/>
      <c r="AL283" s="159"/>
      <c r="AM283" s="159"/>
      <c r="AN283" s="159"/>
      <c r="AO283" s="159"/>
      <c r="AP283" s="159"/>
      <c r="AQ283" s="159"/>
      <c r="AR283" s="159"/>
      <c r="AS283" s="159"/>
      <c r="AT283" s="159"/>
      <c r="AU283" s="159"/>
    </row>
    <row r="284" spans="2:47" s="38" customFormat="1" ht="12.75">
      <c r="B284" s="43"/>
      <c r="H284" s="159"/>
      <c r="I284" s="159"/>
      <c r="J284" s="159"/>
      <c r="K284" s="159"/>
      <c r="L284" s="159"/>
      <c r="M284" s="159"/>
      <c r="N284" s="159"/>
      <c r="O284" s="159"/>
      <c r="P284" s="159"/>
      <c r="Q284" s="159"/>
      <c r="R284" s="159"/>
      <c r="S284" s="159"/>
      <c r="T284" s="159"/>
      <c r="U284" s="159"/>
      <c r="V284" s="159"/>
      <c r="W284" s="159"/>
      <c r="X284" s="159"/>
      <c r="Y284" s="159"/>
      <c r="Z284" s="159"/>
      <c r="AA284" s="159"/>
      <c r="AB284" s="159"/>
      <c r="AC284" s="159"/>
      <c r="AD284" s="159"/>
      <c r="AE284" s="159"/>
      <c r="AF284" s="159"/>
      <c r="AG284" s="159"/>
      <c r="AH284" s="159"/>
      <c r="AI284" s="159"/>
      <c r="AJ284" s="159"/>
      <c r="AK284" s="159"/>
      <c r="AL284" s="159"/>
      <c r="AM284" s="159"/>
      <c r="AN284" s="159"/>
      <c r="AO284" s="159"/>
      <c r="AP284" s="159"/>
      <c r="AQ284" s="159"/>
      <c r="AR284" s="159"/>
      <c r="AS284" s="159"/>
      <c r="AT284" s="159"/>
      <c r="AU284" s="159"/>
    </row>
    <row r="285" spans="2:47" s="38" customFormat="1" ht="12.75">
      <c r="B285" s="43"/>
      <c r="H285" s="159"/>
      <c r="I285" s="159"/>
      <c r="J285" s="159"/>
      <c r="K285" s="159"/>
      <c r="L285" s="159"/>
      <c r="M285" s="159"/>
      <c r="N285" s="159"/>
      <c r="O285" s="159"/>
      <c r="P285" s="159"/>
      <c r="Q285" s="159"/>
      <c r="R285" s="159"/>
      <c r="S285" s="159"/>
      <c r="T285" s="159"/>
      <c r="U285" s="159"/>
      <c r="V285" s="159"/>
      <c r="W285" s="159"/>
      <c r="X285" s="159"/>
      <c r="Y285" s="159"/>
      <c r="Z285" s="159"/>
      <c r="AA285" s="159"/>
      <c r="AB285" s="159"/>
      <c r="AC285" s="159"/>
      <c r="AD285" s="159"/>
      <c r="AE285" s="159"/>
      <c r="AF285" s="159"/>
      <c r="AG285" s="159"/>
      <c r="AH285" s="159"/>
      <c r="AI285" s="159"/>
      <c r="AJ285" s="159"/>
      <c r="AK285" s="159"/>
      <c r="AL285" s="159"/>
      <c r="AM285" s="159"/>
      <c r="AN285" s="159"/>
      <c r="AO285" s="159"/>
      <c r="AP285" s="159"/>
      <c r="AQ285" s="159"/>
      <c r="AR285" s="159"/>
      <c r="AS285" s="159"/>
      <c r="AT285" s="159"/>
      <c r="AU285" s="159"/>
    </row>
    <row r="286" spans="2:47" s="38" customFormat="1" ht="12.75">
      <c r="B286" s="43"/>
      <c r="H286" s="159"/>
      <c r="I286" s="159"/>
      <c r="J286" s="159"/>
      <c r="K286" s="159"/>
      <c r="L286" s="159"/>
      <c r="M286" s="159"/>
      <c r="N286" s="159"/>
      <c r="O286" s="159"/>
      <c r="P286" s="159"/>
      <c r="Q286" s="159"/>
      <c r="R286" s="159"/>
      <c r="S286" s="159"/>
      <c r="T286" s="159"/>
      <c r="U286" s="159"/>
      <c r="V286" s="159"/>
      <c r="W286" s="159"/>
      <c r="X286" s="159"/>
      <c r="Y286" s="159"/>
      <c r="Z286" s="159"/>
      <c r="AA286" s="159"/>
      <c r="AB286" s="159"/>
      <c r="AC286" s="159"/>
      <c r="AD286" s="159"/>
      <c r="AE286" s="159"/>
      <c r="AF286" s="159"/>
      <c r="AG286" s="159"/>
      <c r="AH286" s="159"/>
      <c r="AI286" s="159"/>
      <c r="AJ286" s="159"/>
      <c r="AK286" s="159"/>
      <c r="AL286" s="159"/>
      <c r="AM286" s="159"/>
      <c r="AN286" s="159"/>
      <c r="AO286" s="159"/>
      <c r="AP286" s="159"/>
      <c r="AQ286" s="159"/>
      <c r="AR286" s="159"/>
      <c r="AS286" s="159"/>
      <c r="AT286" s="159"/>
      <c r="AU286" s="159"/>
    </row>
    <row r="287" spans="2:47" s="38" customFormat="1" ht="12.75">
      <c r="B287" s="43"/>
      <c r="H287" s="159"/>
      <c r="I287" s="159"/>
      <c r="J287" s="159"/>
      <c r="K287" s="159"/>
      <c r="L287" s="159"/>
      <c r="M287" s="159"/>
      <c r="N287" s="159"/>
      <c r="O287" s="159"/>
      <c r="P287" s="159"/>
      <c r="Q287" s="159"/>
      <c r="R287" s="159"/>
      <c r="S287" s="159"/>
      <c r="T287" s="159"/>
      <c r="U287" s="159"/>
      <c r="V287" s="159"/>
      <c r="W287" s="159"/>
      <c r="X287" s="159"/>
      <c r="Y287" s="159"/>
      <c r="Z287" s="159"/>
      <c r="AA287" s="159"/>
      <c r="AB287" s="159"/>
      <c r="AC287" s="159"/>
      <c r="AD287" s="159"/>
      <c r="AE287" s="159"/>
      <c r="AF287" s="159"/>
      <c r="AG287" s="159"/>
      <c r="AH287" s="159"/>
      <c r="AI287" s="159"/>
      <c r="AJ287" s="159"/>
      <c r="AK287" s="159"/>
      <c r="AL287" s="159"/>
      <c r="AM287" s="159"/>
      <c r="AN287" s="159"/>
      <c r="AO287" s="159"/>
      <c r="AP287" s="159"/>
      <c r="AQ287" s="159"/>
      <c r="AR287" s="159"/>
      <c r="AS287" s="159"/>
      <c r="AT287" s="159"/>
      <c r="AU287" s="159"/>
    </row>
    <row r="288" spans="2:47" s="38" customFormat="1" ht="12.75">
      <c r="B288" s="43"/>
      <c r="H288" s="159"/>
      <c r="I288" s="159"/>
      <c r="J288" s="159"/>
      <c r="K288" s="159"/>
      <c r="L288" s="159"/>
      <c r="M288" s="159"/>
      <c r="N288" s="159"/>
      <c r="O288" s="159"/>
      <c r="P288" s="159"/>
      <c r="Q288" s="159"/>
      <c r="R288" s="159"/>
      <c r="S288" s="159"/>
      <c r="T288" s="159"/>
      <c r="U288" s="159"/>
      <c r="V288" s="159"/>
      <c r="W288" s="159"/>
      <c r="X288" s="159"/>
      <c r="Y288" s="159"/>
      <c r="Z288" s="159"/>
      <c r="AA288" s="159"/>
      <c r="AB288" s="159"/>
      <c r="AC288" s="159"/>
      <c r="AD288" s="159"/>
      <c r="AE288" s="159"/>
      <c r="AF288" s="159"/>
      <c r="AG288" s="159"/>
      <c r="AH288" s="159"/>
      <c r="AI288" s="159"/>
      <c r="AJ288" s="159"/>
      <c r="AK288" s="159"/>
      <c r="AL288" s="159"/>
      <c r="AM288" s="159"/>
      <c r="AN288" s="159"/>
      <c r="AO288" s="159"/>
      <c r="AP288" s="159"/>
      <c r="AQ288" s="159"/>
      <c r="AR288" s="159"/>
      <c r="AS288" s="159"/>
      <c r="AT288" s="159"/>
      <c r="AU288" s="159"/>
    </row>
    <row r="289" spans="2:47" s="38" customFormat="1" ht="12.75">
      <c r="B289" s="43"/>
      <c r="H289" s="159"/>
      <c r="I289" s="159"/>
      <c r="J289" s="159"/>
      <c r="K289" s="159"/>
      <c r="L289" s="159"/>
      <c r="M289" s="159"/>
      <c r="N289" s="159"/>
      <c r="O289" s="159"/>
      <c r="P289" s="159"/>
      <c r="Q289" s="159"/>
      <c r="R289" s="159"/>
      <c r="S289" s="159"/>
      <c r="T289" s="159"/>
      <c r="U289" s="159"/>
      <c r="V289" s="159"/>
      <c r="W289" s="159"/>
      <c r="X289" s="159"/>
      <c r="Y289" s="159"/>
      <c r="Z289" s="159"/>
      <c r="AA289" s="159"/>
      <c r="AB289" s="159"/>
      <c r="AC289" s="159"/>
      <c r="AD289" s="159"/>
      <c r="AE289" s="159"/>
      <c r="AF289" s="159"/>
      <c r="AG289" s="159"/>
      <c r="AH289" s="159"/>
      <c r="AI289" s="159"/>
      <c r="AJ289" s="159"/>
      <c r="AK289" s="159"/>
      <c r="AL289" s="159"/>
      <c r="AM289" s="159"/>
      <c r="AN289" s="159"/>
      <c r="AO289" s="159"/>
      <c r="AP289" s="159"/>
      <c r="AQ289" s="159"/>
      <c r="AR289" s="159"/>
      <c r="AS289" s="159"/>
      <c r="AT289" s="159"/>
      <c r="AU289" s="159"/>
    </row>
    <row r="290" spans="2:47" s="38" customFormat="1" ht="12.75">
      <c r="B290" s="43"/>
      <c r="H290" s="159"/>
      <c r="I290" s="159"/>
      <c r="J290" s="159"/>
      <c r="K290" s="159"/>
      <c r="L290" s="159"/>
      <c r="M290" s="159"/>
      <c r="N290" s="159"/>
      <c r="O290" s="159"/>
      <c r="P290" s="159"/>
      <c r="Q290" s="159"/>
      <c r="R290" s="159"/>
      <c r="S290" s="159"/>
      <c r="T290" s="159"/>
      <c r="U290" s="159"/>
      <c r="V290" s="159"/>
      <c r="W290" s="159"/>
      <c r="X290" s="159"/>
      <c r="Y290" s="159"/>
      <c r="Z290" s="159"/>
      <c r="AA290" s="159"/>
      <c r="AB290" s="159"/>
      <c r="AC290" s="159"/>
      <c r="AD290" s="159"/>
      <c r="AE290" s="159"/>
      <c r="AF290" s="159"/>
      <c r="AG290" s="159"/>
      <c r="AH290" s="159"/>
      <c r="AI290" s="159"/>
      <c r="AJ290" s="159"/>
      <c r="AK290" s="159"/>
      <c r="AL290" s="159"/>
      <c r="AM290" s="159"/>
      <c r="AN290" s="159"/>
      <c r="AO290" s="159"/>
      <c r="AP290" s="159"/>
      <c r="AQ290" s="159"/>
      <c r="AR290" s="159"/>
      <c r="AS290" s="159"/>
      <c r="AT290" s="159"/>
      <c r="AU290" s="159"/>
    </row>
    <row r="291" spans="2:47" s="38" customFormat="1" ht="12.75">
      <c r="B291" s="43"/>
      <c r="H291" s="159"/>
      <c r="I291" s="159"/>
      <c r="J291" s="159"/>
      <c r="K291" s="159"/>
      <c r="L291" s="159"/>
      <c r="M291" s="159"/>
      <c r="N291" s="159"/>
      <c r="O291" s="159"/>
      <c r="P291" s="159"/>
      <c r="Q291" s="159"/>
      <c r="R291" s="159"/>
      <c r="S291" s="159"/>
      <c r="T291" s="159"/>
      <c r="U291" s="159"/>
      <c r="V291" s="159"/>
      <c r="W291" s="159"/>
      <c r="X291" s="159"/>
      <c r="Y291" s="159"/>
      <c r="Z291" s="159"/>
      <c r="AA291" s="159"/>
      <c r="AB291" s="159"/>
      <c r="AC291" s="159"/>
      <c r="AD291" s="159"/>
      <c r="AE291" s="159"/>
      <c r="AF291" s="159"/>
      <c r="AG291" s="159"/>
      <c r="AH291" s="159"/>
      <c r="AI291" s="159"/>
      <c r="AJ291" s="159"/>
      <c r="AK291" s="159"/>
      <c r="AL291" s="159"/>
      <c r="AM291" s="159"/>
      <c r="AN291" s="159"/>
      <c r="AO291" s="159"/>
      <c r="AP291" s="159"/>
      <c r="AQ291" s="159"/>
      <c r="AR291" s="159"/>
      <c r="AS291" s="159"/>
      <c r="AT291" s="159"/>
      <c r="AU291" s="159"/>
    </row>
    <row r="292" spans="2:47" s="38" customFormat="1" ht="12.75">
      <c r="B292" s="43"/>
      <c r="H292" s="159"/>
      <c r="I292" s="159"/>
      <c r="J292" s="159"/>
      <c r="K292" s="159"/>
      <c r="L292" s="159"/>
      <c r="M292" s="159"/>
      <c r="N292" s="159"/>
      <c r="O292" s="159"/>
      <c r="P292" s="159"/>
      <c r="Q292" s="159"/>
      <c r="R292" s="159"/>
      <c r="S292" s="159"/>
      <c r="T292" s="159"/>
      <c r="U292" s="159"/>
      <c r="V292" s="159"/>
      <c r="W292" s="159"/>
      <c r="X292" s="159"/>
      <c r="Y292" s="159"/>
      <c r="Z292" s="159"/>
      <c r="AA292" s="159"/>
      <c r="AB292" s="159"/>
      <c r="AC292" s="159"/>
      <c r="AD292" s="159"/>
      <c r="AE292" s="159"/>
      <c r="AF292" s="159"/>
      <c r="AG292" s="159"/>
      <c r="AH292" s="159"/>
      <c r="AI292" s="159"/>
      <c r="AJ292" s="159"/>
      <c r="AK292" s="159"/>
      <c r="AL292" s="159"/>
      <c r="AM292" s="159"/>
      <c r="AN292" s="159"/>
      <c r="AO292" s="159"/>
      <c r="AP292" s="159"/>
      <c r="AQ292" s="159"/>
      <c r="AR292" s="159"/>
      <c r="AS292" s="159"/>
      <c r="AT292" s="159"/>
      <c r="AU292" s="159"/>
    </row>
    <row r="293" spans="2:47" s="38" customFormat="1" ht="12.75">
      <c r="B293" s="43"/>
      <c r="H293" s="159"/>
      <c r="I293" s="159"/>
      <c r="J293" s="159"/>
      <c r="K293" s="159"/>
      <c r="L293" s="159"/>
      <c r="M293" s="159"/>
      <c r="N293" s="159"/>
      <c r="O293" s="159"/>
      <c r="P293" s="159"/>
      <c r="Q293" s="159"/>
      <c r="R293" s="159"/>
      <c r="S293" s="159"/>
      <c r="T293" s="159"/>
      <c r="U293" s="159"/>
      <c r="V293" s="159"/>
      <c r="W293" s="159"/>
      <c r="X293" s="159"/>
      <c r="Y293" s="159"/>
      <c r="Z293" s="159"/>
      <c r="AA293" s="159"/>
      <c r="AB293" s="159"/>
      <c r="AC293" s="159"/>
      <c r="AD293" s="159"/>
      <c r="AE293" s="159"/>
      <c r="AF293" s="159"/>
      <c r="AG293" s="159"/>
      <c r="AH293" s="159"/>
      <c r="AI293" s="159"/>
      <c r="AJ293" s="159"/>
      <c r="AK293" s="159"/>
      <c r="AL293" s="159"/>
      <c r="AM293" s="159"/>
      <c r="AN293" s="159"/>
      <c r="AO293" s="159"/>
      <c r="AP293" s="159"/>
      <c r="AQ293" s="159"/>
      <c r="AR293" s="159"/>
      <c r="AS293" s="159"/>
      <c r="AT293" s="159"/>
      <c r="AU293" s="159"/>
    </row>
    <row r="294" spans="2:47" s="38" customFormat="1" ht="12.75">
      <c r="B294" s="43"/>
      <c r="H294" s="159"/>
      <c r="I294" s="159"/>
      <c r="J294" s="159"/>
      <c r="K294" s="159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  <c r="X294" s="159"/>
      <c r="Y294" s="159"/>
      <c r="Z294" s="159"/>
      <c r="AA294" s="159"/>
      <c r="AB294" s="159"/>
      <c r="AC294" s="159"/>
      <c r="AD294" s="159"/>
      <c r="AE294" s="159"/>
      <c r="AF294" s="159"/>
      <c r="AG294" s="159"/>
      <c r="AH294" s="159"/>
      <c r="AI294" s="159"/>
      <c r="AJ294" s="159"/>
      <c r="AK294" s="159"/>
      <c r="AL294" s="159"/>
      <c r="AM294" s="159"/>
      <c r="AN294" s="159"/>
      <c r="AO294" s="159"/>
      <c r="AP294" s="159"/>
      <c r="AQ294" s="159"/>
      <c r="AR294" s="159"/>
      <c r="AS294" s="159"/>
      <c r="AT294" s="159"/>
      <c r="AU294" s="159"/>
    </row>
    <row r="295" spans="2:47" s="38" customFormat="1" ht="12.75">
      <c r="B295" s="43"/>
      <c r="H295" s="159"/>
      <c r="I295" s="159"/>
      <c r="J295" s="159"/>
      <c r="K295" s="159"/>
      <c r="L295" s="159"/>
      <c r="M295" s="159"/>
      <c r="N295" s="159"/>
      <c r="O295" s="159"/>
      <c r="P295" s="159"/>
      <c r="Q295" s="159"/>
      <c r="R295" s="159"/>
      <c r="S295" s="159"/>
      <c r="T295" s="159"/>
      <c r="U295" s="159"/>
      <c r="V295" s="159"/>
      <c r="W295" s="159"/>
      <c r="X295" s="159"/>
      <c r="Y295" s="159"/>
      <c r="Z295" s="159"/>
      <c r="AA295" s="159"/>
      <c r="AB295" s="159"/>
      <c r="AC295" s="159"/>
      <c r="AD295" s="159"/>
      <c r="AE295" s="159"/>
      <c r="AF295" s="159"/>
      <c r="AG295" s="159"/>
      <c r="AH295" s="159"/>
      <c r="AI295" s="159"/>
      <c r="AJ295" s="159"/>
      <c r="AK295" s="159"/>
      <c r="AL295" s="159"/>
      <c r="AM295" s="159"/>
      <c r="AN295" s="159"/>
      <c r="AO295" s="159"/>
      <c r="AP295" s="159"/>
      <c r="AQ295" s="159"/>
      <c r="AR295" s="159"/>
      <c r="AS295" s="159"/>
      <c r="AT295" s="159"/>
      <c r="AU295" s="159"/>
    </row>
    <row r="296" spans="2:47" s="38" customFormat="1" ht="12.75">
      <c r="B296" s="43"/>
      <c r="H296" s="159"/>
      <c r="I296" s="159"/>
      <c r="J296" s="159"/>
      <c r="K296" s="159"/>
      <c r="L296" s="159"/>
      <c r="M296" s="159"/>
      <c r="N296" s="159"/>
      <c r="O296" s="159"/>
      <c r="P296" s="159"/>
      <c r="Q296" s="159"/>
      <c r="R296" s="159"/>
      <c r="S296" s="159"/>
      <c r="T296" s="159"/>
      <c r="U296" s="159"/>
      <c r="V296" s="159"/>
      <c r="W296" s="159"/>
      <c r="X296" s="159"/>
      <c r="Y296" s="159"/>
      <c r="Z296" s="159"/>
      <c r="AA296" s="159"/>
      <c r="AB296" s="159"/>
      <c r="AC296" s="159"/>
      <c r="AD296" s="159"/>
      <c r="AE296" s="159"/>
      <c r="AF296" s="159"/>
      <c r="AG296" s="159"/>
      <c r="AH296" s="159"/>
      <c r="AI296" s="159"/>
      <c r="AJ296" s="159"/>
      <c r="AK296" s="159"/>
      <c r="AL296" s="159"/>
      <c r="AM296" s="159"/>
      <c r="AN296" s="159"/>
      <c r="AO296" s="159"/>
      <c r="AP296" s="159"/>
      <c r="AQ296" s="159"/>
      <c r="AR296" s="159"/>
      <c r="AS296" s="159"/>
      <c r="AT296" s="159"/>
      <c r="AU296" s="159"/>
    </row>
    <row r="297" spans="2:47" s="38" customFormat="1" ht="12.75">
      <c r="B297" s="43"/>
      <c r="H297" s="159"/>
      <c r="I297" s="159"/>
      <c r="J297" s="159"/>
      <c r="K297" s="159"/>
      <c r="L297" s="159"/>
      <c r="M297" s="159"/>
      <c r="N297" s="159"/>
      <c r="O297" s="159"/>
      <c r="P297" s="159"/>
      <c r="Q297" s="159"/>
      <c r="R297" s="159"/>
      <c r="S297" s="159"/>
      <c r="T297" s="159"/>
      <c r="U297" s="159"/>
      <c r="V297" s="159"/>
      <c r="W297" s="159"/>
      <c r="X297" s="159"/>
      <c r="Y297" s="159"/>
      <c r="Z297" s="159"/>
      <c r="AA297" s="159"/>
      <c r="AB297" s="159"/>
      <c r="AC297" s="159"/>
      <c r="AD297" s="159"/>
      <c r="AE297" s="159"/>
      <c r="AF297" s="159"/>
      <c r="AG297" s="159"/>
      <c r="AH297" s="159"/>
      <c r="AI297" s="159"/>
      <c r="AJ297" s="159"/>
      <c r="AK297" s="159"/>
      <c r="AL297" s="159"/>
      <c r="AM297" s="159"/>
      <c r="AN297" s="159"/>
      <c r="AO297" s="159"/>
      <c r="AP297" s="159"/>
      <c r="AQ297" s="159"/>
      <c r="AR297" s="159"/>
      <c r="AS297" s="159"/>
      <c r="AT297" s="159"/>
      <c r="AU297" s="159"/>
    </row>
    <row r="298" spans="2:47" s="38" customFormat="1" ht="12.75">
      <c r="B298" s="43"/>
      <c r="H298" s="159"/>
      <c r="I298" s="159"/>
      <c r="J298" s="159"/>
      <c r="K298" s="159"/>
      <c r="L298" s="159"/>
      <c r="M298" s="159"/>
      <c r="N298" s="159"/>
      <c r="O298" s="159"/>
      <c r="P298" s="159"/>
      <c r="Q298" s="159"/>
      <c r="R298" s="159"/>
      <c r="S298" s="159"/>
      <c r="T298" s="159"/>
      <c r="U298" s="159"/>
      <c r="V298" s="159"/>
      <c r="W298" s="159"/>
      <c r="X298" s="159"/>
      <c r="Y298" s="159"/>
      <c r="Z298" s="159"/>
      <c r="AA298" s="159"/>
      <c r="AB298" s="159"/>
      <c r="AC298" s="159"/>
      <c r="AD298" s="159"/>
      <c r="AE298" s="159"/>
      <c r="AF298" s="159"/>
      <c r="AG298" s="159"/>
      <c r="AH298" s="159"/>
      <c r="AI298" s="159"/>
      <c r="AJ298" s="159"/>
      <c r="AK298" s="159"/>
      <c r="AL298" s="159"/>
      <c r="AM298" s="159"/>
      <c r="AN298" s="159"/>
      <c r="AO298" s="159"/>
      <c r="AP298" s="159"/>
      <c r="AQ298" s="159"/>
      <c r="AR298" s="159"/>
      <c r="AS298" s="159"/>
      <c r="AT298" s="159"/>
      <c r="AU298" s="159"/>
    </row>
    <row r="299" spans="2:47" s="38" customFormat="1" ht="12.75">
      <c r="B299" s="43"/>
      <c r="H299" s="159"/>
      <c r="I299" s="159"/>
      <c r="J299" s="159"/>
      <c r="K299" s="159"/>
      <c r="L299" s="159"/>
      <c r="M299" s="159"/>
      <c r="N299" s="159"/>
      <c r="O299" s="159"/>
      <c r="P299" s="159"/>
      <c r="Q299" s="159"/>
      <c r="R299" s="159"/>
      <c r="S299" s="159"/>
      <c r="T299" s="159"/>
      <c r="U299" s="159"/>
      <c r="V299" s="159"/>
      <c r="W299" s="159"/>
      <c r="X299" s="159"/>
      <c r="Y299" s="159"/>
      <c r="Z299" s="159"/>
      <c r="AA299" s="159"/>
      <c r="AB299" s="159"/>
      <c r="AC299" s="159"/>
      <c r="AD299" s="159"/>
      <c r="AE299" s="159"/>
      <c r="AF299" s="159"/>
      <c r="AG299" s="159"/>
      <c r="AH299" s="159"/>
      <c r="AI299" s="159"/>
      <c r="AJ299" s="159"/>
      <c r="AK299" s="159"/>
      <c r="AL299" s="159"/>
      <c r="AM299" s="159"/>
      <c r="AN299" s="159"/>
      <c r="AO299" s="159"/>
      <c r="AP299" s="159"/>
      <c r="AQ299" s="159"/>
      <c r="AR299" s="159"/>
      <c r="AS299" s="159"/>
      <c r="AT299" s="159"/>
      <c r="AU299" s="159"/>
    </row>
    <row r="300" spans="2:47" s="38" customFormat="1" ht="12.75">
      <c r="B300" s="43"/>
      <c r="H300" s="159"/>
      <c r="I300" s="159"/>
      <c r="J300" s="159"/>
      <c r="K300" s="159"/>
      <c r="L300" s="159"/>
      <c r="M300" s="159"/>
      <c r="N300" s="159"/>
      <c r="O300" s="159"/>
      <c r="P300" s="159"/>
      <c r="Q300" s="159"/>
      <c r="R300" s="159"/>
      <c r="S300" s="159"/>
      <c r="T300" s="159"/>
      <c r="U300" s="159"/>
      <c r="V300" s="159"/>
      <c r="W300" s="159"/>
      <c r="X300" s="159"/>
      <c r="Y300" s="159"/>
      <c r="Z300" s="159"/>
      <c r="AA300" s="159"/>
      <c r="AB300" s="159"/>
      <c r="AC300" s="159"/>
      <c r="AD300" s="159"/>
      <c r="AE300" s="159"/>
      <c r="AF300" s="159"/>
      <c r="AG300" s="159"/>
      <c r="AH300" s="159"/>
      <c r="AI300" s="159"/>
      <c r="AJ300" s="159"/>
      <c r="AK300" s="159"/>
      <c r="AL300" s="159"/>
      <c r="AM300" s="159"/>
      <c r="AN300" s="159"/>
      <c r="AO300" s="159"/>
      <c r="AP300" s="159"/>
      <c r="AQ300" s="159"/>
      <c r="AR300" s="159"/>
      <c r="AS300" s="159"/>
      <c r="AT300" s="159"/>
      <c r="AU300" s="159"/>
    </row>
    <row r="301" spans="2:47" s="38" customFormat="1" ht="12.75">
      <c r="B301" s="43"/>
      <c r="H301" s="159"/>
      <c r="I301" s="159"/>
      <c r="J301" s="159"/>
      <c r="K301" s="159"/>
      <c r="L301" s="159"/>
      <c r="M301" s="159"/>
      <c r="N301" s="159"/>
      <c r="O301" s="159"/>
      <c r="P301" s="159"/>
      <c r="Q301" s="159"/>
      <c r="R301" s="159"/>
      <c r="S301" s="159"/>
      <c r="T301" s="159"/>
      <c r="U301" s="159"/>
      <c r="V301" s="159"/>
      <c r="W301" s="159"/>
      <c r="X301" s="159"/>
      <c r="Y301" s="159"/>
      <c r="Z301" s="159"/>
      <c r="AA301" s="159"/>
      <c r="AB301" s="159"/>
      <c r="AC301" s="159"/>
      <c r="AD301" s="159"/>
      <c r="AE301" s="159"/>
      <c r="AF301" s="159"/>
      <c r="AG301" s="159"/>
      <c r="AH301" s="159"/>
      <c r="AI301" s="159"/>
      <c r="AJ301" s="159"/>
      <c r="AK301" s="159"/>
      <c r="AL301" s="159"/>
      <c r="AM301" s="159"/>
      <c r="AN301" s="159"/>
      <c r="AO301" s="159"/>
      <c r="AP301" s="159"/>
      <c r="AQ301" s="159"/>
      <c r="AR301" s="159"/>
      <c r="AS301" s="159"/>
      <c r="AT301" s="159"/>
      <c r="AU301" s="159"/>
    </row>
    <row r="302" spans="2:47" s="38" customFormat="1" ht="12.75">
      <c r="B302" s="43"/>
      <c r="H302" s="159"/>
      <c r="I302" s="159"/>
      <c r="J302" s="159"/>
      <c r="K302" s="159"/>
      <c r="L302" s="159"/>
      <c r="M302" s="159"/>
      <c r="N302" s="159"/>
      <c r="O302" s="159"/>
      <c r="P302" s="159"/>
      <c r="Q302" s="159"/>
      <c r="R302" s="159"/>
      <c r="S302" s="159"/>
      <c r="T302" s="159"/>
      <c r="U302" s="159"/>
      <c r="V302" s="159"/>
      <c r="W302" s="159"/>
      <c r="X302" s="159"/>
      <c r="Y302" s="159"/>
      <c r="Z302" s="159"/>
      <c r="AA302" s="159"/>
      <c r="AB302" s="159"/>
      <c r="AC302" s="159"/>
      <c r="AD302" s="159"/>
      <c r="AE302" s="159"/>
      <c r="AF302" s="159"/>
      <c r="AG302" s="159"/>
      <c r="AH302" s="159"/>
      <c r="AI302" s="159"/>
      <c r="AJ302" s="159"/>
      <c r="AK302" s="159"/>
      <c r="AL302" s="159"/>
      <c r="AM302" s="159"/>
      <c r="AN302" s="159"/>
      <c r="AO302" s="159"/>
      <c r="AP302" s="159"/>
      <c r="AQ302" s="159"/>
      <c r="AR302" s="159"/>
      <c r="AS302" s="159"/>
      <c r="AT302" s="159"/>
      <c r="AU302" s="159"/>
    </row>
    <row r="303" spans="2:47" s="38" customFormat="1" ht="12.75">
      <c r="B303" s="43"/>
      <c r="H303" s="159"/>
      <c r="I303" s="159"/>
      <c r="J303" s="159"/>
      <c r="K303" s="159"/>
      <c r="L303" s="159"/>
      <c r="M303" s="159"/>
      <c r="N303" s="159"/>
      <c r="O303" s="159"/>
      <c r="P303" s="159"/>
      <c r="Q303" s="159"/>
      <c r="R303" s="159"/>
      <c r="S303" s="159"/>
      <c r="T303" s="159"/>
      <c r="U303" s="159"/>
      <c r="V303" s="159"/>
      <c r="W303" s="159"/>
      <c r="X303" s="159"/>
      <c r="Y303" s="159"/>
      <c r="Z303" s="159"/>
      <c r="AA303" s="159"/>
      <c r="AB303" s="159"/>
      <c r="AC303" s="159"/>
      <c r="AD303" s="159"/>
      <c r="AE303" s="159"/>
      <c r="AF303" s="159"/>
      <c r="AG303" s="159"/>
      <c r="AH303" s="159"/>
      <c r="AI303" s="159"/>
      <c r="AJ303" s="159"/>
      <c r="AK303" s="159"/>
      <c r="AL303" s="159"/>
      <c r="AM303" s="159"/>
      <c r="AN303" s="159"/>
      <c r="AO303" s="159"/>
      <c r="AP303" s="159"/>
      <c r="AQ303" s="159"/>
      <c r="AR303" s="159"/>
      <c r="AS303" s="159"/>
      <c r="AT303" s="159"/>
      <c r="AU303" s="159"/>
    </row>
    <row r="304" spans="2:47" s="38" customFormat="1" ht="12.75">
      <c r="B304" s="43"/>
      <c r="H304" s="159"/>
      <c r="I304" s="159"/>
      <c r="J304" s="159"/>
      <c r="K304" s="159"/>
      <c r="L304" s="159"/>
      <c r="M304" s="159"/>
      <c r="N304" s="159"/>
      <c r="O304" s="159"/>
      <c r="P304" s="159"/>
      <c r="Q304" s="159"/>
      <c r="R304" s="159"/>
      <c r="S304" s="159"/>
      <c r="T304" s="159"/>
      <c r="U304" s="159"/>
      <c r="V304" s="159"/>
      <c r="W304" s="159"/>
      <c r="X304" s="159"/>
      <c r="Y304" s="159"/>
      <c r="Z304" s="159"/>
      <c r="AA304" s="159"/>
      <c r="AB304" s="159"/>
      <c r="AC304" s="159"/>
      <c r="AD304" s="159"/>
      <c r="AE304" s="159"/>
      <c r="AF304" s="159"/>
      <c r="AG304" s="159"/>
      <c r="AH304" s="159"/>
      <c r="AI304" s="159"/>
      <c r="AJ304" s="159"/>
      <c r="AK304" s="159"/>
      <c r="AL304" s="159"/>
      <c r="AM304" s="159"/>
      <c r="AN304" s="159"/>
      <c r="AO304" s="159"/>
      <c r="AP304" s="159"/>
      <c r="AQ304" s="159"/>
      <c r="AR304" s="159"/>
      <c r="AS304" s="159"/>
      <c r="AT304" s="159"/>
      <c r="AU304" s="159"/>
    </row>
    <row r="305" spans="2:47" s="38" customFormat="1" ht="12.75">
      <c r="B305" s="43"/>
      <c r="H305" s="159"/>
      <c r="I305" s="159"/>
      <c r="J305" s="159"/>
      <c r="K305" s="159"/>
      <c r="L305" s="159"/>
      <c r="M305" s="159"/>
      <c r="N305" s="159"/>
      <c r="O305" s="159"/>
      <c r="P305" s="159"/>
      <c r="Q305" s="159"/>
      <c r="R305" s="159"/>
      <c r="S305" s="159"/>
      <c r="T305" s="159"/>
      <c r="U305" s="159"/>
      <c r="V305" s="159"/>
      <c r="W305" s="159"/>
      <c r="X305" s="159"/>
      <c r="Y305" s="159"/>
      <c r="Z305" s="159"/>
      <c r="AA305" s="159"/>
      <c r="AB305" s="159"/>
      <c r="AC305" s="159"/>
      <c r="AD305" s="159"/>
      <c r="AE305" s="159"/>
      <c r="AF305" s="159"/>
      <c r="AG305" s="159"/>
      <c r="AH305" s="159"/>
      <c r="AI305" s="159"/>
      <c r="AJ305" s="159"/>
      <c r="AK305" s="159"/>
      <c r="AL305" s="159"/>
      <c r="AM305" s="159"/>
      <c r="AN305" s="159"/>
      <c r="AO305" s="159"/>
      <c r="AP305" s="159"/>
      <c r="AQ305" s="159"/>
      <c r="AR305" s="159"/>
      <c r="AS305" s="159"/>
      <c r="AT305" s="159"/>
      <c r="AU305" s="159"/>
    </row>
    <row r="306" spans="2:47" s="38" customFormat="1" ht="12.75">
      <c r="B306" s="43"/>
      <c r="H306" s="159"/>
      <c r="I306" s="159"/>
      <c r="J306" s="159"/>
      <c r="K306" s="159"/>
      <c r="L306" s="159"/>
      <c r="M306" s="159"/>
      <c r="N306" s="159"/>
      <c r="O306" s="159"/>
      <c r="P306" s="159"/>
      <c r="Q306" s="159"/>
      <c r="R306" s="159"/>
      <c r="S306" s="159"/>
      <c r="T306" s="159"/>
      <c r="U306" s="159"/>
      <c r="V306" s="159"/>
      <c r="W306" s="159"/>
      <c r="X306" s="159"/>
      <c r="Y306" s="159"/>
      <c r="Z306" s="159"/>
      <c r="AA306" s="159"/>
      <c r="AB306" s="159"/>
      <c r="AC306" s="159"/>
      <c r="AD306" s="159"/>
      <c r="AE306" s="159"/>
      <c r="AF306" s="159"/>
      <c r="AG306" s="159"/>
      <c r="AH306" s="159"/>
      <c r="AI306" s="159"/>
      <c r="AJ306" s="159"/>
      <c r="AK306" s="159"/>
      <c r="AL306" s="159"/>
      <c r="AM306" s="159"/>
      <c r="AN306" s="159"/>
      <c r="AO306" s="159"/>
      <c r="AP306" s="159"/>
      <c r="AQ306" s="159"/>
      <c r="AR306" s="159"/>
      <c r="AS306" s="159"/>
      <c r="AT306" s="159"/>
      <c r="AU306" s="159"/>
    </row>
    <row r="307" spans="2:47" s="38" customFormat="1" ht="12.75">
      <c r="B307" s="43"/>
      <c r="H307" s="159"/>
      <c r="I307" s="159"/>
      <c r="J307" s="159"/>
      <c r="K307" s="159"/>
      <c r="L307" s="159"/>
      <c r="M307" s="159"/>
      <c r="N307" s="159"/>
      <c r="O307" s="159"/>
      <c r="P307" s="159"/>
      <c r="Q307" s="159"/>
      <c r="R307" s="159"/>
      <c r="S307" s="159"/>
      <c r="T307" s="159"/>
      <c r="U307" s="159"/>
      <c r="V307" s="159"/>
      <c r="W307" s="159"/>
      <c r="X307" s="159"/>
      <c r="Y307" s="159"/>
      <c r="Z307" s="159"/>
      <c r="AA307" s="159"/>
      <c r="AB307" s="159"/>
      <c r="AC307" s="159"/>
      <c r="AD307" s="159"/>
      <c r="AE307" s="159"/>
      <c r="AF307" s="159"/>
      <c r="AG307" s="159"/>
      <c r="AH307" s="159"/>
      <c r="AI307" s="159"/>
      <c r="AJ307" s="159"/>
      <c r="AK307" s="159"/>
      <c r="AL307" s="159"/>
      <c r="AM307" s="159"/>
      <c r="AN307" s="159"/>
      <c r="AO307" s="159"/>
      <c r="AP307" s="159"/>
      <c r="AQ307" s="159"/>
      <c r="AR307" s="159"/>
      <c r="AS307" s="159"/>
      <c r="AT307" s="159"/>
      <c r="AU307" s="159"/>
    </row>
    <row r="308" spans="2:47" s="38" customFormat="1" ht="12.75">
      <c r="B308" s="43"/>
      <c r="H308" s="159"/>
      <c r="I308" s="159"/>
      <c r="J308" s="159"/>
      <c r="K308" s="159"/>
      <c r="L308" s="159"/>
      <c r="M308" s="159"/>
      <c r="N308" s="159"/>
      <c r="O308" s="159"/>
      <c r="P308" s="159"/>
      <c r="Q308" s="159"/>
      <c r="R308" s="159"/>
      <c r="S308" s="159"/>
      <c r="T308" s="159"/>
      <c r="U308" s="159"/>
      <c r="V308" s="159"/>
      <c r="W308" s="159"/>
      <c r="X308" s="159"/>
      <c r="Y308" s="159"/>
      <c r="Z308" s="159"/>
      <c r="AA308" s="159"/>
      <c r="AB308" s="159"/>
      <c r="AC308" s="159"/>
      <c r="AD308" s="159"/>
      <c r="AE308" s="159"/>
      <c r="AF308" s="159"/>
      <c r="AG308" s="159"/>
      <c r="AH308" s="159"/>
      <c r="AI308" s="159"/>
      <c r="AJ308" s="159"/>
      <c r="AK308" s="159"/>
      <c r="AL308" s="159"/>
      <c r="AM308" s="159"/>
      <c r="AN308" s="159"/>
      <c r="AO308" s="159"/>
      <c r="AP308" s="159"/>
      <c r="AQ308" s="159"/>
      <c r="AR308" s="159"/>
      <c r="AS308" s="159"/>
      <c r="AT308" s="159"/>
      <c r="AU308" s="159"/>
    </row>
    <row r="309" spans="2:47" s="38" customFormat="1" ht="12.75">
      <c r="B309" s="43"/>
      <c r="H309" s="159"/>
      <c r="I309" s="159"/>
      <c r="J309" s="159"/>
      <c r="K309" s="159"/>
      <c r="L309" s="159"/>
      <c r="M309" s="159"/>
      <c r="N309" s="159"/>
      <c r="O309" s="159"/>
      <c r="P309" s="159"/>
      <c r="Q309" s="159"/>
      <c r="R309" s="159"/>
      <c r="S309" s="159"/>
      <c r="T309" s="159"/>
      <c r="U309" s="159"/>
      <c r="V309" s="159"/>
      <c r="W309" s="159"/>
      <c r="X309" s="159"/>
      <c r="Y309" s="159"/>
      <c r="Z309" s="159"/>
      <c r="AA309" s="159"/>
      <c r="AB309" s="159"/>
      <c r="AC309" s="159"/>
      <c r="AD309" s="159"/>
      <c r="AE309" s="159"/>
      <c r="AF309" s="159"/>
      <c r="AG309" s="159"/>
      <c r="AH309" s="159"/>
      <c r="AI309" s="159"/>
      <c r="AJ309" s="159"/>
      <c r="AK309" s="159"/>
      <c r="AL309" s="159"/>
      <c r="AM309" s="159"/>
      <c r="AN309" s="159"/>
      <c r="AO309" s="159"/>
      <c r="AP309" s="159"/>
      <c r="AQ309" s="159"/>
      <c r="AR309" s="159"/>
      <c r="AS309" s="159"/>
      <c r="AT309" s="159"/>
      <c r="AU309" s="159"/>
    </row>
    <row r="310" spans="2:47" s="38" customFormat="1" ht="12.75">
      <c r="B310" s="43"/>
      <c r="H310" s="159"/>
      <c r="I310" s="159"/>
      <c r="J310" s="159"/>
      <c r="K310" s="159"/>
      <c r="L310" s="159"/>
      <c r="M310" s="159"/>
      <c r="N310" s="159"/>
      <c r="O310" s="159"/>
      <c r="P310" s="159"/>
      <c r="Q310" s="159"/>
      <c r="R310" s="159"/>
      <c r="S310" s="159"/>
      <c r="T310" s="159"/>
      <c r="U310" s="159"/>
      <c r="V310" s="159"/>
      <c r="W310" s="159"/>
      <c r="X310" s="159"/>
      <c r="Y310" s="159"/>
      <c r="Z310" s="159"/>
      <c r="AA310" s="159"/>
      <c r="AB310" s="159"/>
      <c r="AC310" s="159"/>
      <c r="AD310" s="159"/>
      <c r="AE310" s="159"/>
      <c r="AF310" s="159"/>
      <c r="AG310" s="159"/>
      <c r="AH310" s="159"/>
      <c r="AI310" s="159"/>
      <c r="AJ310" s="159"/>
      <c r="AK310" s="159"/>
      <c r="AL310" s="159"/>
      <c r="AM310" s="159"/>
      <c r="AN310" s="159"/>
      <c r="AO310" s="159"/>
      <c r="AP310" s="159"/>
      <c r="AQ310" s="159"/>
      <c r="AR310" s="159"/>
      <c r="AS310" s="159"/>
      <c r="AT310" s="159"/>
      <c r="AU310" s="159"/>
    </row>
    <row r="311" spans="2:47" s="38" customFormat="1" ht="12.75">
      <c r="B311" s="43"/>
      <c r="H311" s="159"/>
      <c r="I311" s="159"/>
      <c r="J311" s="159"/>
      <c r="K311" s="159"/>
      <c r="L311" s="159"/>
      <c r="M311" s="159"/>
      <c r="N311" s="159"/>
      <c r="O311" s="159"/>
      <c r="P311" s="159"/>
      <c r="Q311" s="159"/>
      <c r="R311" s="159"/>
      <c r="S311" s="159"/>
      <c r="T311" s="159"/>
      <c r="U311" s="159"/>
      <c r="V311" s="159"/>
      <c r="W311" s="159"/>
      <c r="X311" s="159"/>
      <c r="Y311" s="159"/>
      <c r="Z311" s="159"/>
      <c r="AA311" s="159"/>
      <c r="AB311" s="159"/>
      <c r="AC311" s="159"/>
      <c r="AD311" s="159"/>
      <c r="AE311" s="159"/>
      <c r="AF311" s="159"/>
      <c r="AG311" s="159"/>
      <c r="AH311" s="159"/>
      <c r="AI311" s="159"/>
      <c r="AJ311" s="159"/>
      <c r="AK311" s="159"/>
      <c r="AL311" s="159"/>
      <c r="AM311" s="159"/>
      <c r="AN311" s="159"/>
      <c r="AO311" s="159"/>
      <c r="AP311" s="159"/>
      <c r="AQ311" s="159"/>
      <c r="AR311" s="159"/>
      <c r="AS311" s="159"/>
      <c r="AT311" s="159"/>
      <c r="AU311" s="159"/>
    </row>
    <row r="312" spans="2:47" s="38" customFormat="1" ht="12.75">
      <c r="B312" s="43"/>
      <c r="H312" s="159"/>
      <c r="I312" s="159"/>
      <c r="J312" s="159"/>
      <c r="K312" s="159"/>
      <c r="L312" s="159"/>
      <c r="M312" s="159"/>
      <c r="N312" s="159"/>
      <c r="O312" s="159"/>
      <c r="P312" s="159"/>
      <c r="Q312" s="159"/>
      <c r="R312" s="159"/>
      <c r="S312" s="159"/>
      <c r="T312" s="159"/>
      <c r="U312" s="159"/>
      <c r="V312" s="159"/>
      <c r="W312" s="159"/>
      <c r="X312" s="159"/>
      <c r="Y312" s="159"/>
      <c r="Z312" s="159"/>
      <c r="AA312" s="159"/>
      <c r="AB312" s="159"/>
      <c r="AC312" s="159"/>
      <c r="AD312" s="159"/>
      <c r="AE312" s="159"/>
      <c r="AF312" s="159"/>
      <c r="AG312" s="159"/>
      <c r="AH312" s="159"/>
      <c r="AI312" s="159"/>
      <c r="AJ312" s="159"/>
      <c r="AK312" s="159"/>
      <c r="AL312" s="159"/>
      <c r="AM312" s="159"/>
      <c r="AN312" s="159"/>
      <c r="AO312" s="159"/>
      <c r="AP312" s="159"/>
      <c r="AQ312" s="159"/>
      <c r="AR312" s="159"/>
      <c r="AS312" s="159"/>
      <c r="AT312" s="159"/>
      <c r="AU312" s="159"/>
    </row>
    <row r="313" spans="2:47" s="38" customFormat="1" ht="12.75">
      <c r="B313" s="43"/>
      <c r="H313" s="159"/>
      <c r="I313" s="159"/>
      <c r="J313" s="159"/>
      <c r="K313" s="159"/>
      <c r="L313" s="159"/>
      <c r="M313" s="159"/>
      <c r="N313" s="159"/>
      <c r="O313" s="159"/>
      <c r="P313" s="159"/>
      <c r="Q313" s="159"/>
      <c r="R313" s="159"/>
      <c r="S313" s="159"/>
      <c r="T313" s="159"/>
      <c r="U313" s="159"/>
      <c r="V313" s="159"/>
      <c r="W313" s="159"/>
      <c r="X313" s="159"/>
      <c r="Y313" s="159"/>
      <c r="Z313" s="159"/>
      <c r="AA313" s="159"/>
      <c r="AB313" s="159"/>
      <c r="AC313" s="159"/>
      <c r="AD313" s="159"/>
      <c r="AE313" s="159"/>
      <c r="AF313" s="159"/>
      <c r="AG313" s="159"/>
      <c r="AH313" s="159"/>
      <c r="AI313" s="159"/>
      <c r="AJ313" s="159"/>
      <c r="AK313" s="159"/>
      <c r="AL313" s="159"/>
      <c r="AM313" s="159"/>
      <c r="AN313" s="159"/>
      <c r="AO313" s="159"/>
      <c r="AP313" s="159"/>
      <c r="AQ313" s="159"/>
      <c r="AR313" s="159"/>
      <c r="AS313" s="159"/>
      <c r="AT313" s="159"/>
      <c r="AU313" s="159"/>
    </row>
    <row r="314" spans="2:47" s="38" customFormat="1" ht="12.75">
      <c r="B314" s="43"/>
      <c r="H314" s="159"/>
      <c r="I314" s="159"/>
      <c r="J314" s="159"/>
      <c r="K314" s="159"/>
      <c r="L314" s="159"/>
      <c r="M314" s="159"/>
      <c r="N314" s="159"/>
      <c r="O314" s="159"/>
      <c r="P314" s="159"/>
      <c r="Q314" s="159"/>
      <c r="R314" s="159"/>
      <c r="S314" s="159"/>
      <c r="T314" s="159"/>
      <c r="U314" s="159"/>
      <c r="V314" s="159"/>
      <c r="W314" s="159"/>
      <c r="X314" s="159"/>
      <c r="Y314" s="159"/>
      <c r="Z314" s="159"/>
      <c r="AA314" s="159"/>
      <c r="AB314" s="159"/>
      <c r="AC314" s="159"/>
      <c r="AD314" s="159"/>
      <c r="AE314" s="159"/>
      <c r="AF314" s="159"/>
      <c r="AG314" s="159"/>
      <c r="AH314" s="159"/>
      <c r="AI314" s="159"/>
      <c r="AJ314" s="159"/>
      <c r="AK314" s="159"/>
      <c r="AL314" s="159"/>
      <c r="AM314" s="159"/>
      <c r="AN314" s="159"/>
      <c r="AO314" s="159"/>
      <c r="AP314" s="159"/>
      <c r="AQ314" s="159"/>
      <c r="AR314" s="159"/>
      <c r="AS314" s="159"/>
      <c r="AT314" s="159"/>
      <c r="AU314" s="159"/>
    </row>
    <row r="315" spans="2:47" s="38" customFormat="1" ht="12.75">
      <c r="B315" s="43"/>
      <c r="H315" s="159"/>
      <c r="I315" s="159"/>
      <c r="J315" s="159"/>
      <c r="K315" s="159"/>
      <c r="L315" s="159"/>
      <c r="M315" s="159"/>
      <c r="N315" s="159"/>
      <c r="O315" s="159"/>
      <c r="P315" s="159"/>
      <c r="Q315" s="159"/>
      <c r="R315" s="159"/>
      <c r="S315" s="159"/>
      <c r="T315" s="159"/>
      <c r="U315" s="159"/>
      <c r="V315" s="159"/>
      <c r="W315" s="159"/>
      <c r="X315" s="159"/>
      <c r="Y315" s="159"/>
      <c r="Z315" s="159"/>
      <c r="AA315" s="159"/>
      <c r="AB315" s="159"/>
      <c r="AC315" s="159"/>
      <c r="AD315" s="159"/>
      <c r="AE315" s="159"/>
      <c r="AF315" s="159"/>
      <c r="AG315" s="159"/>
      <c r="AH315" s="159"/>
      <c r="AI315" s="159"/>
      <c r="AJ315" s="159"/>
      <c r="AK315" s="159"/>
      <c r="AL315" s="159"/>
      <c r="AM315" s="159"/>
      <c r="AN315" s="159"/>
      <c r="AO315" s="159"/>
      <c r="AP315" s="159"/>
      <c r="AQ315" s="159"/>
      <c r="AR315" s="159"/>
      <c r="AS315" s="159"/>
      <c r="AT315" s="159"/>
      <c r="AU315" s="159"/>
    </row>
    <row r="316" spans="2:47" s="38" customFormat="1" ht="12.75">
      <c r="B316" s="43"/>
      <c r="H316" s="159"/>
      <c r="I316" s="159"/>
      <c r="J316" s="159"/>
      <c r="K316" s="159"/>
      <c r="L316" s="159"/>
      <c r="M316" s="159"/>
      <c r="N316" s="159"/>
      <c r="O316" s="159"/>
      <c r="P316" s="159"/>
      <c r="Q316" s="159"/>
      <c r="R316" s="159"/>
      <c r="S316" s="159"/>
      <c r="T316" s="159"/>
      <c r="U316" s="159"/>
      <c r="V316" s="159"/>
      <c r="W316" s="159"/>
      <c r="X316" s="159"/>
      <c r="Y316" s="159"/>
      <c r="Z316" s="159"/>
      <c r="AA316" s="159"/>
      <c r="AB316" s="159"/>
      <c r="AC316" s="159"/>
      <c r="AD316" s="159"/>
      <c r="AE316" s="159"/>
      <c r="AF316" s="159"/>
      <c r="AG316" s="159"/>
      <c r="AH316" s="159"/>
      <c r="AI316" s="159"/>
      <c r="AJ316" s="159"/>
      <c r="AK316" s="159"/>
      <c r="AL316" s="159"/>
      <c r="AM316" s="159"/>
      <c r="AN316" s="159"/>
      <c r="AO316" s="159"/>
      <c r="AP316" s="159"/>
      <c r="AQ316" s="159"/>
      <c r="AR316" s="159"/>
      <c r="AS316" s="159"/>
      <c r="AT316" s="159"/>
      <c r="AU316" s="159"/>
    </row>
    <row r="317" spans="2:47" s="38" customFormat="1" ht="12.75">
      <c r="B317" s="43"/>
      <c r="H317" s="159"/>
      <c r="I317" s="159"/>
      <c r="J317" s="159"/>
      <c r="K317" s="159"/>
      <c r="L317" s="159"/>
      <c r="M317" s="159"/>
      <c r="N317" s="159"/>
      <c r="O317" s="159"/>
      <c r="P317" s="159"/>
      <c r="Q317" s="159"/>
      <c r="R317" s="159"/>
      <c r="S317" s="159"/>
      <c r="T317" s="159"/>
      <c r="U317" s="159"/>
      <c r="V317" s="159"/>
      <c r="W317" s="159"/>
      <c r="X317" s="159"/>
      <c r="Y317" s="159"/>
      <c r="Z317" s="159"/>
      <c r="AA317" s="159"/>
      <c r="AB317" s="159"/>
      <c r="AC317" s="159"/>
      <c r="AD317" s="159"/>
      <c r="AE317" s="159"/>
      <c r="AF317" s="159"/>
      <c r="AG317" s="159"/>
      <c r="AH317" s="159"/>
      <c r="AI317" s="159"/>
      <c r="AJ317" s="159"/>
      <c r="AK317" s="159"/>
      <c r="AL317" s="159"/>
      <c r="AM317" s="159"/>
      <c r="AN317" s="159"/>
      <c r="AO317" s="159"/>
      <c r="AP317" s="159"/>
      <c r="AQ317" s="159"/>
      <c r="AR317" s="159"/>
      <c r="AS317" s="159"/>
      <c r="AT317" s="159"/>
      <c r="AU317" s="159"/>
    </row>
    <row r="318" spans="2:47" s="38" customFormat="1" ht="12.75">
      <c r="B318" s="43"/>
      <c r="H318" s="159"/>
      <c r="I318" s="159"/>
      <c r="J318" s="159"/>
      <c r="K318" s="159"/>
      <c r="L318" s="159"/>
      <c r="M318" s="159"/>
      <c r="N318" s="159"/>
      <c r="O318" s="159"/>
      <c r="P318" s="159"/>
      <c r="Q318" s="159"/>
      <c r="R318" s="159"/>
      <c r="S318" s="159"/>
      <c r="T318" s="159"/>
      <c r="U318" s="159"/>
      <c r="V318" s="159"/>
      <c r="W318" s="159"/>
      <c r="X318" s="159"/>
      <c r="Y318" s="159"/>
      <c r="Z318" s="159"/>
      <c r="AA318" s="159"/>
      <c r="AB318" s="159"/>
      <c r="AC318" s="159"/>
      <c r="AD318" s="159"/>
      <c r="AE318" s="159"/>
      <c r="AF318" s="159"/>
      <c r="AG318" s="159"/>
      <c r="AH318" s="159"/>
      <c r="AI318" s="159"/>
      <c r="AJ318" s="159"/>
      <c r="AK318" s="159"/>
      <c r="AL318" s="159"/>
      <c r="AM318" s="159"/>
      <c r="AN318" s="159"/>
      <c r="AO318" s="159"/>
      <c r="AP318" s="159"/>
      <c r="AQ318" s="159"/>
      <c r="AR318" s="159"/>
      <c r="AS318" s="159"/>
      <c r="AT318" s="159"/>
      <c r="AU318" s="159"/>
    </row>
    <row r="319" spans="2:47" s="38" customFormat="1" ht="12.75">
      <c r="B319" s="43"/>
      <c r="H319" s="159"/>
      <c r="I319" s="159"/>
      <c r="J319" s="159"/>
      <c r="K319" s="159"/>
      <c r="L319" s="159"/>
      <c r="M319" s="159"/>
      <c r="N319" s="159"/>
      <c r="O319" s="159"/>
      <c r="P319" s="159"/>
      <c r="Q319" s="159"/>
      <c r="R319" s="159"/>
      <c r="S319" s="159"/>
      <c r="T319" s="159"/>
      <c r="U319" s="159"/>
      <c r="V319" s="159"/>
      <c r="W319" s="159"/>
      <c r="X319" s="159"/>
      <c r="Y319" s="159"/>
      <c r="Z319" s="159"/>
      <c r="AA319" s="159"/>
      <c r="AB319" s="159"/>
      <c r="AC319" s="159"/>
      <c r="AD319" s="159"/>
      <c r="AE319" s="159"/>
      <c r="AF319" s="159"/>
      <c r="AG319" s="159"/>
      <c r="AH319" s="159"/>
      <c r="AI319" s="159"/>
      <c r="AJ319" s="159"/>
      <c r="AK319" s="159"/>
      <c r="AL319" s="159"/>
      <c r="AM319" s="159"/>
      <c r="AN319" s="159"/>
      <c r="AO319" s="159"/>
      <c r="AP319" s="159"/>
      <c r="AQ319" s="159"/>
      <c r="AR319" s="159"/>
      <c r="AS319" s="159"/>
      <c r="AT319" s="159"/>
      <c r="AU319" s="159"/>
    </row>
    <row r="320" spans="2:47" s="38" customFormat="1" ht="12.75">
      <c r="B320" s="43"/>
      <c r="H320" s="159"/>
      <c r="I320" s="159"/>
      <c r="J320" s="159"/>
      <c r="K320" s="159"/>
      <c r="L320" s="159"/>
      <c r="M320" s="159"/>
      <c r="N320" s="159"/>
      <c r="O320" s="159"/>
      <c r="P320" s="159"/>
      <c r="Q320" s="159"/>
      <c r="R320" s="159"/>
      <c r="S320" s="159"/>
      <c r="T320" s="159"/>
      <c r="U320" s="159"/>
      <c r="V320" s="159"/>
      <c r="W320" s="159"/>
      <c r="X320" s="159"/>
      <c r="Y320" s="159"/>
      <c r="Z320" s="159"/>
      <c r="AA320" s="159"/>
      <c r="AB320" s="159"/>
      <c r="AC320" s="159"/>
      <c r="AD320" s="159"/>
      <c r="AE320" s="159"/>
      <c r="AF320" s="159"/>
      <c r="AG320" s="159"/>
      <c r="AH320" s="159"/>
      <c r="AI320" s="159"/>
      <c r="AJ320" s="159"/>
      <c r="AK320" s="159"/>
      <c r="AL320" s="159"/>
      <c r="AM320" s="159"/>
      <c r="AN320" s="159"/>
      <c r="AO320" s="159"/>
      <c r="AP320" s="159"/>
      <c r="AQ320" s="159"/>
      <c r="AR320" s="159"/>
      <c r="AS320" s="159"/>
      <c r="AT320" s="159"/>
      <c r="AU320" s="159"/>
    </row>
    <row r="321" spans="2:47" s="38" customFormat="1" ht="12.75">
      <c r="B321" s="43"/>
      <c r="H321" s="159"/>
      <c r="I321" s="159"/>
      <c r="J321" s="159"/>
      <c r="K321" s="159"/>
      <c r="L321" s="159"/>
      <c r="M321" s="159"/>
      <c r="N321" s="159"/>
      <c r="O321" s="159"/>
      <c r="P321" s="159"/>
      <c r="Q321" s="159"/>
      <c r="R321" s="159"/>
      <c r="S321" s="159"/>
      <c r="T321" s="159"/>
      <c r="U321" s="159"/>
      <c r="V321" s="159"/>
      <c r="W321" s="159"/>
      <c r="X321" s="159"/>
      <c r="Y321" s="159"/>
      <c r="Z321" s="159"/>
      <c r="AA321" s="159"/>
      <c r="AB321" s="159"/>
      <c r="AC321" s="159"/>
      <c r="AD321" s="159"/>
      <c r="AE321" s="159"/>
      <c r="AF321" s="159"/>
      <c r="AG321" s="159"/>
      <c r="AH321" s="159"/>
      <c r="AI321" s="159"/>
      <c r="AJ321" s="159"/>
      <c r="AK321" s="159"/>
      <c r="AL321" s="159"/>
      <c r="AM321" s="159"/>
      <c r="AN321" s="159"/>
      <c r="AO321" s="159"/>
      <c r="AP321" s="159"/>
      <c r="AQ321" s="159"/>
      <c r="AR321" s="159"/>
      <c r="AS321" s="159"/>
      <c r="AT321" s="159"/>
      <c r="AU321" s="159"/>
    </row>
    <row r="322" spans="2:47" s="38" customFormat="1" ht="12.75">
      <c r="B322" s="43"/>
      <c r="H322" s="159"/>
      <c r="I322" s="159"/>
      <c r="J322" s="159"/>
      <c r="K322" s="159"/>
      <c r="L322" s="159"/>
      <c r="M322" s="159"/>
      <c r="N322" s="159"/>
      <c r="O322" s="159"/>
      <c r="P322" s="159"/>
      <c r="Q322" s="159"/>
      <c r="R322" s="159"/>
      <c r="S322" s="159"/>
      <c r="T322" s="159"/>
      <c r="U322" s="159"/>
      <c r="V322" s="159"/>
      <c r="W322" s="159"/>
      <c r="X322" s="159"/>
      <c r="Y322" s="159"/>
      <c r="Z322" s="159"/>
      <c r="AA322" s="159"/>
      <c r="AB322" s="159"/>
      <c r="AC322" s="159"/>
      <c r="AD322" s="159"/>
      <c r="AE322" s="159"/>
      <c r="AF322" s="159"/>
      <c r="AG322" s="159"/>
      <c r="AH322" s="159"/>
      <c r="AI322" s="159"/>
      <c r="AJ322" s="159"/>
      <c r="AK322" s="159"/>
      <c r="AL322" s="159"/>
      <c r="AM322" s="159"/>
      <c r="AN322" s="159"/>
      <c r="AO322" s="159"/>
      <c r="AP322" s="159"/>
      <c r="AQ322" s="159"/>
      <c r="AR322" s="159"/>
      <c r="AS322" s="159"/>
      <c r="AT322" s="159"/>
      <c r="AU322" s="159"/>
    </row>
    <row r="323" spans="2:47" s="38" customFormat="1" ht="12.75">
      <c r="B323" s="43"/>
      <c r="H323" s="159"/>
      <c r="I323" s="159"/>
      <c r="J323" s="159"/>
      <c r="K323" s="159"/>
      <c r="L323" s="159"/>
      <c r="M323" s="159"/>
      <c r="N323" s="159"/>
      <c r="O323" s="159"/>
      <c r="P323" s="159"/>
      <c r="Q323" s="159"/>
      <c r="R323" s="159"/>
      <c r="S323" s="159"/>
      <c r="T323" s="159"/>
      <c r="U323" s="159"/>
      <c r="V323" s="159"/>
      <c r="W323" s="159"/>
      <c r="X323" s="159"/>
      <c r="Y323" s="159"/>
      <c r="Z323" s="159"/>
      <c r="AA323" s="159"/>
      <c r="AB323" s="159"/>
      <c r="AC323" s="159"/>
      <c r="AD323" s="159"/>
      <c r="AE323" s="159"/>
      <c r="AF323" s="159"/>
      <c r="AG323" s="159"/>
      <c r="AH323" s="159"/>
      <c r="AI323" s="159"/>
      <c r="AJ323" s="159"/>
      <c r="AK323" s="159"/>
      <c r="AL323" s="159"/>
      <c r="AM323" s="159"/>
      <c r="AN323" s="159"/>
      <c r="AO323" s="159"/>
      <c r="AP323" s="159"/>
      <c r="AQ323" s="159"/>
      <c r="AR323" s="159"/>
      <c r="AS323" s="159"/>
      <c r="AT323" s="159"/>
      <c r="AU323" s="159"/>
    </row>
    <row r="324" spans="2:47" s="38" customFormat="1" ht="12.75">
      <c r="B324" s="43"/>
      <c r="H324" s="159"/>
      <c r="I324" s="159"/>
      <c r="J324" s="159"/>
      <c r="K324" s="159"/>
      <c r="L324" s="159"/>
      <c r="M324" s="159"/>
      <c r="N324" s="159"/>
      <c r="O324" s="159"/>
      <c r="P324" s="159"/>
      <c r="Q324" s="159"/>
      <c r="R324" s="159"/>
      <c r="S324" s="159"/>
      <c r="T324" s="159"/>
      <c r="U324" s="159"/>
      <c r="V324" s="159"/>
      <c r="W324" s="159"/>
      <c r="X324" s="159"/>
      <c r="Y324" s="159"/>
      <c r="Z324" s="159"/>
      <c r="AA324" s="159"/>
      <c r="AB324" s="159"/>
      <c r="AC324" s="159"/>
      <c r="AD324" s="159"/>
      <c r="AE324" s="159"/>
      <c r="AF324" s="159"/>
      <c r="AG324" s="159"/>
      <c r="AH324" s="159"/>
      <c r="AI324" s="159"/>
      <c r="AJ324" s="159"/>
      <c r="AK324" s="159"/>
      <c r="AL324" s="159"/>
      <c r="AM324" s="159"/>
      <c r="AN324" s="159"/>
      <c r="AO324" s="159"/>
      <c r="AP324" s="159"/>
      <c r="AQ324" s="159"/>
      <c r="AR324" s="159"/>
      <c r="AS324" s="159"/>
      <c r="AT324" s="159"/>
      <c r="AU324" s="159"/>
    </row>
    <row r="325" spans="2:47" s="38" customFormat="1" ht="12.75">
      <c r="B325" s="43"/>
      <c r="H325" s="159"/>
      <c r="I325" s="159"/>
      <c r="J325" s="159"/>
      <c r="K325" s="159"/>
      <c r="L325" s="159"/>
      <c r="M325" s="159"/>
      <c r="N325" s="159"/>
      <c r="O325" s="159"/>
      <c r="P325" s="159"/>
      <c r="Q325" s="159"/>
      <c r="R325" s="159"/>
      <c r="S325" s="159"/>
      <c r="T325" s="159"/>
      <c r="U325" s="159"/>
      <c r="V325" s="159"/>
      <c r="W325" s="159"/>
      <c r="X325" s="159"/>
      <c r="Y325" s="159"/>
      <c r="Z325" s="159"/>
      <c r="AA325" s="159"/>
      <c r="AB325" s="159"/>
      <c r="AC325" s="159"/>
      <c r="AD325" s="159"/>
      <c r="AE325" s="159"/>
      <c r="AF325" s="159"/>
      <c r="AG325" s="159"/>
      <c r="AH325" s="159"/>
      <c r="AI325" s="159"/>
      <c r="AJ325" s="159"/>
      <c r="AK325" s="159"/>
      <c r="AL325" s="159"/>
      <c r="AM325" s="159"/>
      <c r="AN325" s="159"/>
      <c r="AO325" s="159"/>
      <c r="AP325" s="159"/>
      <c r="AQ325" s="159"/>
      <c r="AR325" s="159"/>
      <c r="AS325" s="159"/>
      <c r="AT325" s="159"/>
      <c r="AU325" s="159"/>
    </row>
    <row r="326" spans="2:47" s="38" customFormat="1" ht="12.75">
      <c r="B326" s="43"/>
      <c r="H326" s="159"/>
      <c r="I326" s="159"/>
      <c r="J326" s="159"/>
      <c r="K326" s="159"/>
      <c r="L326" s="159"/>
      <c r="M326" s="159"/>
      <c r="N326" s="159"/>
      <c r="O326" s="159"/>
      <c r="P326" s="159"/>
      <c r="Q326" s="159"/>
      <c r="R326" s="159"/>
      <c r="S326" s="159"/>
      <c r="T326" s="159"/>
      <c r="U326" s="159"/>
      <c r="V326" s="159"/>
      <c r="W326" s="159"/>
      <c r="X326" s="159"/>
      <c r="Y326" s="159"/>
      <c r="Z326" s="159"/>
      <c r="AA326" s="159"/>
      <c r="AB326" s="159"/>
      <c r="AC326" s="159"/>
      <c r="AD326" s="159"/>
      <c r="AE326" s="159"/>
      <c r="AF326" s="159"/>
      <c r="AG326" s="159"/>
      <c r="AH326" s="159"/>
      <c r="AI326" s="159"/>
      <c r="AJ326" s="159"/>
      <c r="AK326" s="159"/>
      <c r="AL326" s="159"/>
      <c r="AM326" s="159"/>
      <c r="AN326" s="159"/>
      <c r="AO326" s="159"/>
      <c r="AP326" s="159"/>
      <c r="AQ326" s="159"/>
      <c r="AR326" s="159"/>
      <c r="AS326" s="159"/>
      <c r="AT326" s="159"/>
      <c r="AU326" s="159"/>
    </row>
    <row r="327" spans="2:47" s="38" customFormat="1" ht="12.75">
      <c r="B327" s="43"/>
      <c r="H327" s="159"/>
      <c r="I327" s="159"/>
      <c r="J327" s="159"/>
      <c r="K327" s="159"/>
      <c r="L327" s="159"/>
      <c r="M327" s="159"/>
      <c r="N327" s="159"/>
      <c r="O327" s="159"/>
      <c r="P327" s="159"/>
      <c r="Q327" s="159"/>
      <c r="R327" s="159"/>
      <c r="S327" s="159"/>
      <c r="T327" s="159"/>
      <c r="U327" s="159"/>
      <c r="V327" s="159"/>
      <c r="W327" s="159"/>
      <c r="X327" s="159"/>
      <c r="Y327" s="159"/>
      <c r="Z327" s="159"/>
      <c r="AA327" s="159"/>
      <c r="AB327" s="159"/>
      <c r="AC327" s="159"/>
      <c r="AD327" s="159"/>
      <c r="AE327" s="159"/>
      <c r="AF327" s="159"/>
      <c r="AG327" s="159"/>
      <c r="AH327" s="159"/>
      <c r="AI327" s="159"/>
      <c r="AJ327" s="159"/>
      <c r="AK327" s="159"/>
      <c r="AL327" s="159"/>
      <c r="AM327" s="159"/>
      <c r="AN327" s="159"/>
      <c r="AO327" s="159"/>
      <c r="AP327" s="159"/>
      <c r="AQ327" s="159"/>
      <c r="AR327" s="159"/>
      <c r="AS327" s="159"/>
      <c r="AT327" s="159"/>
      <c r="AU327" s="159"/>
    </row>
    <row r="328" spans="2:47" s="38" customFormat="1" ht="12.75">
      <c r="B328" s="43"/>
      <c r="H328" s="159"/>
      <c r="I328" s="159"/>
      <c r="J328" s="159"/>
      <c r="K328" s="159"/>
      <c r="L328" s="159"/>
      <c r="M328" s="159"/>
      <c r="N328" s="159"/>
      <c r="O328" s="159"/>
      <c r="P328" s="159"/>
      <c r="Q328" s="159"/>
      <c r="R328" s="159"/>
      <c r="S328" s="159"/>
      <c r="T328" s="159"/>
      <c r="U328" s="159"/>
      <c r="V328" s="159"/>
      <c r="W328" s="159"/>
      <c r="X328" s="159"/>
      <c r="Y328" s="159"/>
      <c r="Z328" s="159"/>
      <c r="AA328" s="159"/>
      <c r="AB328" s="159"/>
      <c r="AC328" s="159"/>
      <c r="AD328" s="159"/>
      <c r="AE328" s="159"/>
      <c r="AF328" s="159"/>
      <c r="AG328" s="159"/>
      <c r="AH328" s="159"/>
      <c r="AI328" s="159"/>
      <c r="AJ328" s="159"/>
      <c r="AK328" s="159"/>
      <c r="AL328" s="159"/>
      <c r="AM328" s="159"/>
      <c r="AN328" s="159"/>
      <c r="AO328" s="159"/>
      <c r="AP328" s="159"/>
      <c r="AQ328" s="159"/>
      <c r="AR328" s="159"/>
      <c r="AS328" s="159"/>
      <c r="AT328" s="159"/>
      <c r="AU328" s="159"/>
    </row>
    <row r="329" spans="2:47" s="38" customFormat="1" ht="12.75">
      <c r="B329" s="43"/>
      <c r="H329" s="159"/>
      <c r="I329" s="159"/>
      <c r="J329" s="159"/>
      <c r="K329" s="159"/>
      <c r="L329" s="159"/>
      <c r="M329" s="159"/>
      <c r="N329" s="159"/>
      <c r="O329" s="159"/>
      <c r="P329" s="159"/>
      <c r="Q329" s="159"/>
      <c r="R329" s="159"/>
      <c r="S329" s="159"/>
      <c r="T329" s="159"/>
      <c r="U329" s="159"/>
      <c r="V329" s="159"/>
      <c r="W329" s="159"/>
      <c r="X329" s="159"/>
      <c r="Y329" s="159"/>
      <c r="Z329" s="159"/>
      <c r="AA329" s="159"/>
      <c r="AB329" s="159"/>
      <c r="AC329" s="159"/>
      <c r="AD329" s="159"/>
      <c r="AE329" s="159"/>
      <c r="AF329" s="159"/>
      <c r="AG329" s="159"/>
      <c r="AH329" s="159"/>
      <c r="AI329" s="159"/>
      <c r="AJ329" s="159"/>
      <c r="AK329" s="159"/>
      <c r="AL329" s="159"/>
      <c r="AM329" s="159"/>
      <c r="AN329" s="159"/>
      <c r="AO329" s="159"/>
      <c r="AP329" s="159"/>
      <c r="AQ329" s="159"/>
      <c r="AR329" s="159"/>
      <c r="AS329" s="159"/>
      <c r="AT329" s="159"/>
      <c r="AU329" s="159"/>
    </row>
    <row r="330" spans="2:47" s="38" customFormat="1" ht="12.75">
      <c r="B330" s="43"/>
      <c r="H330" s="159"/>
      <c r="I330" s="159"/>
      <c r="J330" s="159"/>
      <c r="K330" s="159"/>
      <c r="L330" s="159"/>
      <c r="M330" s="159"/>
      <c r="N330" s="159"/>
      <c r="O330" s="159"/>
      <c r="P330" s="159"/>
      <c r="Q330" s="159"/>
      <c r="R330" s="159"/>
      <c r="S330" s="159"/>
      <c r="T330" s="159"/>
      <c r="U330" s="159"/>
      <c r="V330" s="159"/>
      <c r="W330" s="159"/>
      <c r="X330" s="159"/>
      <c r="Y330" s="159"/>
      <c r="Z330" s="159"/>
      <c r="AA330" s="159"/>
      <c r="AB330" s="159"/>
      <c r="AC330" s="159"/>
      <c r="AD330" s="159"/>
      <c r="AE330" s="159"/>
      <c r="AF330" s="159"/>
      <c r="AG330" s="159"/>
      <c r="AH330" s="159"/>
      <c r="AI330" s="159"/>
      <c r="AJ330" s="159"/>
      <c r="AK330" s="159"/>
      <c r="AL330" s="159"/>
      <c r="AM330" s="159"/>
      <c r="AN330" s="159"/>
      <c r="AO330" s="159"/>
      <c r="AP330" s="159"/>
      <c r="AQ330" s="159"/>
      <c r="AR330" s="159"/>
      <c r="AS330" s="159"/>
      <c r="AT330" s="159"/>
      <c r="AU330" s="159"/>
    </row>
    <row r="331" spans="2:47" s="38" customFormat="1" ht="12.75">
      <c r="B331" s="43"/>
      <c r="H331" s="159"/>
      <c r="I331" s="159"/>
      <c r="J331" s="159"/>
      <c r="K331" s="159"/>
      <c r="L331" s="159"/>
      <c r="M331" s="159"/>
      <c r="N331" s="159"/>
      <c r="O331" s="159"/>
      <c r="P331" s="159"/>
      <c r="Q331" s="159"/>
      <c r="R331" s="159"/>
      <c r="S331" s="159"/>
      <c r="T331" s="159"/>
      <c r="U331" s="159"/>
      <c r="V331" s="159"/>
      <c r="W331" s="159"/>
      <c r="X331" s="159"/>
      <c r="Y331" s="159"/>
      <c r="Z331" s="159"/>
      <c r="AA331" s="159"/>
      <c r="AB331" s="159"/>
      <c r="AC331" s="159"/>
      <c r="AD331" s="159"/>
      <c r="AE331" s="159"/>
      <c r="AF331" s="159"/>
      <c r="AG331" s="159"/>
      <c r="AH331" s="159"/>
      <c r="AI331" s="159"/>
      <c r="AJ331" s="159"/>
      <c r="AK331" s="159"/>
      <c r="AL331" s="159"/>
      <c r="AM331" s="159"/>
      <c r="AN331" s="159"/>
      <c r="AO331" s="159"/>
      <c r="AP331" s="159"/>
      <c r="AQ331" s="159"/>
      <c r="AR331" s="159"/>
      <c r="AS331" s="159"/>
      <c r="AT331" s="159"/>
      <c r="AU331" s="159"/>
    </row>
    <row r="332" spans="2:47" s="38" customFormat="1" ht="12.75">
      <c r="B332" s="43"/>
      <c r="H332" s="159"/>
      <c r="I332" s="159"/>
      <c r="J332" s="159"/>
      <c r="K332" s="159"/>
      <c r="L332" s="159"/>
      <c r="M332" s="159"/>
      <c r="N332" s="159"/>
      <c r="O332" s="159"/>
      <c r="P332" s="159"/>
      <c r="Q332" s="159"/>
      <c r="R332" s="159"/>
      <c r="S332" s="159"/>
      <c r="T332" s="159"/>
      <c r="U332" s="159"/>
      <c r="V332" s="159"/>
      <c r="W332" s="159"/>
      <c r="X332" s="159"/>
      <c r="Y332" s="159"/>
      <c r="Z332" s="159"/>
      <c r="AA332" s="159"/>
      <c r="AB332" s="159"/>
      <c r="AC332" s="159"/>
      <c r="AD332" s="159"/>
      <c r="AE332" s="159"/>
      <c r="AF332" s="159"/>
      <c r="AG332" s="159"/>
      <c r="AH332" s="159"/>
      <c r="AI332" s="159"/>
      <c r="AJ332" s="159"/>
      <c r="AK332" s="159"/>
      <c r="AL332" s="159"/>
      <c r="AM332" s="159"/>
      <c r="AN332" s="159"/>
      <c r="AO332" s="159"/>
      <c r="AP332" s="159"/>
      <c r="AQ332" s="159"/>
      <c r="AR332" s="159"/>
      <c r="AS332" s="159"/>
      <c r="AT332" s="159"/>
      <c r="AU332" s="159"/>
    </row>
    <row r="333" spans="2:47" s="38" customFormat="1" ht="12.75">
      <c r="B333" s="43"/>
      <c r="H333" s="159"/>
      <c r="I333" s="159"/>
      <c r="J333" s="159"/>
      <c r="K333" s="159"/>
      <c r="L333" s="159"/>
      <c r="M333" s="159"/>
      <c r="N333" s="159"/>
      <c r="O333" s="159"/>
      <c r="P333" s="159"/>
      <c r="Q333" s="159"/>
      <c r="R333" s="159"/>
      <c r="S333" s="159"/>
      <c r="T333" s="159"/>
      <c r="U333" s="159"/>
      <c r="V333" s="159"/>
      <c r="W333" s="159"/>
      <c r="X333" s="159"/>
      <c r="Y333" s="159"/>
      <c r="Z333" s="159"/>
      <c r="AA333" s="159"/>
      <c r="AB333" s="159"/>
      <c r="AC333" s="159"/>
      <c r="AD333" s="159"/>
      <c r="AE333" s="159"/>
      <c r="AF333" s="159"/>
      <c r="AG333" s="159"/>
      <c r="AH333" s="159"/>
      <c r="AI333" s="159"/>
      <c r="AJ333" s="159"/>
      <c r="AK333" s="159"/>
      <c r="AL333" s="159"/>
      <c r="AM333" s="159"/>
      <c r="AN333" s="159"/>
      <c r="AO333" s="159"/>
      <c r="AP333" s="159"/>
      <c r="AQ333" s="159"/>
      <c r="AR333" s="159"/>
      <c r="AS333" s="159"/>
      <c r="AT333" s="159"/>
      <c r="AU333" s="159"/>
    </row>
    <row r="334" spans="2:47" s="38" customFormat="1" ht="12.75">
      <c r="B334" s="43"/>
      <c r="H334" s="159"/>
      <c r="I334" s="159"/>
      <c r="J334" s="159"/>
      <c r="K334" s="159"/>
      <c r="L334" s="159"/>
      <c r="M334" s="159"/>
      <c r="N334" s="159"/>
      <c r="O334" s="159"/>
      <c r="P334" s="159"/>
      <c r="Q334" s="159"/>
      <c r="R334" s="159"/>
      <c r="S334" s="159"/>
      <c r="T334" s="159"/>
      <c r="U334" s="159"/>
      <c r="V334" s="159"/>
      <c r="W334" s="159"/>
      <c r="X334" s="159"/>
      <c r="Y334" s="159"/>
      <c r="Z334" s="159"/>
      <c r="AA334" s="159"/>
      <c r="AB334" s="159"/>
      <c r="AC334" s="159"/>
      <c r="AD334" s="159"/>
      <c r="AE334" s="159"/>
      <c r="AF334" s="159"/>
      <c r="AG334" s="159"/>
      <c r="AH334" s="159"/>
      <c r="AI334" s="159"/>
      <c r="AJ334" s="159"/>
      <c r="AK334" s="159"/>
      <c r="AL334" s="159"/>
      <c r="AM334" s="159"/>
      <c r="AN334" s="159"/>
      <c r="AO334" s="159"/>
      <c r="AP334" s="159"/>
      <c r="AQ334" s="159"/>
      <c r="AR334" s="159"/>
      <c r="AS334" s="159"/>
      <c r="AT334" s="159"/>
      <c r="AU334" s="159"/>
    </row>
    <row r="335" spans="2:47" s="38" customFormat="1" ht="12.75">
      <c r="B335" s="43"/>
      <c r="H335" s="159"/>
      <c r="I335" s="159"/>
      <c r="J335" s="159"/>
      <c r="K335" s="159"/>
      <c r="L335" s="159"/>
      <c r="M335" s="159"/>
      <c r="N335" s="159"/>
      <c r="O335" s="159"/>
      <c r="P335" s="159"/>
      <c r="Q335" s="159"/>
      <c r="R335" s="159"/>
      <c r="S335" s="159"/>
      <c r="T335" s="159"/>
      <c r="U335" s="159"/>
      <c r="V335" s="159"/>
      <c r="W335" s="159"/>
      <c r="X335" s="159"/>
      <c r="Y335" s="159"/>
      <c r="Z335" s="159"/>
      <c r="AA335" s="159"/>
      <c r="AB335" s="159"/>
      <c r="AC335" s="159"/>
      <c r="AD335" s="159"/>
      <c r="AE335" s="159"/>
      <c r="AF335" s="159"/>
      <c r="AG335" s="159"/>
      <c r="AH335" s="159"/>
      <c r="AI335" s="159"/>
      <c r="AJ335" s="159"/>
      <c r="AK335" s="159"/>
      <c r="AL335" s="159"/>
      <c r="AM335" s="159"/>
      <c r="AN335" s="159"/>
      <c r="AO335" s="159"/>
      <c r="AP335" s="159"/>
      <c r="AQ335" s="159"/>
      <c r="AR335" s="159"/>
      <c r="AS335" s="159"/>
      <c r="AT335" s="159"/>
      <c r="AU335" s="159"/>
    </row>
    <row r="336" spans="2:47" s="38" customFormat="1" ht="12.75">
      <c r="B336" s="43"/>
      <c r="H336" s="159"/>
      <c r="I336" s="159"/>
      <c r="J336" s="159"/>
      <c r="K336" s="159"/>
      <c r="L336" s="159"/>
      <c r="M336" s="159"/>
      <c r="N336" s="159"/>
      <c r="O336" s="159"/>
      <c r="P336" s="159"/>
      <c r="Q336" s="159"/>
      <c r="R336" s="159"/>
      <c r="S336" s="159"/>
      <c r="T336" s="159"/>
      <c r="U336" s="159"/>
      <c r="V336" s="159"/>
      <c r="W336" s="159"/>
      <c r="X336" s="159"/>
      <c r="Y336" s="159"/>
      <c r="Z336" s="159"/>
      <c r="AA336" s="159"/>
      <c r="AB336" s="159"/>
      <c r="AC336" s="159"/>
      <c r="AD336" s="159"/>
      <c r="AE336" s="159"/>
      <c r="AF336" s="159"/>
      <c r="AG336" s="159"/>
      <c r="AH336" s="159"/>
      <c r="AI336" s="159"/>
      <c r="AJ336" s="159"/>
      <c r="AK336" s="159"/>
      <c r="AL336" s="159"/>
      <c r="AM336" s="159"/>
      <c r="AN336" s="159"/>
      <c r="AO336" s="159"/>
      <c r="AP336" s="159"/>
      <c r="AQ336" s="159"/>
      <c r="AR336" s="159"/>
      <c r="AS336" s="159"/>
      <c r="AT336" s="159"/>
      <c r="AU336" s="159"/>
    </row>
    <row r="337" spans="2:47" s="38" customFormat="1" ht="12.75">
      <c r="B337" s="43"/>
      <c r="H337" s="159"/>
      <c r="I337" s="159"/>
      <c r="J337" s="159"/>
      <c r="K337" s="159"/>
      <c r="L337" s="159"/>
      <c r="M337" s="159"/>
      <c r="N337" s="159"/>
      <c r="O337" s="159"/>
      <c r="P337" s="159"/>
      <c r="Q337" s="159"/>
      <c r="R337" s="159"/>
      <c r="S337" s="159"/>
      <c r="T337" s="159"/>
      <c r="U337" s="159"/>
      <c r="V337" s="159"/>
      <c r="W337" s="159"/>
      <c r="X337" s="159"/>
      <c r="Y337" s="159"/>
      <c r="Z337" s="159"/>
      <c r="AA337" s="159"/>
      <c r="AB337" s="159"/>
      <c r="AC337" s="159"/>
      <c r="AD337" s="159"/>
      <c r="AE337" s="159"/>
      <c r="AF337" s="159"/>
      <c r="AG337" s="159"/>
      <c r="AH337" s="159"/>
      <c r="AI337" s="159"/>
      <c r="AJ337" s="159"/>
      <c r="AK337" s="159"/>
      <c r="AL337" s="159"/>
      <c r="AM337" s="159"/>
      <c r="AN337" s="159"/>
      <c r="AO337" s="159"/>
      <c r="AP337" s="159"/>
      <c r="AQ337" s="159"/>
      <c r="AR337" s="159"/>
      <c r="AS337" s="159"/>
      <c r="AT337" s="159"/>
      <c r="AU337" s="159"/>
    </row>
    <row r="338" spans="2:47" s="38" customFormat="1" ht="12.75">
      <c r="B338" s="43"/>
      <c r="H338" s="159"/>
      <c r="I338" s="159"/>
      <c r="J338" s="159"/>
      <c r="K338" s="159"/>
      <c r="L338" s="159"/>
      <c r="M338" s="159"/>
      <c r="N338" s="159"/>
      <c r="O338" s="159"/>
      <c r="P338" s="159"/>
      <c r="Q338" s="159"/>
      <c r="R338" s="159"/>
      <c r="S338" s="159"/>
      <c r="T338" s="159"/>
      <c r="U338" s="159"/>
      <c r="V338" s="159"/>
      <c r="W338" s="159"/>
      <c r="X338" s="159"/>
      <c r="Y338" s="159"/>
      <c r="Z338" s="159"/>
      <c r="AA338" s="159"/>
      <c r="AB338" s="159"/>
      <c r="AC338" s="159"/>
      <c r="AD338" s="159"/>
      <c r="AE338" s="159"/>
      <c r="AF338" s="159"/>
      <c r="AG338" s="159"/>
      <c r="AH338" s="159"/>
      <c r="AI338" s="159"/>
      <c r="AJ338" s="159"/>
      <c r="AK338" s="159"/>
      <c r="AL338" s="159"/>
      <c r="AM338" s="159"/>
      <c r="AN338" s="159"/>
      <c r="AO338" s="159"/>
      <c r="AP338" s="159"/>
      <c r="AQ338" s="159"/>
      <c r="AR338" s="159"/>
      <c r="AS338" s="159"/>
      <c r="AT338" s="159"/>
      <c r="AU338" s="159"/>
    </row>
    <row r="339" spans="2:47" s="38" customFormat="1" ht="12.75">
      <c r="B339" s="43"/>
      <c r="H339" s="159"/>
      <c r="I339" s="159"/>
      <c r="J339" s="159"/>
      <c r="K339" s="159"/>
      <c r="L339" s="159"/>
      <c r="M339" s="159"/>
      <c r="N339" s="159"/>
      <c r="O339" s="159"/>
      <c r="P339" s="159"/>
      <c r="Q339" s="159"/>
      <c r="R339" s="159"/>
      <c r="S339" s="159"/>
      <c r="T339" s="159"/>
      <c r="U339" s="159"/>
      <c r="V339" s="159"/>
      <c r="W339" s="159"/>
      <c r="X339" s="159"/>
      <c r="Y339" s="159"/>
      <c r="Z339" s="159"/>
      <c r="AA339" s="159"/>
      <c r="AB339" s="159"/>
      <c r="AC339" s="159"/>
      <c r="AD339" s="159"/>
      <c r="AE339" s="159"/>
      <c r="AF339" s="159"/>
      <c r="AG339" s="159"/>
      <c r="AH339" s="159"/>
      <c r="AI339" s="159"/>
      <c r="AJ339" s="159"/>
      <c r="AK339" s="159"/>
      <c r="AL339" s="159"/>
      <c r="AM339" s="159"/>
      <c r="AN339" s="159"/>
      <c r="AO339" s="159"/>
      <c r="AP339" s="159"/>
      <c r="AQ339" s="159"/>
      <c r="AR339" s="159"/>
      <c r="AS339" s="159"/>
      <c r="AT339" s="159"/>
      <c r="AU339" s="159"/>
    </row>
    <row r="340" spans="2:47" s="38" customFormat="1" ht="12.75">
      <c r="B340" s="43"/>
      <c r="H340" s="159"/>
      <c r="I340" s="159"/>
      <c r="J340" s="159"/>
      <c r="K340" s="159"/>
      <c r="L340" s="159"/>
      <c r="M340" s="159"/>
      <c r="N340" s="159"/>
      <c r="O340" s="159"/>
      <c r="P340" s="159"/>
      <c r="Q340" s="159"/>
      <c r="R340" s="159"/>
      <c r="S340" s="159"/>
      <c r="T340" s="159"/>
      <c r="U340" s="159"/>
      <c r="V340" s="159"/>
      <c r="W340" s="159"/>
      <c r="X340" s="159"/>
      <c r="Y340" s="159"/>
      <c r="Z340" s="159"/>
      <c r="AA340" s="159"/>
      <c r="AB340" s="159"/>
      <c r="AC340" s="159"/>
      <c r="AD340" s="159"/>
      <c r="AE340" s="159"/>
      <c r="AF340" s="159"/>
      <c r="AG340" s="159"/>
      <c r="AH340" s="159"/>
      <c r="AI340" s="159"/>
      <c r="AJ340" s="159"/>
      <c r="AK340" s="159"/>
      <c r="AL340" s="159"/>
      <c r="AM340" s="159"/>
      <c r="AN340" s="159"/>
      <c r="AO340" s="159"/>
      <c r="AP340" s="159"/>
      <c r="AQ340" s="159"/>
      <c r="AR340" s="159"/>
      <c r="AS340" s="159"/>
      <c r="AT340" s="159"/>
      <c r="AU340" s="159"/>
    </row>
    <row r="341" spans="2:47" s="38" customFormat="1" ht="12.75">
      <c r="B341" s="43"/>
      <c r="H341" s="159"/>
      <c r="I341" s="159"/>
      <c r="J341" s="159"/>
      <c r="K341" s="159"/>
      <c r="L341" s="159"/>
      <c r="M341" s="159"/>
      <c r="N341" s="159"/>
      <c r="O341" s="159"/>
      <c r="P341" s="159"/>
      <c r="Q341" s="159"/>
      <c r="R341" s="159"/>
      <c r="S341" s="159"/>
      <c r="T341" s="159"/>
      <c r="U341" s="159"/>
      <c r="V341" s="159"/>
      <c r="W341" s="159"/>
      <c r="X341" s="159"/>
      <c r="Y341" s="159"/>
      <c r="Z341" s="159"/>
      <c r="AA341" s="159"/>
      <c r="AB341" s="159"/>
      <c r="AC341" s="159"/>
      <c r="AD341" s="159"/>
      <c r="AE341" s="159"/>
      <c r="AF341" s="159"/>
      <c r="AG341" s="159"/>
      <c r="AH341" s="159"/>
      <c r="AI341" s="159"/>
      <c r="AJ341" s="159"/>
      <c r="AK341" s="159"/>
      <c r="AL341" s="159"/>
      <c r="AM341" s="159"/>
      <c r="AN341" s="159"/>
      <c r="AO341" s="159"/>
      <c r="AP341" s="159"/>
      <c r="AQ341" s="159"/>
      <c r="AR341" s="159"/>
      <c r="AS341" s="159"/>
      <c r="AT341" s="159"/>
      <c r="AU341" s="159"/>
    </row>
    <row r="342" spans="2:47" s="38" customFormat="1" ht="12.75">
      <c r="B342" s="43"/>
      <c r="H342" s="159"/>
      <c r="I342" s="159"/>
      <c r="J342" s="159"/>
      <c r="K342" s="159"/>
      <c r="L342" s="159"/>
      <c r="M342" s="159"/>
      <c r="N342" s="159"/>
      <c r="O342" s="159"/>
      <c r="P342" s="159"/>
      <c r="Q342" s="159"/>
      <c r="R342" s="159"/>
      <c r="S342" s="159"/>
      <c r="T342" s="159"/>
      <c r="U342" s="159"/>
      <c r="V342" s="159"/>
      <c r="W342" s="159"/>
      <c r="X342" s="159"/>
      <c r="Y342" s="159"/>
      <c r="Z342" s="159"/>
      <c r="AA342" s="159"/>
      <c r="AB342" s="159"/>
      <c r="AC342" s="159"/>
      <c r="AD342" s="159"/>
      <c r="AE342" s="159"/>
      <c r="AF342" s="159"/>
      <c r="AG342" s="159"/>
      <c r="AH342" s="159"/>
      <c r="AI342" s="159"/>
      <c r="AJ342" s="159"/>
      <c r="AK342" s="159"/>
      <c r="AL342" s="159"/>
      <c r="AM342" s="159"/>
      <c r="AN342" s="159"/>
      <c r="AO342" s="159"/>
      <c r="AP342" s="159"/>
      <c r="AQ342" s="159"/>
      <c r="AR342" s="159"/>
      <c r="AS342" s="159"/>
      <c r="AT342" s="159"/>
      <c r="AU342" s="159"/>
    </row>
    <row r="343" spans="2:47" s="38" customFormat="1" ht="12.75">
      <c r="B343" s="43"/>
      <c r="H343" s="159"/>
      <c r="I343" s="159"/>
      <c r="J343" s="159"/>
      <c r="K343" s="159"/>
      <c r="L343" s="159"/>
      <c r="M343" s="159"/>
      <c r="N343" s="159"/>
      <c r="O343" s="159"/>
      <c r="P343" s="159"/>
      <c r="Q343" s="159"/>
      <c r="R343" s="159"/>
      <c r="S343" s="159"/>
      <c r="T343" s="159"/>
      <c r="U343" s="159"/>
      <c r="V343" s="159"/>
      <c r="W343" s="159"/>
      <c r="X343" s="159"/>
      <c r="Y343" s="159"/>
      <c r="Z343" s="159"/>
      <c r="AA343" s="159"/>
      <c r="AB343" s="159"/>
      <c r="AC343" s="159"/>
      <c r="AD343" s="159"/>
      <c r="AE343" s="159"/>
      <c r="AF343" s="159"/>
      <c r="AG343" s="159"/>
      <c r="AH343" s="159"/>
      <c r="AI343" s="159"/>
      <c r="AJ343" s="159"/>
      <c r="AK343" s="159"/>
      <c r="AL343" s="159"/>
      <c r="AM343" s="159"/>
      <c r="AN343" s="159"/>
      <c r="AO343" s="159"/>
      <c r="AP343" s="159"/>
      <c r="AQ343" s="159"/>
      <c r="AR343" s="159"/>
      <c r="AS343" s="159"/>
      <c r="AT343" s="159"/>
      <c r="AU343" s="159"/>
    </row>
    <row r="344" spans="2:47" s="38" customFormat="1" ht="12.75">
      <c r="B344" s="43"/>
      <c r="H344" s="159"/>
      <c r="I344" s="159"/>
      <c r="J344" s="159"/>
      <c r="K344" s="159"/>
      <c r="L344" s="159"/>
      <c r="M344" s="159"/>
      <c r="N344" s="159"/>
      <c r="O344" s="159"/>
      <c r="P344" s="159"/>
      <c r="Q344" s="159"/>
      <c r="R344" s="159"/>
      <c r="S344" s="159"/>
      <c r="T344" s="159"/>
      <c r="U344" s="159"/>
      <c r="V344" s="159"/>
      <c r="W344" s="159"/>
      <c r="X344" s="159"/>
      <c r="Y344" s="159"/>
      <c r="Z344" s="159"/>
      <c r="AA344" s="159"/>
      <c r="AB344" s="159"/>
      <c r="AC344" s="159"/>
      <c r="AD344" s="159"/>
      <c r="AE344" s="159"/>
      <c r="AF344" s="159"/>
      <c r="AG344" s="159"/>
      <c r="AH344" s="159"/>
      <c r="AI344" s="159"/>
      <c r="AJ344" s="159"/>
      <c r="AK344" s="159"/>
      <c r="AL344" s="159"/>
      <c r="AM344" s="159"/>
      <c r="AN344" s="159"/>
      <c r="AO344" s="159"/>
      <c r="AP344" s="159"/>
      <c r="AQ344" s="159"/>
      <c r="AR344" s="159"/>
      <c r="AS344" s="159"/>
      <c r="AT344" s="159"/>
      <c r="AU344" s="159"/>
    </row>
    <row r="345" spans="2:47" s="38" customFormat="1" ht="12.75">
      <c r="B345" s="43"/>
      <c r="H345" s="159"/>
      <c r="I345" s="159"/>
      <c r="J345" s="159"/>
      <c r="K345" s="159"/>
      <c r="L345" s="159"/>
      <c r="M345" s="159"/>
      <c r="N345" s="159"/>
      <c r="O345" s="159"/>
      <c r="P345" s="159"/>
      <c r="Q345" s="159"/>
      <c r="R345" s="159"/>
      <c r="S345" s="159"/>
      <c r="T345" s="159"/>
      <c r="U345" s="159"/>
      <c r="V345" s="159"/>
      <c r="W345" s="159"/>
      <c r="X345" s="159"/>
      <c r="Y345" s="159"/>
      <c r="Z345" s="159"/>
      <c r="AA345" s="159"/>
      <c r="AB345" s="159"/>
      <c r="AC345" s="159"/>
      <c r="AD345" s="159"/>
      <c r="AE345" s="159"/>
      <c r="AF345" s="159"/>
      <c r="AG345" s="159"/>
      <c r="AH345" s="159"/>
      <c r="AI345" s="159"/>
      <c r="AJ345" s="159"/>
      <c r="AK345" s="159"/>
      <c r="AL345" s="159"/>
      <c r="AM345" s="159"/>
      <c r="AN345" s="159"/>
      <c r="AO345" s="159"/>
      <c r="AP345" s="159"/>
      <c r="AQ345" s="159"/>
      <c r="AR345" s="159"/>
      <c r="AS345" s="159"/>
      <c r="AT345" s="159"/>
      <c r="AU345" s="159"/>
    </row>
    <row r="346" spans="2:47" s="38" customFormat="1" ht="12.75">
      <c r="B346" s="43"/>
      <c r="H346" s="159"/>
      <c r="I346" s="159"/>
      <c r="J346" s="159"/>
      <c r="K346" s="159"/>
      <c r="L346" s="159"/>
      <c r="M346" s="159"/>
      <c r="N346" s="159"/>
      <c r="O346" s="159"/>
      <c r="P346" s="159"/>
      <c r="Q346" s="159"/>
      <c r="R346" s="159"/>
      <c r="S346" s="159"/>
      <c r="T346" s="159"/>
      <c r="U346" s="159"/>
      <c r="V346" s="159"/>
      <c r="W346" s="159"/>
      <c r="X346" s="159"/>
      <c r="Y346" s="159"/>
      <c r="Z346" s="159"/>
      <c r="AA346" s="159"/>
      <c r="AB346" s="159"/>
      <c r="AC346" s="159"/>
      <c r="AD346" s="159"/>
      <c r="AE346" s="159"/>
      <c r="AF346" s="159"/>
      <c r="AG346" s="159"/>
      <c r="AH346" s="159"/>
      <c r="AI346" s="159"/>
      <c r="AJ346" s="159"/>
      <c r="AK346" s="159"/>
      <c r="AL346" s="159"/>
      <c r="AM346" s="159"/>
      <c r="AN346" s="159"/>
      <c r="AO346" s="159"/>
      <c r="AP346" s="159"/>
      <c r="AQ346" s="159"/>
      <c r="AR346" s="159"/>
      <c r="AS346" s="159"/>
      <c r="AT346" s="159"/>
      <c r="AU346" s="159"/>
    </row>
    <row r="347" spans="2:47" s="38" customFormat="1" ht="12.75">
      <c r="B347" s="43"/>
      <c r="H347" s="159"/>
      <c r="I347" s="159"/>
      <c r="J347" s="159"/>
      <c r="K347" s="159"/>
      <c r="L347" s="159"/>
      <c r="M347" s="159"/>
      <c r="N347" s="159"/>
      <c r="O347" s="159"/>
      <c r="P347" s="159"/>
      <c r="Q347" s="159"/>
      <c r="R347" s="159"/>
      <c r="S347" s="159"/>
      <c r="T347" s="159"/>
      <c r="U347" s="159"/>
      <c r="V347" s="159"/>
      <c r="W347" s="159"/>
      <c r="X347" s="159"/>
      <c r="Y347" s="159"/>
      <c r="Z347" s="159"/>
      <c r="AA347" s="159"/>
      <c r="AB347" s="159"/>
      <c r="AC347" s="159"/>
      <c r="AD347" s="159"/>
      <c r="AE347" s="159"/>
      <c r="AF347" s="159"/>
      <c r="AG347" s="159"/>
      <c r="AH347" s="159"/>
      <c r="AI347" s="159"/>
      <c r="AJ347" s="159"/>
      <c r="AK347" s="159"/>
      <c r="AL347" s="159"/>
      <c r="AM347" s="159"/>
      <c r="AN347" s="159"/>
      <c r="AO347" s="159"/>
      <c r="AP347" s="159"/>
      <c r="AQ347" s="159"/>
      <c r="AR347" s="159"/>
      <c r="AS347" s="159"/>
      <c r="AT347" s="159"/>
      <c r="AU347" s="159"/>
    </row>
    <row r="348" spans="2:47" s="38" customFormat="1" ht="12.75">
      <c r="B348" s="43"/>
      <c r="H348" s="159"/>
      <c r="I348" s="159"/>
      <c r="J348" s="159"/>
      <c r="K348" s="159"/>
      <c r="L348" s="159"/>
      <c r="M348" s="159"/>
      <c r="N348" s="159"/>
      <c r="O348" s="159"/>
      <c r="P348" s="159"/>
      <c r="Q348" s="159"/>
      <c r="R348" s="159"/>
      <c r="S348" s="159"/>
      <c r="T348" s="159"/>
      <c r="U348" s="159"/>
      <c r="V348" s="159"/>
      <c r="W348" s="159"/>
      <c r="X348" s="159"/>
      <c r="Y348" s="159"/>
      <c r="Z348" s="159"/>
      <c r="AA348" s="159"/>
      <c r="AB348" s="159"/>
      <c r="AC348" s="159"/>
      <c r="AD348" s="159"/>
      <c r="AE348" s="159"/>
      <c r="AF348" s="159"/>
      <c r="AG348" s="159"/>
      <c r="AH348" s="159"/>
      <c r="AI348" s="159"/>
      <c r="AJ348" s="159"/>
      <c r="AK348" s="159"/>
      <c r="AL348" s="159"/>
      <c r="AM348" s="159"/>
      <c r="AN348" s="159"/>
      <c r="AO348" s="159"/>
      <c r="AP348" s="159"/>
      <c r="AQ348" s="159"/>
      <c r="AR348" s="159"/>
      <c r="AS348" s="159"/>
      <c r="AT348" s="159"/>
      <c r="AU348" s="159"/>
    </row>
    <row r="349" spans="2:47" s="38" customFormat="1" ht="12.75">
      <c r="B349" s="43"/>
      <c r="H349" s="159"/>
      <c r="I349" s="159"/>
      <c r="J349" s="159"/>
      <c r="K349" s="159"/>
      <c r="L349" s="159"/>
      <c r="M349" s="159"/>
      <c r="N349" s="159"/>
      <c r="O349" s="159"/>
      <c r="P349" s="159"/>
      <c r="Q349" s="159"/>
      <c r="R349" s="159"/>
      <c r="S349" s="159"/>
      <c r="T349" s="159"/>
      <c r="U349" s="159"/>
      <c r="V349" s="159"/>
      <c r="W349" s="159"/>
      <c r="X349" s="159"/>
      <c r="Y349" s="159"/>
      <c r="Z349" s="159"/>
      <c r="AA349" s="159"/>
      <c r="AB349" s="159"/>
      <c r="AC349" s="159"/>
      <c r="AD349" s="159"/>
      <c r="AE349" s="159"/>
      <c r="AF349" s="159"/>
      <c r="AG349" s="159"/>
      <c r="AH349" s="159"/>
      <c r="AI349" s="159"/>
      <c r="AJ349" s="159"/>
      <c r="AK349" s="159"/>
      <c r="AL349" s="159"/>
      <c r="AM349" s="159"/>
      <c r="AN349" s="159"/>
      <c r="AO349" s="159"/>
      <c r="AP349" s="159"/>
      <c r="AQ349" s="159"/>
      <c r="AR349" s="159"/>
      <c r="AS349" s="159"/>
      <c r="AT349" s="159"/>
      <c r="AU349" s="159"/>
    </row>
    <row r="350" spans="2:47" s="38" customFormat="1" ht="12.75">
      <c r="B350" s="43"/>
      <c r="H350" s="159"/>
      <c r="I350" s="159"/>
      <c r="J350" s="159"/>
      <c r="K350" s="159"/>
      <c r="L350" s="159"/>
      <c r="M350" s="159"/>
      <c r="N350" s="159"/>
      <c r="O350" s="159"/>
      <c r="P350" s="159"/>
      <c r="Q350" s="159"/>
      <c r="R350" s="159"/>
      <c r="S350" s="159"/>
      <c r="T350" s="159"/>
      <c r="U350" s="159"/>
      <c r="V350" s="159"/>
      <c r="W350" s="159"/>
      <c r="X350" s="159"/>
      <c r="Y350" s="159"/>
      <c r="Z350" s="159"/>
      <c r="AA350" s="159"/>
      <c r="AB350" s="159"/>
      <c r="AC350" s="159"/>
      <c r="AD350" s="159"/>
      <c r="AE350" s="159"/>
      <c r="AF350" s="159"/>
      <c r="AG350" s="159"/>
      <c r="AH350" s="159"/>
      <c r="AI350" s="159"/>
      <c r="AJ350" s="159"/>
      <c r="AK350" s="159"/>
      <c r="AL350" s="159"/>
      <c r="AM350" s="159"/>
      <c r="AN350" s="159"/>
      <c r="AO350" s="159"/>
      <c r="AP350" s="159"/>
      <c r="AQ350" s="159"/>
      <c r="AR350" s="159"/>
      <c r="AS350" s="159"/>
      <c r="AT350" s="159"/>
      <c r="AU350" s="159"/>
    </row>
    <row r="351" spans="2:47" s="38" customFormat="1" ht="12.75">
      <c r="B351" s="43"/>
      <c r="H351" s="159"/>
      <c r="I351" s="159"/>
      <c r="J351" s="159"/>
      <c r="K351" s="159"/>
      <c r="L351" s="159"/>
      <c r="M351" s="159"/>
      <c r="N351" s="159"/>
      <c r="O351" s="159"/>
      <c r="P351" s="159"/>
      <c r="Q351" s="159"/>
      <c r="R351" s="159"/>
      <c r="S351" s="159"/>
      <c r="T351" s="159"/>
      <c r="U351" s="159"/>
      <c r="V351" s="159"/>
      <c r="W351" s="159"/>
      <c r="X351" s="159"/>
      <c r="Y351" s="159"/>
      <c r="Z351" s="159"/>
      <c r="AA351" s="159"/>
      <c r="AB351" s="159"/>
      <c r="AC351" s="159"/>
      <c r="AD351" s="159"/>
      <c r="AE351" s="159"/>
      <c r="AF351" s="159"/>
      <c r="AG351" s="159"/>
      <c r="AH351" s="159"/>
      <c r="AI351" s="159"/>
      <c r="AJ351" s="159"/>
      <c r="AK351" s="159"/>
      <c r="AL351" s="159"/>
      <c r="AM351" s="159"/>
      <c r="AN351" s="159"/>
      <c r="AO351" s="159"/>
      <c r="AP351" s="159"/>
      <c r="AQ351" s="159"/>
      <c r="AR351" s="159"/>
      <c r="AS351" s="159"/>
      <c r="AT351" s="159"/>
      <c r="AU351" s="159"/>
    </row>
    <row r="352" spans="2:47" s="38" customFormat="1" ht="12.75">
      <c r="B352" s="43"/>
      <c r="H352" s="159"/>
      <c r="I352" s="159"/>
      <c r="J352" s="159"/>
      <c r="K352" s="159"/>
      <c r="L352" s="159"/>
      <c r="M352" s="159"/>
      <c r="N352" s="159"/>
      <c r="O352" s="159"/>
      <c r="P352" s="159"/>
      <c r="Q352" s="159"/>
      <c r="R352" s="159"/>
      <c r="S352" s="159"/>
      <c r="T352" s="159"/>
      <c r="U352" s="159"/>
      <c r="V352" s="159"/>
      <c r="W352" s="159"/>
      <c r="X352" s="159"/>
      <c r="Y352" s="159"/>
      <c r="Z352" s="159"/>
      <c r="AA352" s="159"/>
      <c r="AB352" s="159"/>
      <c r="AC352" s="159"/>
      <c r="AD352" s="159"/>
      <c r="AE352" s="159"/>
      <c r="AF352" s="159"/>
      <c r="AG352" s="159"/>
      <c r="AH352" s="159"/>
      <c r="AI352" s="159"/>
      <c r="AJ352" s="159"/>
      <c r="AK352" s="159"/>
      <c r="AL352" s="159"/>
      <c r="AM352" s="159"/>
      <c r="AN352" s="159"/>
      <c r="AO352" s="159"/>
      <c r="AP352" s="159"/>
      <c r="AQ352" s="159"/>
      <c r="AR352" s="159"/>
      <c r="AS352" s="159"/>
      <c r="AT352" s="159"/>
      <c r="AU352" s="159"/>
    </row>
    <row r="353" spans="2:47" s="38" customFormat="1" ht="12.75">
      <c r="B353" s="43"/>
      <c r="H353" s="159"/>
      <c r="I353" s="159"/>
      <c r="J353" s="159"/>
      <c r="K353" s="159"/>
      <c r="L353" s="159"/>
      <c r="M353" s="159"/>
      <c r="N353" s="159"/>
      <c r="O353" s="159"/>
      <c r="P353" s="159"/>
      <c r="Q353" s="159"/>
      <c r="R353" s="159"/>
      <c r="S353" s="159"/>
      <c r="T353" s="159"/>
      <c r="U353" s="159"/>
      <c r="V353" s="159"/>
      <c r="W353" s="159"/>
      <c r="X353" s="159"/>
      <c r="Y353" s="159"/>
      <c r="Z353" s="159"/>
      <c r="AA353" s="159"/>
      <c r="AB353" s="159"/>
      <c r="AC353" s="159"/>
      <c r="AD353" s="159"/>
      <c r="AE353" s="159"/>
      <c r="AF353" s="159"/>
      <c r="AG353" s="159"/>
      <c r="AH353" s="159"/>
      <c r="AI353" s="159"/>
      <c r="AJ353" s="159"/>
      <c r="AK353" s="159"/>
      <c r="AL353" s="159"/>
      <c r="AM353" s="159"/>
      <c r="AN353" s="159"/>
      <c r="AO353" s="159"/>
      <c r="AP353" s="159"/>
      <c r="AQ353" s="159"/>
      <c r="AR353" s="159"/>
      <c r="AS353" s="159"/>
      <c r="AT353" s="159"/>
      <c r="AU353" s="159"/>
    </row>
    <row r="354" spans="2:47" s="38" customFormat="1" ht="12.75">
      <c r="B354" s="43"/>
      <c r="H354" s="159"/>
      <c r="I354" s="159"/>
      <c r="J354" s="159"/>
      <c r="K354" s="159"/>
      <c r="L354" s="159"/>
      <c r="M354" s="159"/>
      <c r="N354" s="159"/>
      <c r="O354" s="159"/>
      <c r="P354" s="159"/>
      <c r="Q354" s="159"/>
      <c r="R354" s="159"/>
      <c r="S354" s="159"/>
      <c r="T354" s="159"/>
      <c r="U354" s="159"/>
      <c r="V354" s="159"/>
      <c r="W354" s="159"/>
      <c r="X354" s="159"/>
      <c r="Y354" s="159"/>
      <c r="Z354" s="159"/>
      <c r="AA354" s="159"/>
      <c r="AB354" s="159"/>
      <c r="AC354" s="159"/>
      <c r="AD354" s="159"/>
      <c r="AE354" s="159"/>
      <c r="AF354" s="159"/>
      <c r="AG354" s="159"/>
      <c r="AH354" s="159"/>
      <c r="AI354" s="159"/>
      <c r="AJ354" s="159"/>
      <c r="AK354" s="159"/>
      <c r="AL354" s="159"/>
      <c r="AM354" s="159"/>
      <c r="AN354" s="159"/>
      <c r="AO354" s="159"/>
      <c r="AP354" s="159"/>
      <c r="AQ354" s="159"/>
      <c r="AR354" s="159"/>
      <c r="AS354" s="159"/>
      <c r="AT354" s="159"/>
      <c r="AU354" s="159"/>
    </row>
    <row r="355" spans="2:47" s="38" customFormat="1" ht="12.75">
      <c r="B355" s="43"/>
      <c r="H355" s="159"/>
      <c r="I355" s="159"/>
      <c r="J355" s="159"/>
      <c r="K355" s="159"/>
      <c r="L355" s="159"/>
      <c r="M355" s="159"/>
      <c r="N355" s="159"/>
      <c r="O355" s="159"/>
      <c r="P355" s="159"/>
      <c r="Q355" s="159"/>
      <c r="R355" s="159"/>
      <c r="S355" s="159"/>
      <c r="T355" s="159"/>
      <c r="U355" s="159"/>
      <c r="V355" s="159"/>
      <c r="W355" s="159"/>
      <c r="X355" s="159"/>
      <c r="Y355" s="159"/>
      <c r="Z355" s="159"/>
      <c r="AA355" s="159"/>
      <c r="AB355" s="159"/>
      <c r="AC355" s="159"/>
      <c r="AD355" s="159"/>
      <c r="AE355" s="159"/>
      <c r="AF355" s="159"/>
      <c r="AG355" s="159"/>
      <c r="AH355" s="159"/>
      <c r="AI355" s="159"/>
      <c r="AJ355" s="159"/>
      <c r="AK355" s="159"/>
      <c r="AL355" s="159"/>
      <c r="AM355" s="159"/>
      <c r="AN355" s="159"/>
      <c r="AO355" s="159"/>
      <c r="AP355" s="159"/>
      <c r="AQ355" s="159"/>
      <c r="AR355" s="159"/>
      <c r="AS355" s="159"/>
      <c r="AT355" s="159"/>
      <c r="AU355" s="159"/>
    </row>
    <row r="356" spans="2:47" s="38" customFormat="1" ht="12.75">
      <c r="B356" s="43"/>
      <c r="H356" s="159"/>
      <c r="I356" s="159"/>
      <c r="J356" s="159"/>
      <c r="K356" s="159"/>
      <c r="L356" s="159"/>
      <c r="M356" s="159"/>
      <c r="N356" s="159"/>
      <c r="O356" s="159"/>
      <c r="P356" s="159"/>
      <c r="Q356" s="159"/>
      <c r="R356" s="159"/>
      <c r="S356" s="159"/>
      <c r="T356" s="159"/>
      <c r="U356" s="159"/>
      <c r="V356" s="159"/>
      <c r="W356" s="159"/>
      <c r="X356" s="159"/>
      <c r="Y356" s="159"/>
      <c r="Z356" s="159"/>
      <c r="AA356" s="159"/>
      <c r="AB356" s="159"/>
      <c r="AC356" s="159"/>
      <c r="AD356" s="159"/>
      <c r="AE356" s="159"/>
      <c r="AF356" s="159"/>
      <c r="AG356" s="159"/>
      <c r="AH356" s="159"/>
      <c r="AI356" s="159"/>
      <c r="AJ356" s="159"/>
      <c r="AK356" s="159"/>
      <c r="AL356" s="159"/>
      <c r="AM356" s="159"/>
      <c r="AN356" s="159"/>
      <c r="AO356" s="159"/>
      <c r="AP356" s="159"/>
      <c r="AQ356" s="159"/>
      <c r="AR356" s="159"/>
      <c r="AS356" s="159"/>
      <c r="AT356" s="159"/>
      <c r="AU356" s="159"/>
    </row>
    <row r="357" spans="2:47" s="38" customFormat="1" ht="12.75">
      <c r="B357" s="43"/>
      <c r="H357" s="159"/>
      <c r="I357" s="159"/>
      <c r="J357" s="159"/>
      <c r="K357" s="159"/>
      <c r="L357" s="159"/>
      <c r="M357" s="159"/>
      <c r="N357" s="159"/>
      <c r="O357" s="159"/>
      <c r="P357" s="159"/>
      <c r="Q357" s="159"/>
      <c r="R357" s="159"/>
      <c r="S357" s="159"/>
      <c r="T357" s="159"/>
      <c r="U357" s="159"/>
      <c r="V357" s="159"/>
      <c r="W357" s="159"/>
      <c r="X357" s="159"/>
      <c r="Y357" s="159"/>
      <c r="Z357" s="159"/>
      <c r="AA357" s="159"/>
      <c r="AB357" s="159"/>
      <c r="AC357" s="159"/>
      <c r="AD357" s="159"/>
      <c r="AE357" s="159"/>
      <c r="AF357" s="159"/>
      <c r="AG357" s="159"/>
      <c r="AH357" s="159"/>
      <c r="AI357" s="159"/>
      <c r="AJ357" s="159"/>
      <c r="AK357" s="159"/>
      <c r="AL357" s="159"/>
      <c r="AM357" s="159"/>
      <c r="AN357" s="159"/>
      <c r="AO357" s="159"/>
      <c r="AP357" s="159"/>
      <c r="AQ357" s="159"/>
      <c r="AR357" s="159"/>
      <c r="AS357" s="159"/>
      <c r="AT357" s="159"/>
      <c r="AU357" s="159"/>
    </row>
    <row r="358" spans="2:47" s="38" customFormat="1" ht="12.75">
      <c r="B358" s="43"/>
      <c r="H358" s="159"/>
      <c r="I358" s="159"/>
      <c r="J358" s="159"/>
      <c r="K358" s="159"/>
      <c r="L358" s="159"/>
      <c r="M358" s="159"/>
      <c r="N358" s="159"/>
      <c r="O358" s="159"/>
      <c r="P358" s="159"/>
      <c r="Q358" s="159"/>
      <c r="R358" s="159"/>
      <c r="S358" s="159"/>
      <c r="T358" s="159"/>
      <c r="U358" s="159"/>
      <c r="V358" s="159"/>
      <c r="W358" s="159"/>
      <c r="X358" s="159"/>
      <c r="Y358" s="159"/>
      <c r="Z358" s="159"/>
      <c r="AA358" s="159"/>
      <c r="AB358" s="159"/>
      <c r="AC358" s="159"/>
      <c r="AD358" s="159"/>
      <c r="AE358" s="159"/>
      <c r="AF358" s="159"/>
      <c r="AG358" s="159"/>
      <c r="AH358" s="159"/>
      <c r="AI358" s="159"/>
      <c r="AJ358" s="159"/>
      <c r="AK358" s="159"/>
      <c r="AL358" s="159"/>
      <c r="AM358" s="159"/>
      <c r="AN358" s="159"/>
      <c r="AO358" s="159"/>
      <c r="AP358" s="159"/>
      <c r="AQ358" s="159"/>
      <c r="AR358" s="159"/>
      <c r="AS358" s="159"/>
      <c r="AT358" s="159"/>
      <c r="AU358" s="159"/>
    </row>
    <row r="359" spans="2:47" s="38" customFormat="1" ht="12.75">
      <c r="B359" s="43"/>
      <c r="H359" s="159"/>
      <c r="I359" s="159"/>
      <c r="J359" s="159"/>
      <c r="K359" s="159"/>
      <c r="L359" s="159"/>
      <c r="M359" s="159"/>
      <c r="N359" s="159"/>
      <c r="O359" s="159"/>
      <c r="P359" s="159"/>
      <c r="Q359" s="159"/>
      <c r="R359" s="159"/>
      <c r="S359" s="159"/>
      <c r="T359" s="159"/>
      <c r="U359" s="159"/>
      <c r="V359" s="159"/>
      <c r="W359" s="159"/>
      <c r="X359" s="159"/>
      <c r="Y359" s="159"/>
      <c r="Z359" s="159"/>
      <c r="AA359" s="159"/>
      <c r="AB359" s="159"/>
      <c r="AC359" s="159"/>
      <c r="AD359" s="159"/>
      <c r="AE359" s="159"/>
      <c r="AF359" s="159"/>
      <c r="AG359" s="159"/>
      <c r="AH359" s="159"/>
      <c r="AI359" s="159"/>
      <c r="AJ359" s="159"/>
      <c r="AK359" s="159"/>
      <c r="AL359" s="159"/>
      <c r="AM359" s="159"/>
      <c r="AN359" s="159"/>
      <c r="AO359" s="159"/>
      <c r="AP359" s="159"/>
      <c r="AQ359" s="159"/>
      <c r="AR359" s="159"/>
      <c r="AS359" s="159"/>
      <c r="AT359" s="159"/>
      <c r="AU359" s="159"/>
    </row>
    <row r="360" spans="2:47" s="38" customFormat="1" ht="12.75">
      <c r="B360" s="43"/>
      <c r="H360" s="159"/>
      <c r="I360" s="159"/>
      <c r="J360" s="159"/>
      <c r="K360" s="159"/>
      <c r="L360" s="159"/>
      <c r="M360" s="159"/>
      <c r="N360" s="159"/>
      <c r="O360" s="159"/>
      <c r="P360" s="159"/>
      <c r="Q360" s="159"/>
      <c r="R360" s="159"/>
      <c r="S360" s="159"/>
      <c r="T360" s="159"/>
      <c r="U360" s="159"/>
      <c r="V360" s="159"/>
      <c r="W360" s="159"/>
      <c r="X360" s="159"/>
      <c r="Y360" s="159"/>
      <c r="Z360" s="159"/>
      <c r="AA360" s="159"/>
      <c r="AB360" s="159"/>
      <c r="AC360" s="159"/>
      <c r="AD360" s="159"/>
      <c r="AE360" s="159"/>
      <c r="AF360" s="159"/>
      <c r="AG360" s="159"/>
      <c r="AH360" s="159"/>
      <c r="AI360" s="159"/>
      <c r="AJ360" s="159"/>
      <c r="AK360" s="159"/>
      <c r="AL360" s="159"/>
      <c r="AM360" s="159"/>
      <c r="AN360" s="159"/>
      <c r="AO360" s="159"/>
      <c r="AP360" s="159"/>
      <c r="AQ360" s="159"/>
      <c r="AR360" s="159"/>
      <c r="AS360" s="159"/>
      <c r="AT360" s="159"/>
      <c r="AU360" s="159"/>
    </row>
    <row r="361" spans="2:47" s="38" customFormat="1" ht="12.75">
      <c r="B361" s="43"/>
      <c r="H361" s="159"/>
      <c r="I361" s="159"/>
      <c r="J361" s="159"/>
      <c r="K361" s="159"/>
      <c r="L361" s="159"/>
      <c r="M361" s="159"/>
      <c r="N361" s="159"/>
      <c r="O361" s="159"/>
      <c r="P361" s="159"/>
      <c r="Q361" s="159"/>
      <c r="R361" s="159"/>
      <c r="S361" s="159"/>
      <c r="T361" s="159"/>
      <c r="U361" s="159"/>
      <c r="V361" s="159"/>
      <c r="W361" s="159"/>
      <c r="X361" s="159"/>
      <c r="Y361" s="159"/>
      <c r="Z361" s="159"/>
      <c r="AA361" s="159"/>
      <c r="AB361" s="159"/>
      <c r="AC361" s="159"/>
      <c r="AD361" s="159"/>
      <c r="AE361" s="159"/>
      <c r="AF361" s="159"/>
      <c r="AG361" s="159"/>
      <c r="AH361" s="159"/>
      <c r="AI361" s="159"/>
      <c r="AJ361" s="159"/>
      <c r="AK361" s="159"/>
      <c r="AL361" s="159"/>
      <c r="AM361" s="159"/>
      <c r="AN361" s="159"/>
      <c r="AO361" s="159"/>
      <c r="AP361" s="159"/>
      <c r="AQ361" s="159"/>
      <c r="AR361" s="159"/>
      <c r="AS361" s="159"/>
      <c r="AT361" s="159"/>
      <c r="AU361" s="159"/>
    </row>
    <row r="362" spans="2:47" s="38" customFormat="1" ht="12.75">
      <c r="B362" s="43"/>
      <c r="H362" s="159"/>
      <c r="I362" s="159"/>
      <c r="J362" s="159"/>
      <c r="K362" s="159"/>
      <c r="L362" s="159"/>
      <c r="M362" s="159"/>
      <c r="N362" s="159"/>
      <c r="O362" s="159"/>
      <c r="P362" s="159"/>
      <c r="Q362" s="159"/>
      <c r="R362" s="159"/>
      <c r="S362" s="159"/>
      <c r="T362" s="159"/>
      <c r="U362" s="159"/>
      <c r="V362" s="159"/>
      <c r="W362" s="159"/>
      <c r="X362" s="159"/>
      <c r="Y362" s="159"/>
      <c r="Z362" s="159"/>
      <c r="AA362" s="159"/>
      <c r="AB362" s="159"/>
      <c r="AC362" s="159"/>
      <c r="AD362" s="159"/>
      <c r="AE362" s="159"/>
      <c r="AF362" s="159"/>
      <c r="AG362" s="159"/>
      <c r="AH362" s="159"/>
      <c r="AI362" s="159"/>
      <c r="AJ362" s="159"/>
      <c r="AK362" s="159"/>
      <c r="AL362" s="159"/>
      <c r="AM362" s="159"/>
      <c r="AN362" s="159"/>
      <c r="AO362" s="159"/>
      <c r="AP362" s="159"/>
      <c r="AQ362" s="159"/>
      <c r="AR362" s="159"/>
      <c r="AS362" s="159"/>
      <c r="AT362" s="159"/>
      <c r="AU362" s="159"/>
    </row>
    <row r="363" spans="2:47" s="38" customFormat="1" ht="12.75">
      <c r="B363" s="43"/>
      <c r="H363" s="159"/>
      <c r="I363" s="159"/>
      <c r="J363" s="159"/>
      <c r="K363" s="159"/>
      <c r="L363" s="159"/>
      <c r="M363" s="159"/>
      <c r="N363" s="159"/>
      <c r="O363" s="159"/>
      <c r="P363" s="159"/>
      <c r="Q363" s="159"/>
      <c r="R363" s="159"/>
      <c r="S363" s="159"/>
      <c r="T363" s="159"/>
      <c r="U363" s="159"/>
      <c r="V363" s="159"/>
      <c r="W363" s="159"/>
      <c r="X363" s="159"/>
      <c r="Y363" s="159"/>
      <c r="Z363" s="159"/>
      <c r="AA363" s="159"/>
      <c r="AB363" s="159"/>
      <c r="AC363" s="159"/>
      <c r="AD363" s="159"/>
      <c r="AE363" s="159"/>
      <c r="AF363" s="159"/>
      <c r="AG363" s="159"/>
      <c r="AH363" s="159"/>
      <c r="AI363" s="159"/>
      <c r="AJ363" s="159"/>
      <c r="AK363" s="159"/>
      <c r="AL363" s="159"/>
      <c r="AM363" s="159"/>
      <c r="AN363" s="159"/>
      <c r="AO363" s="159"/>
      <c r="AP363" s="159"/>
      <c r="AQ363" s="159"/>
      <c r="AR363" s="159"/>
      <c r="AS363" s="159"/>
      <c r="AT363" s="159"/>
      <c r="AU363" s="159"/>
    </row>
    <row r="364" spans="2:47" s="38" customFormat="1" ht="12.75">
      <c r="B364" s="43"/>
      <c r="H364" s="159"/>
      <c r="I364" s="159"/>
      <c r="J364" s="159"/>
      <c r="K364" s="159"/>
      <c r="L364" s="159"/>
      <c r="M364" s="159"/>
      <c r="N364" s="159"/>
      <c r="O364" s="159"/>
      <c r="P364" s="159"/>
      <c r="Q364" s="159"/>
      <c r="R364" s="159"/>
      <c r="S364" s="159"/>
      <c r="T364" s="159"/>
      <c r="U364" s="159"/>
      <c r="V364" s="159"/>
      <c r="W364" s="159"/>
      <c r="X364" s="159"/>
      <c r="Y364" s="159"/>
      <c r="Z364" s="159"/>
      <c r="AA364" s="159"/>
      <c r="AB364" s="159"/>
      <c r="AC364" s="159"/>
      <c r="AD364" s="159"/>
      <c r="AE364" s="159"/>
      <c r="AF364" s="159"/>
      <c r="AG364" s="159"/>
      <c r="AH364" s="159"/>
      <c r="AI364" s="159"/>
      <c r="AJ364" s="159"/>
      <c r="AK364" s="159"/>
      <c r="AL364" s="159"/>
      <c r="AM364" s="159"/>
      <c r="AN364" s="159"/>
      <c r="AO364" s="159"/>
      <c r="AP364" s="159"/>
      <c r="AQ364" s="159"/>
      <c r="AR364" s="159"/>
      <c r="AS364" s="159"/>
      <c r="AT364" s="159"/>
      <c r="AU364" s="159"/>
    </row>
    <row r="365" spans="2:47" s="38" customFormat="1" ht="12.75">
      <c r="B365" s="43"/>
      <c r="H365" s="159"/>
      <c r="I365" s="159"/>
      <c r="J365" s="159"/>
      <c r="K365" s="159"/>
      <c r="L365" s="159"/>
      <c r="M365" s="159"/>
      <c r="N365" s="159"/>
      <c r="O365" s="159"/>
      <c r="P365" s="159"/>
      <c r="Q365" s="159"/>
      <c r="R365" s="159"/>
      <c r="S365" s="159"/>
      <c r="T365" s="159"/>
      <c r="U365" s="159"/>
      <c r="V365" s="159"/>
      <c r="W365" s="159"/>
      <c r="X365" s="159"/>
      <c r="Y365" s="159"/>
      <c r="Z365" s="159"/>
      <c r="AA365" s="159"/>
      <c r="AB365" s="159"/>
      <c r="AC365" s="159"/>
      <c r="AD365" s="159"/>
      <c r="AE365" s="159"/>
      <c r="AF365" s="159"/>
      <c r="AG365" s="159"/>
      <c r="AH365" s="159"/>
      <c r="AI365" s="159"/>
      <c r="AJ365" s="159"/>
      <c r="AK365" s="159"/>
      <c r="AL365" s="159"/>
      <c r="AM365" s="159"/>
      <c r="AN365" s="159"/>
      <c r="AO365" s="159"/>
      <c r="AP365" s="159"/>
      <c r="AQ365" s="159"/>
      <c r="AR365" s="159"/>
      <c r="AS365" s="159"/>
      <c r="AT365" s="159"/>
      <c r="AU365" s="159"/>
    </row>
    <row r="366" spans="2:47" s="38" customFormat="1" ht="12.75">
      <c r="B366" s="43"/>
      <c r="H366" s="159"/>
      <c r="I366" s="159"/>
      <c r="J366" s="159"/>
      <c r="K366" s="159"/>
      <c r="L366" s="159"/>
      <c r="M366" s="159"/>
      <c r="N366" s="159"/>
      <c r="O366" s="159"/>
      <c r="P366" s="159"/>
      <c r="Q366" s="159"/>
      <c r="R366" s="159"/>
      <c r="S366" s="159"/>
      <c r="T366" s="159"/>
      <c r="U366" s="159"/>
      <c r="V366" s="159"/>
      <c r="W366" s="159"/>
      <c r="X366" s="159"/>
      <c r="Y366" s="159"/>
      <c r="Z366" s="159"/>
      <c r="AA366" s="159"/>
      <c r="AB366" s="159"/>
      <c r="AC366" s="159"/>
      <c r="AD366" s="159"/>
      <c r="AE366" s="159"/>
      <c r="AF366" s="159"/>
      <c r="AG366" s="159"/>
      <c r="AH366" s="159"/>
      <c r="AI366" s="159"/>
      <c r="AJ366" s="159"/>
      <c r="AK366" s="159"/>
      <c r="AL366" s="159"/>
      <c r="AM366" s="159"/>
      <c r="AN366" s="159"/>
      <c r="AO366" s="159"/>
      <c r="AP366" s="159"/>
      <c r="AQ366" s="159"/>
      <c r="AR366" s="159"/>
      <c r="AS366" s="159"/>
      <c r="AT366" s="159"/>
      <c r="AU366" s="159"/>
    </row>
    <row r="367" spans="2:47" s="38" customFormat="1" ht="12.75">
      <c r="B367" s="43"/>
      <c r="H367" s="159"/>
      <c r="I367" s="159"/>
      <c r="J367" s="159"/>
      <c r="K367" s="159"/>
      <c r="L367" s="159"/>
      <c r="M367" s="159"/>
      <c r="N367" s="159"/>
      <c r="O367" s="159"/>
      <c r="P367" s="159"/>
      <c r="Q367" s="159"/>
      <c r="R367" s="159"/>
      <c r="S367" s="159"/>
      <c r="T367" s="159"/>
      <c r="U367" s="159"/>
      <c r="V367" s="159"/>
      <c r="W367" s="159"/>
      <c r="X367" s="159"/>
      <c r="Y367" s="159"/>
      <c r="Z367" s="159"/>
      <c r="AA367" s="159"/>
      <c r="AB367" s="159"/>
      <c r="AC367" s="159"/>
      <c r="AD367" s="159"/>
      <c r="AE367" s="159"/>
      <c r="AF367" s="159"/>
      <c r="AG367" s="159"/>
      <c r="AH367" s="159"/>
      <c r="AI367" s="159"/>
      <c r="AJ367" s="159"/>
      <c r="AK367" s="159"/>
      <c r="AL367" s="159"/>
      <c r="AM367" s="159"/>
      <c r="AN367" s="159"/>
      <c r="AO367" s="159"/>
      <c r="AP367" s="159"/>
      <c r="AQ367" s="159"/>
      <c r="AR367" s="159"/>
      <c r="AS367" s="159"/>
      <c r="AT367" s="159"/>
      <c r="AU367" s="159"/>
    </row>
    <row r="368" spans="2:47" s="38" customFormat="1" ht="12.75">
      <c r="B368" s="43"/>
      <c r="H368" s="159"/>
      <c r="I368" s="159"/>
      <c r="J368" s="159"/>
      <c r="K368" s="159"/>
      <c r="L368" s="159"/>
      <c r="M368" s="159"/>
      <c r="N368" s="159"/>
      <c r="O368" s="159"/>
      <c r="P368" s="159"/>
      <c r="Q368" s="159"/>
      <c r="R368" s="159"/>
      <c r="S368" s="159"/>
      <c r="T368" s="159"/>
      <c r="U368" s="159"/>
      <c r="V368" s="159"/>
      <c r="W368" s="159"/>
      <c r="X368" s="159"/>
      <c r="Y368" s="159"/>
      <c r="Z368" s="159"/>
      <c r="AA368" s="159"/>
      <c r="AB368" s="159"/>
      <c r="AC368" s="159"/>
      <c r="AD368" s="159"/>
      <c r="AE368" s="159"/>
      <c r="AF368" s="159"/>
      <c r="AG368" s="159"/>
      <c r="AH368" s="159"/>
      <c r="AI368" s="159"/>
      <c r="AJ368" s="159"/>
      <c r="AK368" s="159"/>
      <c r="AL368" s="159"/>
      <c r="AM368" s="159"/>
      <c r="AN368" s="159"/>
      <c r="AO368" s="159"/>
      <c r="AP368" s="159"/>
      <c r="AQ368" s="159"/>
      <c r="AR368" s="159"/>
      <c r="AS368" s="159"/>
      <c r="AT368" s="159"/>
      <c r="AU368" s="159"/>
    </row>
    <row r="369" spans="2:47" s="38" customFormat="1" ht="12.75">
      <c r="B369" s="43"/>
      <c r="H369" s="159"/>
      <c r="I369" s="159"/>
      <c r="J369" s="159"/>
      <c r="K369" s="159"/>
      <c r="L369" s="159"/>
      <c r="M369" s="159"/>
      <c r="N369" s="159"/>
      <c r="O369" s="159"/>
      <c r="P369" s="159"/>
      <c r="Q369" s="159"/>
      <c r="R369" s="159"/>
      <c r="S369" s="159"/>
      <c r="T369" s="159"/>
      <c r="U369" s="159"/>
      <c r="V369" s="159"/>
      <c r="W369" s="159"/>
      <c r="X369" s="159"/>
      <c r="Y369" s="159"/>
      <c r="Z369" s="159"/>
      <c r="AA369" s="159"/>
      <c r="AB369" s="159"/>
      <c r="AC369" s="159"/>
      <c r="AD369" s="159"/>
      <c r="AE369" s="159"/>
      <c r="AF369" s="159"/>
      <c r="AG369" s="159"/>
      <c r="AH369" s="159"/>
      <c r="AI369" s="159"/>
      <c r="AJ369" s="159"/>
      <c r="AK369" s="159"/>
      <c r="AL369" s="159"/>
      <c r="AM369" s="159"/>
      <c r="AN369" s="159"/>
      <c r="AO369" s="159"/>
      <c r="AP369" s="159"/>
      <c r="AQ369" s="159"/>
      <c r="AR369" s="159"/>
      <c r="AS369" s="159"/>
      <c r="AT369" s="159"/>
      <c r="AU369" s="159"/>
    </row>
    <row r="370" spans="2:47" s="38" customFormat="1" ht="12.75">
      <c r="B370" s="43"/>
      <c r="H370" s="159"/>
      <c r="I370" s="159"/>
      <c r="J370" s="159"/>
      <c r="K370" s="159"/>
      <c r="L370" s="159"/>
      <c r="M370" s="159"/>
      <c r="N370" s="159"/>
      <c r="O370" s="159"/>
      <c r="P370" s="159"/>
      <c r="Q370" s="159"/>
      <c r="R370" s="159"/>
      <c r="S370" s="159"/>
      <c r="T370" s="159"/>
      <c r="U370" s="159"/>
      <c r="V370" s="159"/>
      <c r="W370" s="159"/>
      <c r="X370" s="159"/>
      <c r="Y370" s="159"/>
      <c r="Z370" s="159"/>
      <c r="AA370" s="159"/>
      <c r="AB370" s="159"/>
      <c r="AC370" s="159"/>
      <c r="AD370" s="159"/>
      <c r="AE370" s="159"/>
      <c r="AF370" s="159"/>
      <c r="AG370" s="159"/>
      <c r="AH370" s="159"/>
      <c r="AI370" s="159"/>
      <c r="AJ370" s="159"/>
      <c r="AK370" s="159"/>
      <c r="AL370" s="159"/>
      <c r="AM370" s="159"/>
      <c r="AN370" s="159"/>
      <c r="AO370" s="159"/>
      <c r="AP370" s="159"/>
      <c r="AQ370" s="159"/>
      <c r="AR370" s="159"/>
      <c r="AS370" s="159"/>
      <c r="AT370" s="159"/>
      <c r="AU370" s="159"/>
    </row>
    <row r="371" spans="2:47" s="38" customFormat="1" ht="12.75">
      <c r="B371" s="43"/>
      <c r="H371" s="159"/>
      <c r="I371" s="159"/>
      <c r="J371" s="159"/>
      <c r="K371" s="159"/>
      <c r="L371" s="159"/>
      <c r="M371" s="159"/>
      <c r="N371" s="159"/>
      <c r="O371" s="159"/>
      <c r="P371" s="159"/>
      <c r="Q371" s="159"/>
      <c r="R371" s="159"/>
      <c r="S371" s="159"/>
      <c r="T371" s="159"/>
      <c r="U371" s="159"/>
      <c r="V371" s="159"/>
      <c r="W371" s="159"/>
      <c r="X371" s="159"/>
      <c r="Y371" s="159"/>
      <c r="Z371" s="159"/>
      <c r="AA371" s="159"/>
      <c r="AB371" s="159"/>
      <c r="AC371" s="159"/>
      <c r="AD371" s="159"/>
      <c r="AE371" s="159"/>
      <c r="AF371" s="159"/>
      <c r="AG371" s="159"/>
      <c r="AH371" s="159"/>
      <c r="AI371" s="159"/>
      <c r="AJ371" s="159"/>
      <c r="AK371" s="159"/>
      <c r="AL371" s="159"/>
      <c r="AM371" s="159"/>
      <c r="AN371" s="159"/>
      <c r="AO371" s="159"/>
      <c r="AP371" s="159"/>
      <c r="AQ371" s="159"/>
      <c r="AR371" s="159"/>
      <c r="AS371" s="159"/>
      <c r="AT371" s="159"/>
      <c r="AU371" s="159"/>
    </row>
    <row r="372" spans="2:47" s="38" customFormat="1" ht="12.75">
      <c r="B372" s="43"/>
      <c r="H372" s="159"/>
      <c r="I372" s="159"/>
      <c r="J372" s="159"/>
      <c r="K372" s="159"/>
      <c r="L372" s="159"/>
      <c r="M372" s="159"/>
      <c r="N372" s="159"/>
      <c r="O372" s="159"/>
      <c r="P372" s="159"/>
      <c r="Q372" s="159"/>
      <c r="R372" s="159"/>
      <c r="S372" s="159"/>
      <c r="T372" s="159"/>
      <c r="U372" s="159"/>
      <c r="V372" s="159"/>
      <c r="W372" s="159"/>
      <c r="X372" s="159"/>
      <c r="Y372" s="159"/>
      <c r="Z372" s="159"/>
      <c r="AA372" s="159"/>
      <c r="AB372" s="159"/>
      <c r="AC372" s="159"/>
      <c r="AD372" s="159"/>
      <c r="AE372" s="159"/>
      <c r="AF372" s="159"/>
      <c r="AG372" s="159"/>
      <c r="AH372" s="159"/>
      <c r="AI372" s="159"/>
      <c r="AJ372" s="159"/>
      <c r="AK372" s="159"/>
      <c r="AL372" s="159"/>
      <c r="AM372" s="159"/>
      <c r="AN372" s="159"/>
      <c r="AO372" s="159"/>
      <c r="AP372" s="159"/>
      <c r="AQ372" s="159"/>
      <c r="AR372" s="159"/>
      <c r="AS372" s="159"/>
      <c r="AT372" s="159"/>
      <c r="AU372" s="159"/>
    </row>
    <row r="373" spans="2:47" s="38" customFormat="1" ht="12.75">
      <c r="B373" s="43"/>
      <c r="H373" s="159"/>
      <c r="I373" s="159"/>
      <c r="J373" s="159"/>
      <c r="K373" s="159"/>
      <c r="L373" s="159"/>
      <c r="M373" s="159"/>
      <c r="N373" s="159"/>
      <c r="O373" s="159"/>
      <c r="P373" s="159"/>
      <c r="Q373" s="159"/>
      <c r="R373" s="159"/>
      <c r="S373" s="159"/>
      <c r="T373" s="159"/>
      <c r="U373" s="159"/>
      <c r="V373" s="159"/>
      <c r="W373" s="159"/>
      <c r="X373" s="159"/>
      <c r="Y373" s="159"/>
      <c r="Z373" s="159"/>
      <c r="AA373" s="159"/>
      <c r="AB373" s="159"/>
      <c r="AC373" s="159"/>
      <c r="AD373" s="159"/>
      <c r="AE373" s="159"/>
      <c r="AF373" s="159"/>
      <c r="AG373" s="159"/>
      <c r="AH373" s="159"/>
      <c r="AI373" s="159"/>
      <c r="AJ373" s="159"/>
      <c r="AK373" s="159"/>
      <c r="AL373" s="159"/>
      <c r="AM373" s="159"/>
      <c r="AN373" s="159"/>
      <c r="AO373" s="159"/>
      <c r="AP373" s="159"/>
      <c r="AQ373" s="159"/>
      <c r="AR373" s="159"/>
      <c r="AS373" s="159"/>
      <c r="AT373" s="159"/>
      <c r="AU373" s="159"/>
    </row>
    <row r="374" spans="2:47" s="38" customFormat="1" ht="12.75">
      <c r="B374" s="43"/>
      <c r="H374" s="159"/>
      <c r="I374" s="159"/>
      <c r="J374" s="159"/>
      <c r="K374" s="159"/>
      <c r="L374" s="159"/>
      <c r="M374" s="159"/>
      <c r="N374" s="159"/>
      <c r="O374" s="159"/>
      <c r="P374" s="159"/>
      <c r="Q374" s="159"/>
      <c r="R374" s="159"/>
      <c r="S374" s="159"/>
      <c r="T374" s="159"/>
      <c r="U374" s="159"/>
      <c r="V374" s="159"/>
      <c r="W374" s="159"/>
      <c r="X374" s="159"/>
      <c r="Y374" s="159"/>
      <c r="Z374" s="159"/>
      <c r="AA374" s="159"/>
      <c r="AB374" s="159"/>
      <c r="AC374" s="159"/>
      <c r="AD374" s="159"/>
      <c r="AE374" s="159"/>
      <c r="AF374" s="159"/>
      <c r="AG374" s="159"/>
      <c r="AH374" s="159"/>
      <c r="AI374" s="159"/>
      <c r="AJ374" s="159"/>
      <c r="AK374" s="159"/>
      <c r="AL374" s="159"/>
      <c r="AM374" s="159"/>
      <c r="AN374" s="159"/>
      <c r="AO374" s="159"/>
      <c r="AP374" s="159"/>
      <c r="AQ374" s="159"/>
      <c r="AR374" s="159"/>
      <c r="AS374" s="159"/>
      <c r="AT374" s="159"/>
      <c r="AU374" s="159"/>
    </row>
    <row r="375" spans="2:47" s="38" customFormat="1" ht="12.75">
      <c r="B375" s="43"/>
      <c r="H375" s="159"/>
      <c r="I375" s="159"/>
      <c r="J375" s="159"/>
      <c r="K375" s="159"/>
      <c r="L375" s="159"/>
      <c r="M375" s="159"/>
      <c r="N375" s="159"/>
      <c r="O375" s="159"/>
      <c r="P375" s="159"/>
      <c r="Q375" s="159"/>
      <c r="R375" s="159"/>
      <c r="S375" s="159"/>
      <c r="T375" s="159"/>
      <c r="U375" s="159"/>
      <c r="V375" s="159"/>
      <c r="W375" s="159"/>
      <c r="X375" s="159"/>
      <c r="Y375" s="159"/>
      <c r="Z375" s="159"/>
      <c r="AA375" s="159"/>
      <c r="AB375" s="159"/>
      <c r="AC375" s="159"/>
      <c r="AD375" s="159"/>
      <c r="AE375" s="159"/>
      <c r="AF375" s="159"/>
      <c r="AG375" s="159"/>
      <c r="AH375" s="159"/>
      <c r="AI375" s="159"/>
      <c r="AJ375" s="159"/>
      <c r="AK375" s="159"/>
      <c r="AL375" s="159"/>
      <c r="AM375" s="159"/>
      <c r="AN375" s="159"/>
      <c r="AO375" s="159"/>
      <c r="AP375" s="159"/>
      <c r="AQ375" s="159"/>
      <c r="AR375" s="159"/>
      <c r="AS375" s="159"/>
      <c r="AT375" s="159"/>
      <c r="AU375" s="159"/>
    </row>
    <row r="376" spans="2:47" s="38" customFormat="1" ht="12.75">
      <c r="B376" s="43"/>
      <c r="H376" s="159"/>
      <c r="I376" s="159"/>
      <c r="J376" s="159"/>
      <c r="K376" s="159"/>
      <c r="L376" s="159"/>
      <c r="M376" s="159"/>
      <c r="N376" s="159"/>
      <c r="O376" s="159"/>
      <c r="P376" s="159"/>
      <c r="Q376" s="159"/>
      <c r="R376" s="159"/>
      <c r="S376" s="159"/>
      <c r="T376" s="159"/>
      <c r="U376" s="159"/>
      <c r="V376" s="159"/>
      <c r="W376" s="159"/>
      <c r="X376" s="159"/>
      <c r="Y376" s="159"/>
      <c r="Z376" s="159"/>
      <c r="AA376" s="159"/>
      <c r="AB376" s="159"/>
      <c r="AC376" s="159"/>
      <c r="AD376" s="159"/>
      <c r="AE376" s="159"/>
      <c r="AF376" s="159"/>
      <c r="AG376" s="159"/>
      <c r="AH376" s="159"/>
      <c r="AI376" s="159"/>
      <c r="AJ376" s="159"/>
      <c r="AK376" s="159"/>
      <c r="AL376" s="159"/>
      <c r="AM376" s="159"/>
      <c r="AN376" s="159"/>
      <c r="AO376" s="159"/>
      <c r="AP376" s="159"/>
      <c r="AQ376" s="159"/>
      <c r="AR376" s="159"/>
      <c r="AS376" s="159"/>
      <c r="AT376" s="159"/>
      <c r="AU376" s="159"/>
    </row>
    <row r="377" spans="2:47" s="38" customFormat="1" ht="12.75">
      <c r="B377" s="43"/>
      <c r="H377" s="159"/>
      <c r="I377" s="159"/>
      <c r="J377" s="159"/>
      <c r="K377" s="159"/>
      <c r="L377" s="159"/>
      <c r="M377" s="159"/>
      <c r="N377" s="159"/>
      <c r="O377" s="159"/>
      <c r="P377" s="159"/>
      <c r="Q377" s="159"/>
      <c r="R377" s="159"/>
      <c r="S377" s="159"/>
      <c r="T377" s="159"/>
      <c r="U377" s="159"/>
      <c r="V377" s="159"/>
      <c r="W377" s="159"/>
      <c r="X377" s="159"/>
      <c r="Y377" s="159"/>
      <c r="Z377" s="159"/>
      <c r="AA377" s="159"/>
      <c r="AB377" s="159"/>
      <c r="AC377" s="159"/>
      <c r="AD377" s="159"/>
      <c r="AE377" s="159"/>
      <c r="AF377" s="159"/>
      <c r="AG377" s="159"/>
      <c r="AH377" s="159"/>
      <c r="AI377" s="159"/>
      <c r="AJ377" s="159"/>
      <c r="AK377" s="159"/>
      <c r="AL377" s="159"/>
      <c r="AM377" s="159"/>
      <c r="AN377" s="159"/>
      <c r="AO377" s="159"/>
      <c r="AP377" s="159"/>
      <c r="AQ377" s="159"/>
      <c r="AR377" s="159"/>
      <c r="AS377" s="159"/>
      <c r="AT377" s="159"/>
      <c r="AU377" s="159"/>
    </row>
    <row r="378" spans="2:47" s="38" customFormat="1" ht="12.75">
      <c r="B378" s="43"/>
      <c r="H378" s="159"/>
      <c r="I378" s="159"/>
      <c r="J378" s="159"/>
      <c r="K378" s="159"/>
      <c r="L378" s="159"/>
      <c r="M378" s="159"/>
      <c r="N378" s="159"/>
      <c r="O378" s="159"/>
      <c r="P378" s="159"/>
      <c r="Q378" s="159"/>
      <c r="R378" s="159"/>
      <c r="S378" s="159"/>
      <c r="T378" s="159"/>
      <c r="U378" s="159"/>
      <c r="V378" s="159"/>
      <c r="W378" s="159"/>
      <c r="X378" s="159"/>
      <c r="Y378" s="159"/>
      <c r="Z378" s="159"/>
      <c r="AA378" s="159"/>
      <c r="AB378" s="159"/>
      <c r="AC378" s="159"/>
      <c r="AD378" s="159"/>
      <c r="AE378" s="159"/>
      <c r="AF378" s="159"/>
      <c r="AG378" s="159"/>
      <c r="AH378" s="159"/>
      <c r="AI378" s="159"/>
      <c r="AJ378" s="159"/>
      <c r="AK378" s="159"/>
      <c r="AL378" s="159"/>
      <c r="AM378" s="159"/>
      <c r="AN378" s="159"/>
      <c r="AO378" s="159"/>
      <c r="AP378" s="159"/>
      <c r="AQ378" s="159"/>
      <c r="AR378" s="159"/>
      <c r="AS378" s="159"/>
      <c r="AT378" s="159"/>
      <c r="AU378" s="159"/>
    </row>
    <row r="379" spans="2:47" s="38" customFormat="1" ht="12.75">
      <c r="B379" s="43"/>
      <c r="H379" s="159"/>
      <c r="I379" s="159"/>
      <c r="J379" s="159"/>
      <c r="K379" s="159"/>
      <c r="L379" s="159"/>
      <c r="M379" s="159"/>
      <c r="N379" s="159"/>
      <c r="O379" s="159"/>
      <c r="P379" s="159"/>
      <c r="Q379" s="159"/>
      <c r="R379" s="159"/>
      <c r="S379" s="159"/>
      <c r="T379" s="159"/>
      <c r="U379" s="159"/>
      <c r="V379" s="159"/>
      <c r="W379" s="159"/>
      <c r="X379" s="159"/>
      <c r="Y379" s="159"/>
      <c r="Z379" s="159"/>
      <c r="AA379" s="159"/>
      <c r="AB379" s="159"/>
      <c r="AC379" s="159"/>
      <c r="AD379" s="159"/>
      <c r="AE379" s="159"/>
      <c r="AF379" s="159"/>
      <c r="AG379" s="159"/>
      <c r="AH379" s="159"/>
      <c r="AI379" s="159"/>
      <c r="AJ379" s="159"/>
      <c r="AK379" s="159"/>
      <c r="AL379" s="159"/>
      <c r="AM379" s="159"/>
      <c r="AN379" s="159"/>
      <c r="AO379" s="159"/>
      <c r="AP379" s="159"/>
      <c r="AQ379" s="159"/>
      <c r="AR379" s="159"/>
      <c r="AS379" s="159"/>
      <c r="AT379" s="159"/>
      <c r="AU379" s="159"/>
    </row>
    <row r="380" spans="2:47" s="38" customFormat="1" ht="12.75">
      <c r="B380" s="43"/>
      <c r="H380" s="159"/>
      <c r="I380" s="159"/>
      <c r="J380" s="159"/>
      <c r="K380" s="159"/>
      <c r="L380" s="159"/>
      <c r="M380" s="159"/>
      <c r="N380" s="159"/>
      <c r="O380" s="159"/>
      <c r="P380" s="159"/>
      <c r="Q380" s="159"/>
      <c r="R380" s="159"/>
      <c r="S380" s="159"/>
      <c r="T380" s="159"/>
      <c r="U380" s="159"/>
      <c r="V380" s="159"/>
      <c r="W380" s="159"/>
      <c r="X380" s="159"/>
      <c r="Y380" s="159"/>
      <c r="Z380" s="159"/>
      <c r="AA380" s="159"/>
      <c r="AB380" s="159"/>
      <c r="AC380" s="159"/>
      <c r="AD380" s="159"/>
      <c r="AE380" s="159"/>
      <c r="AF380" s="159"/>
      <c r="AG380" s="159"/>
      <c r="AH380" s="159"/>
      <c r="AI380" s="159"/>
      <c r="AJ380" s="159"/>
      <c r="AK380" s="159"/>
      <c r="AL380" s="159"/>
      <c r="AM380" s="159"/>
      <c r="AN380" s="159"/>
      <c r="AO380" s="159"/>
      <c r="AP380" s="159"/>
      <c r="AQ380" s="159"/>
      <c r="AR380" s="159"/>
      <c r="AS380" s="159"/>
      <c r="AT380" s="159"/>
      <c r="AU380" s="159"/>
    </row>
    <row r="381" spans="2:47" s="38" customFormat="1" ht="12.75">
      <c r="B381" s="43"/>
      <c r="H381" s="159"/>
      <c r="I381" s="159"/>
      <c r="J381" s="159"/>
      <c r="K381" s="159"/>
      <c r="L381" s="159"/>
      <c r="M381" s="159"/>
      <c r="N381" s="159"/>
      <c r="O381" s="159"/>
      <c r="P381" s="159"/>
      <c r="Q381" s="159"/>
      <c r="R381" s="159"/>
      <c r="S381" s="159"/>
      <c r="T381" s="159"/>
      <c r="U381" s="159"/>
      <c r="V381" s="159"/>
      <c r="W381" s="159"/>
      <c r="X381" s="159"/>
      <c r="Y381" s="159"/>
      <c r="Z381" s="159"/>
      <c r="AA381" s="159"/>
      <c r="AB381" s="159"/>
      <c r="AC381" s="159"/>
      <c r="AD381" s="159"/>
      <c r="AE381" s="159"/>
      <c r="AF381" s="159"/>
      <c r="AG381" s="159"/>
      <c r="AH381" s="159"/>
      <c r="AI381" s="159"/>
      <c r="AJ381" s="159"/>
      <c r="AK381" s="159"/>
      <c r="AL381" s="159"/>
      <c r="AM381" s="159"/>
      <c r="AN381" s="159"/>
      <c r="AO381" s="159"/>
      <c r="AP381" s="159"/>
      <c r="AQ381" s="159"/>
      <c r="AR381" s="159"/>
      <c r="AS381" s="159"/>
      <c r="AT381" s="159"/>
      <c r="AU381" s="159"/>
    </row>
    <row r="382" spans="2:47" s="38" customFormat="1" ht="12.75">
      <c r="B382" s="43"/>
      <c r="H382" s="159"/>
      <c r="I382" s="159"/>
      <c r="J382" s="159"/>
      <c r="K382" s="159"/>
      <c r="L382" s="159"/>
      <c r="M382" s="159"/>
      <c r="N382" s="159"/>
      <c r="O382" s="159"/>
      <c r="P382" s="159"/>
      <c r="Q382" s="159"/>
      <c r="R382" s="159"/>
      <c r="S382" s="159"/>
      <c r="T382" s="159"/>
      <c r="U382" s="159"/>
      <c r="V382" s="159"/>
      <c r="W382" s="159"/>
      <c r="X382" s="159"/>
      <c r="Y382" s="159"/>
      <c r="Z382" s="159"/>
      <c r="AA382" s="159"/>
      <c r="AB382" s="159"/>
      <c r="AC382" s="159"/>
      <c r="AD382" s="159"/>
      <c r="AE382" s="159"/>
      <c r="AF382" s="159"/>
      <c r="AG382" s="159"/>
      <c r="AH382" s="159"/>
      <c r="AI382" s="159"/>
      <c r="AJ382" s="159"/>
      <c r="AK382" s="159"/>
      <c r="AL382" s="159"/>
      <c r="AM382" s="159"/>
      <c r="AN382" s="159"/>
      <c r="AO382" s="159"/>
      <c r="AP382" s="159"/>
      <c r="AQ382" s="159"/>
      <c r="AR382" s="159"/>
      <c r="AS382" s="159"/>
      <c r="AT382" s="159"/>
      <c r="AU382" s="159"/>
    </row>
    <row r="383" spans="2:47" s="38" customFormat="1" ht="12.75">
      <c r="B383" s="43"/>
      <c r="H383" s="159"/>
      <c r="I383" s="159"/>
      <c r="J383" s="159"/>
      <c r="K383" s="159"/>
      <c r="L383" s="159"/>
      <c r="M383" s="159"/>
      <c r="N383" s="159"/>
      <c r="O383" s="159"/>
      <c r="P383" s="159"/>
      <c r="Q383" s="159"/>
      <c r="R383" s="159"/>
      <c r="S383" s="159"/>
      <c r="T383" s="159"/>
      <c r="U383" s="159"/>
      <c r="V383" s="159"/>
      <c r="W383" s="159"/>
      <c r="X383" s="159"/>
      <c r="Y383" s="159"/>
      <c r="Z383" s="159"/>
      <c r="AA383" s="159"/>
      <c r="AB383" s="159"/>
      <c r="AC383" s="159"/>
      <c r="AD383" s="159"/>
      <c r="AE383" s="159"/>
      <c r="AF383" s="159"/>
      <c r="AG383" s="159"/>
      <c r="AH383" s="159"/>
      <c r="AI383" s="159"/>
      <c r="AJ383" s="159"/>
      <c r="AK383" s="159"/>
      <c r="AL383" s="159"/>
      <c r="AM383" s="159"/>
      <c r="AN383" s="159"/>
      <c r="AO383" s="159"/>
      <c r="AP383" s="159"/>
      <c r="AQ383" s="159"/>
      <c r="AR383" s="159"/>
      <c r="AS383" s="159"/>
      <c r="AT383" s="159"/>
      <c r="AU383" s="159"/>
    </row>
    <row r="384" spans="2:47" s="38" customFormat="1" ht="12.75">
      <c r="B384" s="43"/>
      <c r="H384" s="159"/>
      <c r="I384" s="159"/>
      <c r="J384" s="159"/>
      <c r="K384" s="159"/>
      <c r="L384" s="159"/>
      <c r="M384" s="159"/>
      <c r="N384" s="159"/>
      <c r="O384" s="159"/>
      <c r="P384" s="159"/>
      <c r="Q384" s="159"/>
      <c r="R384" s="159"/>
      <c r="S384" s="159"/>
      <c r="T384" s="159"/>
      <c r="U384" s="159"/>
      <c r="V384" s="159"/>
      <c r="W384" s="159"/>
      <c r="X384" s="159"/>
      <c r="Y384" s="159"/>
      <c r="Z384" s="159"/>
      <c r="AA384" s="159"/>
      <c r="AB384" s="159"/>
      <c r="AC384" s="159"/>
      <c r="AD384" s="159"/>
      <c r="AE384" s="159"/>
      <c r="AF384" s="159"/>
      <c r="AG384" s="159"/>
      <c r="AH384" s="159"/>
      <c r="AI384" s="159"/>
      <c r="AJ384" s="159"/>
      <c r="AK384" s="159"/>
      <c r="AL384" s="159"/>
      <c r="AM384" s="159"/>
      <c r="AN384" s="159"/>
      <c r="AO384" s="159"/>
      <c r="AP384" s="159"/>
      <c r="AQ384" s="159"/>
      <c r="AR384" s="159"/>
      <c r="AS384" s="159"/>
      <c r="AT384" s="159"/>
      <c r="AU384" s="159"/>
    </row>
    <row r="385" spans="2:47" s="38" customFormat="1" ht="12.75">
      <c r="B385" s="43"/>
      <c r="H385" s="159"/>
      <c r="I385" s="159"/>
      <c r="J385" s="159"/>
      <c r="K385" s="159"/>
      <c r="L385" s="159"/>
      <c r="M385" s="159"/>
      <c r="N385" s="159"/>
      <c r="O385" s="159"/>
      <c r="P385" s="159"/>
      <c r="Q385" s="159"/>
      <c r="R385" s="159"/>
      <c r="S385" s="159"/>
      <c r="T385" s="159"/>
      <c r="U385" s="159"/>
      <c r="V385" s="159"/>
      <c r="W385" s="159"/>
      <c r="X385" s="159"/>
      <c r="Y385" s="159"/>
      <c r="Z385" s="159"/>
      <c r="AA385" s="159"/>
      <c r="AB385" s="159"/>
      <c r="AC385" s="159"/>
      <c r="AD385" s="159"/>
      <c r="AE385" s="159"/>
      <c r="AF385" s="159"/>
      <c r="AG385" s="159"/>
      <c r="AH385" s="159"/>
      <c r="AI385" s="159"/>
      <c r="AJ385" s="159"/>
      <c r="AK385" s="159"/>
      <c r="AL385" s="159"/>
      <c r="AM385" s="159"/>
      <c r="AN385" s="159"/>
      <c r="AO385" s="159"/>
      <c r="AP385" s="159"/>
      <c r="AQ385" s="159"/>
      <c r="AR385" s="159"/>
      <c r="AS385" s="159"/>
      <c r="AT385" s="159"/>
      <c r="AU385" s="159"/>
    </row>
    <row r="386" spans="2:47" s="38" customFormat="1" ht="12.75">
      <c r="B386" s="43"/>
      <c r="H386" s="159"/>
      <c r="I386" s="159"/>
      <c r="J386" s="159"/>
      <c r="K386" s="159"/>
      <c r="L386" s="159"/>
      <c r="M386" s="159"/>
      <c r="N386" s="159"/>
      <c r="O386" s="159"/>
      <c r="P386" s="159"/>
      <c r="Q386" s="159"/>
      <c r="R386" s="159"/>
      <c r="S386" s="159"/>
      <c r="T386" s="159"/>
      <c r="U386" s="159"/>
      <c r="V386" s="159"/>
      <c r="W386" s="159"/>
      <c r="X386" s="159"/>
      <c r="Y386" s="159"/>
      <c r="Z386" s="159"/>
      <c r="AA386" s="159"/>
      <c r="AB386" s="159"/>
      <c r="AC386" s="159"/>
      <c r="AD386" s="159"/>
      <c r="AE386" s="159"/>
      <c r="AF386" s="159"/>
      <c r="AG386" s="159"/>
      <c r="AH386" s="159"/>
      <c r="AI386" s="159"/>
      <c r="AJ386" s="159"/>
      <c r="AK386" s="159"/>
      <c r="AL386" s="159"/>
      <c r="AM386" s="159"/>
      <c r="AN386" s="159"/>
      <c r="AO386" s="159"/>
      <c r="AP386" s="159"/>
      <c r="AQ386" s="159"/>
      <c r="AR386" s="159"/>
      <c r="AS386" s="159"/>
      <c r="AT386" s="159"/>
      <c r="AU386" s="159"/>
    </row>
    <row r="387" spans="2:47" s="38" customFormat="1" ht="12.75">
      <c r="B387" s="43"/>
      <c r="H387" s="159"/>
      <c r="I387" s="159"/>
      <c r="J387" s="159"/>
      <c r="K387" s="159"/>
      <c r="L387" s="159"/>
      <c r="M387" s="159"/>
      <c r="N387" s="159"/>
      <c r="O387" s="159"/>
      <c r="P387" s="159"/>
      <c r="Q387" s="159"/>
      <c r="R387" s="159"/>
      <c r="S387" s="159"/>
      <c r="T387" s="159"/>
      <c r="U387" s="159"/>
      <c r="V387" s="159"/>
      <c r="W387" s="159"/>
      <c r="X387" s="159"/>
      <c r="Y387" s="159"/>
      <c r="Z387" s="159"/>
      <c r="AA387" s="159"/>
      <c r="AB387" s="159"/>
      <c r="AC387" s="159"/>
      <c r="AD387" s="159"/>
      <c r="AE387" s="159"/>
      <c r="AF387" s="159"/>
      <c r="AG387" s="159"/>
      <c r="AH387" s="159"/>
      <c r="AI387" s="159"/>
      <c r="AJ387" s="159"/>
      <c r="AK387" s="159"/>
      <c r="AL387" s="159"/>
      <c r="AM387" s="159"/>
      <c r="AN387" s="159"/>
      <c r="AO387" s="159"/>
      <c r="AP387" s="159"/>
      <c r="AQ387" s="159"/>
      <c r="AR387" s="159"/>
      <c r="AS387" s="159"/>
      <c r="AT387" s="159"/>
      <c r="AU387" s="159"/>
    </row>
    <row r="388" spans="2:47" s="38" customFormat="1" ht="12.75">
      <c r="B388" s="43"/>
      <c r="H388" s="159"/>
      <c r="I388" s="159"/>
      <c r="J388" s="159"/>
      <c r="K388" s="159"/>
      <c r="L388" s="159"/>
      <c r="M388" s="159"/>
      <c r="N388" s="159"/>
      <c r="O388" s="159"/>
      <c r="P388" s="159"/>
      <c r="Q388" s="159"/>
      <c r="R388" s="159"/>
      <c r="S388" s="159"/>
      <c r="T388" s="159"/>
      <c r="U388" s="159"/>
      <c r="V388" s="159"/>
      <c r="W388" s="159"/>
      <c r="X388" s="159"/>
      <c r="Y388" s="159"/>
      <c r="Z388" s="159"/>
      <c r="AA388" s="159"/>
      <c r="AB388" s="159"/>
      <c r="AC388" s="159"/>
      <c r="AD388" s="159"/>
      <c r="AE388" s="159"/>
      <c r="AF388" s="159"/>
      <c r="AG388" s="159"/>
      <c r="AH388" s="159"/>
      <c r="AI388" s="159"/>
      <c r="AJ388" s="159"/>
      <c r="AK388" s="159"/>
      <c r="AL388" s="159"/>
      <c r="AM388" s="159"/>
      <c r="AN388" s="159"/>
      <c r="AO388" s="159"/>
      <c r="AP388" s="159"/>
      <c r="AQ388" s="159"/>
      <c r="AR388" s="159"/>
      <c r="AS388" s="159"/>
      <c r="AT388" s="159"/>
      <c r="AU388" s="159"/>
    </row>
    <row r="389" spans="2:47" s="38" customFormat="1" ht="12.75">
      <c r="B389" s="43"/>
      <c r="H389" s="159"/>
      <c r="I389" s="159"/>
      <c r="J389" s="159"/>
      <c r="K389" s="159"/>
      <c r="L389" s="159"/>
      <c r="M389" s="159"/>
      <c r="N389" s="159"/>
      <c r="O389" s="159"/>
      <c r="P389" s="159"/>
      <c r="Q389" s="159"/>
      <c r="R389" s="159"/>
      <c r="S389" s="159"/>
      <c r="T389" s="159"/>
      <c r="U389" s="159"/>
      <c r="V389" s="159"/>
      <c r="W389" s="159"/>
      <c r="X389" s="159"/>
      <c r="Y389" s="159"/>
      <c r="Z389" s="159"/>
      <c r="AA389" s="159"/>
      <c r="AB389" s="159"/>
      <c r="AC389" s="159"/>
      <c r="AD389" s="159"/>
      <c r="AE389" s="159"/>
      <c r="AF389" s="159"/>
      <c r="AG389" s="159"/>
      <c r="AH389" s="159"/>
      <c r="AI389" s="159"/>
      <c r="AJ389" s="159"/>
      <c r="AK389" s="159"/>
      <c r="AL389" s="159"/>
      <c r="AM389" s="159"/>
      <c r="AN389" s="159"/>
      <c r="AO389" s="159"/>
      <c r="AP389" s="159"/>
      <c r="AQ389" s="159"/>
      <c r="AR389" s="159"/>
      <c r="AS389" s="159"/>
      <c r="AT389" s="159"/>
      <c r="AU389" s="159"/>
    </row>
    <row r="390" spans="2:47" s="38" customFormat="1" ht="12.75">
      <c r="B390" s="43"/>
      <c r="H390" s="159"/>
      <c r="I390" s="159"/>
      <c r="J390" s="159"/>
      <c r="K390" s="159"/>
      <c r="L390" s="159"/>
      <c r="M390" s="159"/>
      <c r="N390" s="159"/>
      <c r="O390" s="159"/>
      <c r="P390" s="159"/>
      <c r="Q390" s="159"/>
      <c r="R390" s="159"/>
      <c r="S390" s="159"/>
      <c r="T390" s="159"/>
      <c r="U390" s="159"/>
      <c r="V390" s="159"/>
      <c r="W390" s="159"/>
      <c r="X390" s="159"/>
      <c r="Y390" s="159"/>
      <c r="Z390" s="159"/>
      <c r="AA390" s="159"/>
      <c r="AB390" s="159"/>
      <c r="AC390" s="159"/>
      <c r="AD390" s="159"/>
      <c r="AE390" s="159"/>
      <c r="AF390" s="159"/>
      <c r="AG390" s="159"/>
      <c r="AH390" s="159"/>
      <c r="AI390" s="159"/>
      <c r="AJ390" s="159"/>
      <c r="AK390" s="159"/>
      <c r="AL390" s="159"/>
      <c r="AM390" s="159"/>
      <c r="AN390" s="159"/>
      <c r="AO390" s="159"/>
      <c r="AP390" s="159"/>
      <c r="AQ390" s="159"/>
      <c r="AR390" s="159"/>
      <c r="AS390" s="159"/>
      <c r="AT390" s="159"/>
      <c r="AU390" s="159"/>
    </row>
    <row r="391" spans="2:47" s="38" customFormat="1" ht="12.75">
      <c r="B391" s="43"/>
      <c r="H391" s="159"/>
      <c r="I391" s="159"/>
      <c r="J391" s="159"/>
      <c r="K391" s="159"/>
      <c r="L391" s="159"/>
      <c r="M391" s="159"/>
      <c r="N391" s="159"/>
      <c r="O391" s="159"/>
      <c r="P391" s="159"/>
      <c r="Q391" s="159"/>
      <c r="R391" s="159"/>
      <c r="S391" s="159"/>
      <c r="T391" s="159"/>
      <c r="U391" s="159"/>
      <c r="V391" s="159"/>
      <c r="W391" s="159"/>
      <c r="X391" s="159"/>
      <c r="Y391" s="159"/>
      <c r="Z391" s="159"/>
      <c r="AA391" s="159"/>
      <c r="AB391" s="159"/>
      <c r="AC391" s="159"/>
      <c r="AD391" s="159"/>
      <c r="AE391" s="159"/>
      <c r="AF391" s="159"/>
      <c r="AG391" s="159"/>
      <c r="AH391" s="159"/>
      <c r="AI391" s="159"/>
      <c r="AJ391" s="159"/>
      <c r="AK391" s="159"/>
      <c r="AL391" s="159"/>
      <c r="AM391" s="159"/>
      <c r="AN391" s="159"/>
      <c r="AO391" s="159"/>
      <c r="AP391" s="159"/>
      <c r="AQ391" s="159"/>
      <c r="AR391" s="159"/>
      <c r="AS391" s="159"/>
      <c r="AT391" s="159"/>
      <c r="AU391" s="159"/>
    </row>
    <row r="392" spans="2:47" s="38" customFormat="1" ht="12.75">
      <c r="B392" s="43"/>
      <c r="H392" s="159"/>
      <c r="I392" s="159"/>
      <c r="J392" s="159"/>
      <c r="K392" s="159"/>
      <c r="L392" s="159"/>
      <c r="M392" s="159"/>
      <c r="N392" s="159"/>
      <c r="O392" s="159"/>
      <c r="P392" s="159"/>
      <c r="Q392" s="159"/>
      <c r="R392" s="159"/>
      <c r="S392" s="159"/>
      <c r="T392" s="159"/>
      <c r="U392" s="159"/>
      <c r="V392" s="159"/>
      <c r="W392" s="159"/>
      <c r="X392" s="159"/>
      <c r="Y392" s="159"/>
      <c r="Z392" s="159"/>
      <c r="AA392" s="159"/>
      <c r="AB392" s="159"/>
      <c r="AC392" s="159"/>
      <c r="AD392" s="159"/>
      <c r="AE392" s="159"/>
      <c r="AF392" s="159"/>
      <c r="AG392" s="159"/>
      <c r="AH392" s="159"/>
      <c r="AI392" s="159"/>
      <c r="AJ392" s="159"/>
      <c r="AK392" s="159"/>
      <c r="AL392" s="159"/>
      <c r="AM392" s="159"/>
      <c r="AN392" s="159"/>
      <c r="AO392" s="159"/>
      <c r="AP392" s="159"/>
      <c r="AQ392" s="159"/>
      <c r="AR392" s="159"/>
      <c r="AS392" s="159"/>
      <c r="AT392" s="159"/>
      <c r="AU392" s="159"/>
    </row>
    <row r="393" spans="2:47" s="38" customFormat="1" ht="12.75">
      <c r="B393" s="43"/>
      <c r="H393" s="159"/>
      <c r="I393" s="159"/>
      <c r="J393" s="159"/>
      <c r="K393" s="159"/>
      <c r="L393" s="159"/>
      <c r="M393" s="159"/>
      <c r="N393" s="159"/>
      <c r="O393" s="159"/>
      <c r="P393" s="159"/>
      <c r="Q393" s="159"/>
      <c r="R393" s="159"/>
      <c r="S393" s="159"/>
      <c r="T393" s="159"/>
      <c r="U393" s="159"/>
      <c r="V393" s="159"/>
      <c r="W393" s="159"/>
      <c r="X393" s="159"/>
      <c r="Y393" s="159"/>
      <c r="Z393" s="159"/>
      <c r="AA393" s="159"/>
      <c r="AB393" s="159"/>
      <c r="AC393" s="159"/>
      <c r="AD393" s="159"/>
      <c r="AE393" s="159"/>
      <c r="AF393" s="159"/>
      <c r="AG393" s="159"/>
      <c r="AH393" s="159"/>
      <c r="AI393" s="159"/>
      <c r="AJ393" s="159"/>
      <c r="AK393" s="159"/>
      <c r="AL393" s="159"/>
      <c r="AM393" s="159"/>
      <c r="AN393" s="159"/>
      <c r="AO393" s="159"/>
      <c r="AP393" s="159"/>
      <c r="AQ393" s="159"/>
      <c r="AR393" s="159"/>
      <c r="AS393" s="159"/>
      <c r="AT393" s="159"/>
      <c r="AU393" s="159"/>
    </row>
    <row r="394" spans="2:47" s="38" customFormat="1" ht="12.75">
      <c r="B394" s="43"/>
      <c r="H394" s="159"/>
      <c r="I394" s="159"/>
      <c r="J394" s="159"/>
      <c r="K394" s="159"/>
      <c r="L394" s="159"/>
      <c r="M394" s="159"/>
      <c r="N394" s="159"/>
      <c r="O394" s="159"/>
      <c r="P394" s="159"/>
      <c r="Q394" s="159"/>
      <c r="R394" s="159"/>
      <c r="S394" s="159"/>
      <c r="T394" s="159"/>
      <c r="U394" s="159"/>
      <c r="V394" s="159"/>
      <c r="W394" s="159"/>
      <c r="X394" s="159"/>
      <c r="Y394" s="159"/>
      <c r="Z394" s="159"/>
      <c r="AA394" s="159"/>
      <c r="AB394" s="159"/>
      <c r="AC394" s="159"/>
      <c r="AD394" s="159"/>
      <c r="AE394" s="159"/>
      <c r="AF394" s="159"/>
      <c r="AG394" s="159"/>
      <c r="AH394" s="159"/>
      <c r="AI394" s="159"/>
      <c r="AJ394" s="159"/>
      <c r="AK394" s="159"/>
      <c r="AL394" s="159"/>
      <c r="AM394" s="159"/>
      <c r="AN394" s="159"/>
      <c r="AO394" s="159"/>
      <c r="AP394" s="159"/>
      <c r="AQ394" s="159"/>
      <c r="AR394" s="159"/>
      <c r="AS394" s="159"/>
      <c r="AT394" s="159"/>
      <c r="AU394" s="159"/>
    </row>
    <row r="395" spans="2:47" s="38" customFormat="1" ht="12.75">
      <c r="B395" s="43"/>
      <c r="H395" s="159"/>
      <c r="I395" s="159"/>
      <c r="J395" s="159"/>
      <c r="K395" s="159"/>
      <c r="L395" s="159"/>
      <c r="M395" s="159"/>
      <c r="N395" s="159"/>
      <c r="O395" s="159"/>
      <c r="P395" s="159"/>
      <c r="Q395" s="159"/>
      <c r="R395" s="159"/>
      <c r="S395" s="159"/>
      <c r="T395" s="159"/>
      <c r="U395" s="159"/>
      <c r="V395" s="159"/>
      <c r="W395" s="159"/>
      <c r="X395" s="159"/>
      <c r="Y395" s="159"/>
      <c r="Z395" s="159"/>
      <c r="AA395" s="159"/>
      <c r="AB395" s="159"/>
      <c r="AC395" s="159"/>
      <c r="AD395" s="159"/>
      <c r="AE395" s="159"/>
      <c r="AF395" s="159"/>
      <c r="AG395" s="159"/>
      <c r="AH395" s="159"/>
      <c r="AI395" s="159"/>
      <c r="AJ395" s="159"/>
      <c r="AK395" s="159"/>
      <c r="AL395" s="159"/>
      <c r="AM395" s="159"/>
      <c r="AN395" s="159"/>
      <c r="AO395" s="159"/>
      <c r="AP395" s="159"/>
      <c r="AQ395" s="159"/>
      <c r="AR395" s="159"/>
      <c r="AS395" s="159"/>
      <c r="AT395" s="159"/>
      <c r="AU395" s="159"/>
    </row>
    <row r="396" spans="2:47" s="38" customFormat="1" ht="12.75">
      <c r="B396" s="43"/>
      <c r="H396" s="159"/>
      <c r="I396" s="159"/>
      <c r="J396" s="159"/>
      <c r="K396" s="159"/>
      <c r="L396" s="159"/>
      <c r="M396" s="159"/>
      <c r="N396" s="159"/>
      <c r="O396" s="159"/>
      <c r="P396" s="159"/>
      <c r="Q396" s="159"/>
      <c r="R396" s="159"/>
      <c r="S396" s="159"/>
      <c r="T396" s="159"/>
      <c r="U396" s="159"/>
      <c r="V396" s="159"/>
      <c r="W396" s="159"/>
      <c r="X396" s="159"/>
      <c r="Y396" s="159"/>
      <c r="Z396" s="159"/>
      <c r="AA396" s="159"/>
      <c r="AB396" s="159"/>
      <c r="AC396" s="159"/>
      <c r="AD396" s="159"/>
      <c r="AE396" s="159"/>
      <c r="AF396" s="159"/>
      <c r="AG396" s="159"/>
      <c r="AH396" s="159"/>
      <c r="AI396" s="159"/>
      <c r="AJ396" s="159"/>
      <c r="AK396" s="159"/>
      <c r="AL396" s="159"/>
      <c r="AM396" s="159"/>
      <c r="AN396" s="159"/>
      <c r="AO396" s="159"/>
      <c r="AP396" s="159"/>
      <c r="AQ396" s="159"/>
      <c r="AR396" s="159"/>
      <c r="AS396" s="159"/>
      <c r="AT396" s="159"/>
      <c r="AU396" s="159"/>
    </row>
    <row r="397" spans="2:47" s="38" customFormat="1" ht="12.75">
      <c r="B397" s="43"/>
      <c r="H397" s="159"/>
      <c r="I397" s="159"/>
      <c r="J397" s="159"/>
      <c r="K397" s="159"/>
      <c r="L397" s="159"/>
      <c r="M397" s="159"/>
      <c r="N397" s="159"/>
      <c r="O397" s="159"/>
      <c r="P397" s="159"/>
      <c r="Q397" s="159"/>
      <c r="R397" s="159"/>
      <c r="S397" s="159"/>
      <c r="T397" s="159"/>
      <c r="U397" s="159"/>
      <c r="V397" s="159"/>
      <c r="W397" s="159"/>
      <c r="X397" s="159"/>
      <c r="Y397" s="159"/>
      <c r="Z397" s="159"/>
      <c r="AA397" s="159"/>
      <c r="AB397" s="159"/>
      <c r="AC397" s="159"/>
      <c r="AD397" s="159"/>
      <c r="AE397" s="159"/>
      <c r="AF397" s="159"/>
      <c r="AG397" s="159"/>
      <c r="AH397" s="159"/>
      <c r="AI397" s="159"/>
      <c r="AJ397" s="159"/>
      <c r="AK397" s="159"/>
      <c r="AL397" s="159"/>
      <c r="AM397" s="159"/>
      <c r="AN397" s="159"/>
      <c r="AO397" s="159"/>
      <c r="AP397" s="159"/>
      <c r="AQ397" s="159"/>
      <c r="AR397" s="159"/>
      <c r="AS397" s="159"/>
      <c r="AT397" s="159"/>
      <c r="AU397" s="159"/>
    </row>
    <row r="398" spans="2:47" s="38" customFormat="1" ht="12.75">
      <c r="B398" s="43"/>
      <c r="H398" s="159"/>
      <c r="I398" s="159"/>
      <c r="J398" s="159"/>
      <c r="K398" s="159"/>
      <c r="L398" s="159"/>
      <c r="M398" s="159"/>
      <c r="N398" s="159"/>
      <c r="O398" s="159"/>
      <c r="P398" s="159"/>
      <c r="Q398" s="159"/>
      <c r="R398" s="159"/>
      <c r="S398" s="159"/>
      <c r="T398" s="159"/>
      <c r="U398" s="159"/>
      <c r="V398" s="159"/>
      <c r="W398" s="159"/>
      <c r="X398" s="159"/>
      <c r="Y398" s="159"/>
      <c r="Z398" s="159"/>
      <c r="AA398" s="159"/>
      <c r="AB398" s="159"/>
      <c r="AC398" s="159"/>
      <c r="AD398" s="159"/>
      <c r="AE398" s="159"/>
      <c r="AF398" s="159"/>
      <c r="AG398" s="159"/>
      <c r="AH398" s="159"/>
      <c r="AI398" s="159"/>
      <c r="AJ398" s="159"/>
      <c r="AK398" s="159"/>
      <c r="AL398" s="159"/>
      <c r="AM398" s="159"/>
      <c r="AN398" s="159"/>
      <c r="AO398" s="159"/>
      <c r="AP398" s="159"/>
      <c r="AQ398" s="159"/>
      <c r="AR398" s="159"/>
      <c r="AS398" s="159"/>
      <c r="AT398" s="159"/>
      <c r="AU398" s="159"/>
    </row>
    <row r="399" spans="2:47" s="38" customFormat="1" ht="12.75">
      <c r="B399" s="43"/>
      <c r="H399" s="159"/>
      <c r="I399" s="159"/>
      <c r="J399" s="159"/>
      <c r="K399" s="159"/>
      <c r="L399" s="159"/>
      <c r="M399" s="159"/>
      <c r="N399" s="159"/>
      <c r="O399" s="159"/>
      <c r="P399" s="159"/>
      <c r="Q399" s="159"/>
      <c r="R399" s="159"/>
      <c r="S399" s="159"/>
      <c r="T399" s="159"/>
      <c r="U399" s="159"/>
      <c r="V399" s="159"/>
      <c r="W399" s="159"/>
      <c r="X399" s="159"/>
      <c r="Y399" s="159"/>
      <c r="Z399" s="159"/>
      <c r="AA399" s="159"/>
      <c r="AB399" s="159"/>
      <c r="AC399" s="159"/>
      <c r="AD399" s="159"/>
      <c r="AE399" s="159"/>
      <c r="AF399" s="159"/>
      <c r="AG399" s="159"/>
      <c r="AH399" s="159"/>
      <c r="AI399" s="159"/>
      <c r="AJ399" s="159"/>
      <c r="AK399" s="159"/>
      <c r="AL399" s="159"/>
      <c r="AM399" s="159"/>
      <c r="AN399" s="159"/>
      <c r="AO399" s="159"/>
      <c r="AP399" s="159"/>
      <c r="AQ399" s="159"/>
      <c r="AR399" s="159"/>
      <c r="AS399" s="159"/>
      <c r="AT399" s="159"/>
      <c r="AU399" s="159"/>
    </row>
    <row r="400" spans="2:47" s="38" customFormat="1" ht="12.75">
      <c r="B400" s="43"/>
      <c r="H400" s="159"/>
      <c r="I400" s="159"/>
      <c r="J400" s="159"/>
      <c r="K400" s="159"/>
      <c r="L400" s="159"/>
      <c r="M400" s="159"/>
      <c r="N400" s="159"/>
      <c r="O400" s="159"/>
      <c r="P400" s="159"/>
      <c r="Q400" s="159"/>
      <c r="R400" s="159"/>
      <c r="S400" s="159"/>
      <c r="T400" s="159"/>
      <c r="U400" s="159"/>
      <c r="V400" s="159"/>
      <c r="W400" s="159"/>
      <c r="X400" s="159"/>
      <c r="Y400" s="159"/>
      <c r="Z400" s="159"/>
      <c r="AA400" s="159"/>
      <c r="AB400" s="159"/>
      <c r="AC400" s="159"/>
      <c r="AD400" s="159"/>
      <c r="AE400" s="159"/>
      <c r="AF400" s="159"/>
      <c r="AG400" s="159"/>
      <c r="AH400" s="159"/>
      <c r="AI400" s="159"/>
      <c r="AJ400" s="159"/>
      <c r="AK400" s="159"/>
      <c r="AL400" s="159"/>
      <c r="AM400" s="159"/>
      <c r="AN400" s="159"/>
      <c r="AO400" s="159"/>
      <c r="AP400" s="159"/>
      <c r="AQ400" s="159"/>
      <c r="AR400" s="159"/>
      <c r="AS400" s="159"/>
      <c r="AT400" s="159"/>
      <c r="AU400" s="159"/>
    </row>
    <row r="401" spans="2:47" s="38" customFormat="1" ht="12.75">
      <c r="B401" s="43"/>
      <c r="H401" s="159"/>
      <c r="I401" s="159"/>
      <c r="J401" s="159"/>
      <c r="K401" s="159"/>
      <c r="L401" s="159"/>
      <c r="M401" s="159"/>
      <c r="N401" s="159"/>
      <c r="O401" s="159"/>
      <c r="P401" s="159"/>
      <c r="Q401" s="159"/>
      <c r="R401" s="159"/>
      <c r="S401" s="159"/>
      <c r="T401" s="159"/>
      <c r="U401" s="159"/>
      <c r="V401" s="159"/>
      <c r="W401" s="159"/>
      <c r="X401" s="159"/>
      <c r="Y401" s="159"/>
      <c r="Z401" s="159"/>
      <c r="AA401" s="159"/>
      <c r="AB401" s="159"/>
      <c r="AC401" s="159"/>
      <c r="AD401" s="159"/>
      <c r="AE401" s="159"/>
      <c r="AF401" s="159"/>
      <c r="AG401" s="159"/>
      <c r="AH401" s="159"/>
      <c r="AI401" s="159"/>
      <c r="AJ401" s="159"/>
      <c r="AK401" s="159"/>
      <c r="AL401" s="159"/>
      <c r="AM401" s="159"/>
      <c r="AN401" s="159"/>
      <c r="AO401" s="159"/>
      <c r="AP401" s="159"/>
      <c r="AQ401" s="159"/>
      <c r="AR401" s="159"/>
      <c r="AS401" s="159"/>
      <c r="AT401" s="159"/>
      <c r="AU401" s="159"/>
    </row>
    <row r="402" spans="2:47" s="38" customFormat="1" ht="12.75">
      <c r="B402" s="43"/>
      <c r="H402" s="159"/>
      <c r="I402" s="159"/>
      <c r="J402" s="159"/>
      <c r="K402" s="159"/>
      <c r="L402" s="159"/>
      <c r="M402" s="159"/>
      <c r="N402" s="159"/>
      <c r="O402" s="159"/>
      <c r="P402" s="159"/>
      <c r="Q402" s="159"/>
      <c r="R402" s="159"/>
      <c r="S402" s="159"/>
      <c r="T402" s="159"/>
      <c r="U402" s="159"/>
      <c r="V402" s="159"/>
      <c r="W402" s="159"/>
      <c r="X402" s="159"/>
      <c r="Y402" s="159"/>
      <c r="Z402" s="159"/>
      <c r="AA402" s="159"/>
      <c r="AB402" s="159"/>
      <c r="AC402" s="159"/>
      <c r="AD402" s="159"/>
      <c r="AE402" s="159"/>
      <c r="AF402" s="159"/>
      <c r="AG402" s="159"/>
      <c r="AH402" s="159"/>
      <c r="AI402" s="159"/>
      <c r="AJ402" s="159"/>
      <c r="AK402" s="159"/>
      <c r="AL402" s="159"/>
      <c r="AM402" s="159"/>
      <c r="AN402" s="159"/>
      <c r="AO402" s="159"/>
      <c r="AP402" s="159"/>
      <c r="AQ402" s="159"/>
      <c r="AR402" s="159"/>
      <c r="AS402" s="159"/>
      <c r="AT402" s="159"/>
      <c r="AU402" s="159"/>
    </row>
    <row r="403" spans="2:47" s="38" customFormat="1" ht="12.75">
      <c r="B403" s="43"/>
      <c r="H403" s="159"/>
      <c r="I403" s="159"/>
      <c r="J403" s="159"/>
      <c r="K403" s="159"/>
      <c r="L403" s="159"/>
      <c r="M403" s="159"/>
      <c r="N403" s="159"/>
      <c r="O403" s="159"/>
      <c r="P403" s="159"/>
      <c r="Q403" s="159"/>
      <c r="R403" s="159"/>
      <c r="S403" s="159"/>
      <c r="T403" s="159"/>
      <c r="U403" s="159"/>
      <c r="V403" s="159"/>
      <c r="W403" s="159"/>
      <c r="X403" s="159"/>
      <c r="Y403" s="159"/>
      <c r="Z403" s="159"/>
      <c r="AA403" s="159"/>
      <c r="AB403" s="159"/>
      <c r="AC403" s="159"/>
      <c r="AD403" s="159"/>
      <c r="AE403" s="159"/>
      <c r="AF403" s="159"/>
      <c r="AG403" s="159"/>
      <c r="AH403" s="159"/>
      <c r="AI403" s="159"/>
      <c r="AJ403" s="159"/>
      <c r="AK403" s="159"/>
      <c r="AL403" s="159"/>
      <c r="AM403" s="159"/>
      <c r="AN403" s="159"/>
      <c r="AO403" s="159"/>
      <c r="AP403" s="159"/>
      <c r="AQ403" s="159"/>
      <c r="AR403" s="159"/>
      <c r="AS403" s="159"/>
      <c r="AT403" s="159"/>
      <c r="AU403" s="159"/>
    </row>
    <row r="404" spans="2:47" s="38" customFormat="1" ht="12.75">
      <c r="B404" s="43"/>
      <c r="H404" s="159"/>
      <c r="I404" s="159"/>
      <c r="J404" s="159"/>
      <c r="K404" s="159"/>
      <c r="L404" s="159"/>
      <c r="M404" s="159"/>
      <c r="N404" s="159"/>
      <c r="O404" s="159"/>
      <c r="P404" s="159"/>
      <c r="Q404" s="159"/>
      <c r="R404" s="159"/>
      <c r="S404" s="159"/>
      <c r="T404" s="159"/>
      <c r="U404" s="159"/>
      <c r="V404" s="159"/>
      <c r="W404" s="159"/>
      <c r="X404" s="159"/>
      <c r="Y404" s="159"/>
      <c r="Z404" s="159"/>
      <c r="AA404" s="159"/>
      <c r="AB404" s="159"/>
      <c r="AC404" s="159"/>
      <c r="AD404" s="159"/>
      <c r="AE404" s="159"/>
      <c r="AF404" s="159"/>
      <c r="AG404" s="159"/>
      <c r="AH404" s="159"/>
      <c r="AI404" s="159"/>
      <c r="AJ404" s="159"/>
      <c r="AK404" s="159"/>
      <c r="AL404" s="159"/>
      <c r="AM404" s="159"/>
      <c r="AN404" s="159"/>
      <c r="AO404" s="159"/>
      <c r="AP404" s="159"/>
      <c r="AQ404" s="159"/>
      <c r="AR404" s="159"/>
      <c r="AS404" s="159"/>
      <c r="AT404" s="159"/>
      <c r="AU404" s="159"/>
    </row>
    <row r="405" spans="2:47" s="38" customFormat="1" ht="12.75">
      <c r="B405" s="43"/>
      <c r="H405" s="159"/>
      <c r="I405" s="159"/>
      <c r="J405" s="159"/>
      <c r="K405" s="159"/>
      <c r="L405" s="159"/>
      <c r="M405" s="159"/>
      <c r="N405" s="159"/>
      <c r="O405" s="159"/>
      <c r="P405" s="159"/>
      <c r="Q405" s="159"/>
      <c r="R405" s="159"/>
      <c r="S405" s="159"/>
      <c r="T405" s="159"/>
      <c r="U405" s="159"/>
      <c r="V405" s="159"/>
      <c r="W405" s="159"/>
      <c r="X405" s="159"/>
      <c r="Y405" s="159"/>
      <c r="Z405" s="159"/>
      <c r="AA405" s="159"/>
      <c r="AB405" s="159"/>
      <c r="AC405" s="159"/>
      <c r="AD405" s="159"/>
      <c r="AE405" s="159"/>
      <c r="AF405" s="159"/>
      <c r="AG405" s="159"/>
      <c r="AH405" s="159"/>
      <c r="AI405" s="159"/>
      <c r="AJ405" s="159"/>
      <c r="AK405" s="159"/>
      <c r="AL405" s="159"/>
      <c r="AM405" s="159"/>
      <c r="AN405" s="159"/>
      <c r="AO405" s="159"/>
      <c r="AP405" s="159"/>
      <c r="AQ405" s="159"/>
      <c r="AR405" s="159"/>
      <c r="AS405" s="159"/>
      <c r="AT405" s="159"/>
      <c r="AU405" s="159"/>
    </row>
    <row r="406" spans="2:47" s="38" customFormat="1" ht="12.75">
      <c r="B406" s="43"/>
      <c r="H406" s="159"/>
      <c r="I406" s="159"/>
      <c r="J406" s="159"/>
      <c r="K406" s="159"/>
      <c r="L406" s="159"/>
      <c r="M406" s="159"/>
      <c r="N406" s="159"/>
      <c r="O406" s="159"/>
      <c r="P406" s="159"/>
      <c r="Q406" s="159"/>
      <c r="R406" s="159"/>
      <c r="S406" s="159"/>
      <c r="T406" s="159"/>
      <c r="U406" s="159"/>
      <c r="V406" s="159"/>
      <c r="W406" s="159"/>
      <c r="X406" s="159"/>
      <c r="Y406" s="159"/>
      <c r="Z406" s="159"/>
      <c r="AA406" s="159"/>
      <c r="AB406" s="159"/>
      <c r="AC406" s="159"/>
      <c r="AD406" s="159"/>
      <c r="AE406" s="159"/>
      <c r="AF406" s="159"/>
      <c r="AG406" s="159"/>
      <c r="AH406" s="159"/>
      <c r="AI406" s="159"/>
      <c r="AJ406" s="159"/>
      <c r="AK406" s="159"/>
      <c r="AL406" s="159"/>
      <c r="AM406" s="159"/>
      <c r="AN406" s="159"/>
      <c r="AO406" s="159"/>
      <c r="AP406" s="159"/>
      <c r="AQ406" s="159"/>
      <c r="AR406" s="159"/>
      <c r="AS406" s="159"/>
      <c r="AT406" s="159"/>
      <c r="AU406" s="159"/>
    </row>
    <row r="407" spans="2:47" s="38" customFormat="1" ht="12.75">
      <c r="B407" s="43"/>
      <c r="H407" s="159"/>
      <c r="I407" s="159"/>
      <c r="J407" s="159"/>
      <c r="K407" s="159"/>
      <c r="L407" s="159"/>
      <c r="M407" s="159"/>
      <c r="N407" s="159"/>
      <c r="O407" s="159"/>
      <c r="P407" s="159"/>
      <c r="Q407" s="159"/>
      <c r="R407" s="159"/>
      <c r="S407" s="159"/>
      <c r="T407" s="159"/>
      <c r="U407" s="159"/>
      <c r="V407" s="159"/>
      <c r="W407" s="159"/>
      <c r="X407" s="159"/>
      <c r="Y407" s="159"/>
      <c r="Z407" s="159"/>
      <c r="AA407" s="159"/>
      <c r="AB407" s="159"/>
      <c r="AC407" s="159"/>
      <c r="AD407" s="159"/>
      <c r="AE407" s="159"/>
      <c r="AF407" s="159"/>
      <c r="AG407" s="159"/>
      <c r="AH407" s="159"/>
      <c r="AI407" s="159"/>
      <c r="AJ407" s="159"/>
      <c r="AK407" s="159"/>
      <c r="AL407" s="159"/>
      <c r="AM407" s="159"/>
      <c r="AN407" s="159"/>
      <c r="AO407" s="159"/>
      <c r="AP407" s="159"/>
      <c r="AQ407" s="159"/>
      <c r="AR407" s="159"/>
      <c r="AS407" s="159"/>
      <c r="AT407" s="159"/>
      <c r="AU407" s="159"/>
    </row>
    <row r="408" spans="2:47" s="38" customFormat="1" ht="12.75">
      <c r="B408" s="43"/>
      <c r="H408" s="159"/>
      <c r="I408" s="159"/>
      <c r="J408" s="159"/>
      <c r="K408" s="159"/>
      <c r="L408" s="159"/>
      <c r="M408" s="159"/>
      <c r="N408" s="159"/>
      <c r="O408" s="159"/>
      <c r="P408" s="159"/>
      <c r="Q408" s="159"/>
      <c r="R408" s="159"/>
      <c r="S408" s="159"/>
      <c r="T408" s="159"/>
      <c r="U408" s="159"/>
      <c r="V408" s="159"/>
      <c r="W408" s="159"/>
      <c r="X408" s="159"/>
      <c r="Y408" s="159"/>
      <c r="Z408" s="159"/>
      <c r="AA408" s="159"/>
      <c r="AB408" s="159"/>
      <c r="AC408" s="159"/>
      <c r="AD408" s="159"/>
      <c r="AE408" s="159"/>
      <c r="AF408" s="159"/>
      <c r="AG408" s="159"/>
      <c r="AH408" s="159"/>
      <c r="AI408" s="159"/>
      <c r="AJ408" s="159"/>
      <c r="AK408" s="159"/>
      <c r="AL408" s="159"/>
      <c r="AM408" s="159"/>
      <c r="AN408" s="159"/>
      <c r="AO408" s="159"/>
      <c r="AP408" s="159"/>
      <c r="AQ408" s="159"/>
      <c r="AR408" s="159"/>
      <c r="AS408" s="159"/>
      <c r="AT408" s="159"/>
      <c r="AU408" s="159"/>
    </row>
    <row r="409" spans="2:47" s="38" customFormat="1" ht="12.75">
      <c r="B409" s="43"/>
      <c r="H409" s="159"/>
      <c r="I409" s="159"/>
      <c r="J409" s="159"/>
      <c r="K409" s="159"/>
      <c r="L409" s="159"/>
      <c r="M409" s="159"/>
      <c r="N409" s="159"/>
      <c r="O409" s="159"/>
      <c r="P409" s="159"/>
      <c r="Q409" s="159"/>
      <c r="R409" s="159"/>
      <c r="S409" s="159"/>
      <c r="T409" s="159"/>
      <c r="U409" s="159"/>
      <c r="V409" s="159"/>
      <c r="W409" s="159"/>
      <c r="X409" s="159"/>
      <c r="Y409" s="159"/>
      <c r="Z409" s="159"/>
      <c r="AA409" s="159"/>
      <c r="AB409" s="159"/>
      <c r="AC409" s="159"/>
      <c r="AD409" s="159"/>
      <c r="AE409" s="159"/>
      <c r="AF409" s="159"/>
      <c r="AG409" s="159"/>
      <c r="AH409" s="159"/>
      <c r="AI409" s="159"/>
      <c r="AJ409" s="159"/>
      <c r="AK409" s="159"/>
      <c r="AL409" s="159"/>
      <c r="AM409" s="159"/>
      <c r="AN409" s="159"/>
      <c r="AO409" s="159"/>
      <c r="AP409" s="159"/>
      <c r="AQ409" s="159"/>
      <c r="AR409" s="159"/>
      <c r="AS409" s="159"/>
      <c r="AT409" s="159"/>
      <c r="AU409" s="159"/>
    </row>
    <row r="410" spans="2:47" s="38" customFormat="1" ht="12.75">
      <c r="B410" s="43"/>
      <c r="H410" s="159"/>
      <c r="I410" s="159"/>
      <c r="J410" s="159"/>
      <c r="K410" s="159"/>
      <c r="L410" s="159"/>
      <c r="M410" s="159"/>
      <c r="N410" s="159"/>
      <c r="O410" s="159"/>
      <c r="P410" s="159"/>
      <c r="Q410" s="159"/>
      <c r="R410" s="159"/>
      <c r="S410" s="159"/>
      <c r="T410" s="159"/>
      <c r="U410" s="159"/>
      <c r="V410" s="159"/>
      <c r="W410" s="159"/>
      <c r="X410" s="159"/>
      <c r="Y410" s="159"/>
      <c r="Z410" s="159"/>
      <c r="AA410" s="159"/>
      <c r="AB410" s="159"/>
      <c r="AC410" s="159"/>
      <c r="AD410" s="159"/>
      <c r="AE410" s="159"/>
      <c r="AF410" s="159"/>
      <c r="AG410" s="159"/>
      <c r="AH410" s="159"/>
      <c r="AI410" s="159"/>
      <c r="AJ410" s="159"/>
      <c r="AK410" s="159"/>
      <c r="AL410" s="159"/>
      <c r="AM410" s="159"/>
      <c r="AN410" s="159"/>
      <c r="AO410" s="159"/>
      <c r="AP410" s="159"/>
      <c r="AQ410" s="159"/>
      <c r="AR410" s="159"/>
      <c r="AS410" s="159"/>
      <c r="AT410" s="159"/>
      <c r="AU410" s="159"/>
    </row>
    <row r="411" spans="2:47" s="38" customFormat="1" ht="12.75">
      <c r="B411" s="43"/>
      <c r="H411" s="159"/>
      <c r="I411" s="159"/>
      <c r="J411" s="159"/>
      <c r="K411" s="159"/>
      <c r="L411" s="159"/>
      <c r="M411" s="159"/>
      <c r="N411" s="159"/>
      <c r="O411" s="159"/>
      <c r="P411" s="159"/>
      <c r="Q411" s="159"/>
      <c r="R411" s="159"/>
      <c r="S411" s="159"/>
      <c r="T411" s="159"/>
      <c r="U411" s="159"/>
      <c r="V411" s="159"/>
      <c r="W411" s="159"/>
      <c r="X411" s="159"/>
      <c r="Y411" s="159"/>
      <c r="Z411" s="159"/>
      <c r="AA411" s="159"/>
      <c r="AB411" s="159"/>
      <c r="AC411" s="159"/>
      <c r="AD411" s="159"/>
      <c r="AE411" s="159"/>
      <c r="AF411" s="159"/>
      <c r="AG411" s="159"/>
      <c r="AH411" s="159"/>
      <c r="AI411" s="159"/>
      <c r="AJ411" s="159"/>
      <c r="AK411" s="159"/>
      <c r="AL411" s="159"/>
      <c r="AM411" s="159"/>
      <c r="AN411" s="159"/>
      <c r="AO411" s="159"/>
      <c r="AP411" s="159"/>
      <c r="AQ411" s="159"/>
      <c r="AR411" s="159"/>
      <c r="AS411" s="159"/>
      <c r="AT411" s="159"/>
      <c r="AU411" s="159"/>
    </row>
    <row r="412" spans="2:47" s="38" customFormat="1" ht="12.75">
      <c r="B412" s="43"/>
      <c r="H412" s="159"/>
      <c r="I412" s="159"/>
      <c r="J412" s="159"/>
      <c r="K412" s="159"/>
      <c r="L412" s="159"/>
      <c r="M412" s="159"/>
      <c r="N412" s="159"/>
      <c r="O412" s="159"/>
      <c r="P412" s="159"/>
      <c r="Q412" s="159"/>
      <c r="R412" s="159"/>
      <c r="S412" s="159"/>
      <c r="T412" s="159"/>
      <c r="U412" s="159"/>
      <c r="V412" s="159"/>
      <c r="W412" s="159"/>
      <c r="X412" s="159"/>
      <c r="Y412" s="159"/>
      <c r="Z412" s="159"/>
      <c r="AA412" s="159"/>
      <c r="AB412" s="159"/>
      <c r="AC412" s="159"/>
      <c r="AD412" s="159"/>
      <c r="AE412" s="159"/>
      <c r="AF412" s="159"/>
      <c r="AG412" s="159"/>
      <c r="AH412" s="159"/>
      <c r="AI412" s="159"/>
      <c r="AJ412" s="159"/>
      <c r="AK412" s="159"/>
      <c r="AL412" s="159"/>
      <c r="AM412" s="159"/>
      <c r="AN412" s="159"/>
      <c r="AO412" s="159"/>
      <c r="AP412" s="159"/>
      <c r="AQ412" s="159"/>
      <c r="AR412" s="159"/>
      <c r="AS412" s="159"/>
      <c r="AT412" s="159"/>
      <c r="AU412" s="159"/>
    </row>
    <row r="413" spans="2:47" s="38" customFormat="1" ht="12.75">
      <c r="B413" s="43"/>
      <c r="H413" s="159"/>
      <c r="I413" s="159"/>
      <c r="J413" s="159"/>
      <c r="K413" s="159"/>
      <c r="L413" s="159"/>
      <c r="M413" s="159"/>
      <c r="N413" s="159"/>
      <c r="O413" s="159"/>
      <c r="P413" s="159"/>
      <c r="Q413" s="159"/>
      <c r="R413" s="159"/>
      <c r="S413" s="159"/>
      <c r="T413" s="159"/>
      <c r="U413" s="159"/>
      <c r="V413" s="159"/>
      <c r="W413" s="159"/>
      <c r="X413" s="159"/>
      <c r="Y413" s="159"/>
      <c r="Z413" s="159"/>
      <c r="AA413" s="159"/>
      <c r="AB413" s="159"/>
      <c r="AC413" s="159"/>
      <c r="AD413" s="159"/>
      <c r="AE413" s="159"/>
      <c r="AF413" s="159"/>
      <c r="AG413" s="159"/>
      <c r="AH413" s="159"/>
      <c r="AI413" s="159"/>
      <c r="AJ413" s="159"/>
      <c r="AK413" s="159"/>
      <c r="AL413" s="159"/>
      <c r="AM413" s="159"/>
      <c r="AN413" s="159"/>
      <c r="AO413" s="159"/>
      <c r="AP413" s="159"/>
      <c r="AQ413" s="159"/>
      <c r="AR413" s="159"/>
      <c r="AS413" s="159"/>
      <c r="AT413" s="159"/>
      <c r="AU413" s="159"/>
    </row>
    <row r="414" spans="2:47" s="38" customFormat="1" ht="12.75">
      <c r="B414" s="43"/>
      <c r="H414" s="159"/>
      <c r="I414" s="159"/>
      <c r="J414" s="159"/>
      <c r="K414" s="159"/>
      <c r="L414" s="159"/>
      <c r="M414" s="159"/>
      <c r="N414" s="159"/>
      <c r="O414" s="159"/>
      <c r="P414" s="159"/>
      <c r="Q414" s="159"/>
      <c r="R414" s="159"/>
      <c r="S414" s="159"/>
      <c r="T414" s="159"/>
      <c r="U414" s="159"/>
      <c r="V414" s="159"/>
      <c r="W414" s="159"/>
      <c r="X414" s="159"/>
      <c r="Y414" s="159"/>
      <c r="Z414" s="159"/>
      <c r="AA414" s="159"/>
      <c r="AB414" s="159"/>
      <c r="AC414" s="159"/>
      <c r="AD414" s="159"/>
      <c r="AE414" s="159"/>
      <c r="AF414" s="159"/>
      <c r="AG414" s="159"/>
      <c r="AH414" s="159"/>
      <c r="AI414" s="159"/>
      <c r="AJ414" s="159"/>
      <c r="AK414" s="159"/>
      <c r="AL414" s="159"/>
      <c r="AM414" s="159"/>
      <c r="AN414" s="159"/>
      <c r="AO414" s="159"/>
      <c r="AP414" s="159"/>
      <c r="AQ414" s="159"/>
      <c r="AR414" s="159"/>
      <c r="AS414" s="159"/>
      <c r="AT414" s="159"/>
      <c r="AU414" s="159"/>
    </row>
    <row r="415" spans="2:47" s="38" customFormat="1" ht="12.75">
      <c r="B415" s="43"/>
      <c r="H415" s="159"/>
      <c r="I415" s="159"/>
      <c r="J415" s="159"/>
      <c r="K415" s="159"/>
      <c r="L415" s="159"/>
      <c r="M415" s="159"/>
      <c r="N415" s="159"/>
      <c r="O415" s="159"/>
      <c r="P415" s="159"/>
      <c r="Q415" s="159"/>
      <c r="R415" s="159"/>
      <c r="S415" s="159"/>
      <c r="T415" s="159"/>
      <c r="U415" s="159"/>
      <c r="V415" s="159"/>
      <c r="W415" s="159"/>
      <c r="X415" s="159"/>
      <c r="Y415" s="159"/>
      <c r="Z415" s="159"/>
      <c r="AA415" s="159"/>
      <c r="AB415" s="159"/>
      <c r="AC415" s="159"/>
      <c r="AD415" s="159"/>
      <c r="AE415" s="159"/>
      <c r="AF415" s="159"/>
      <c r="AG415" s="159"/>
      <c r="AH415" s="159"/>
      <c r="AI415" s="159"/>
      <c r="AJ415" s="159"/>
      <c r="AK415" s="159"/>
      <c r="AL415" s="159"/>
      <c r="AM415" s="159"/>
      <c r="AN415" s="159"/>
      <c r="AO415" s="159"/>
      <c r="AP415" s="159"/>
      <c r="AQ415" s="159"/>
      <c r="AR415" s="159"/>
      <c r="AS415" s="159"/>
      <c r="AT415" s="159"/>
      <c r="AU415" s="159"/>
    </row>
    <row r="416" spans="2:47" s="38" customFormat="1" ht="12.75">
      <c r="B416" s="43"/>
      <c r="H416" s="159"/>
      <c r="I416" s="159"/>
      <c r="J416" s="159"/>
      <c r="K416" s="159"/>
      <c r="L416" s="159"/>
      <c r="M416" s="159"/>
      <c r="N416" s="159"/>
      <c r="O416" s="159"/>
      <c r="P416" s="159"/>
      <c r="Q416" s="159"/>
      <c r="R416" s="159"/>
      <c r="S416" s="159"/>
      <c r="T416" s="159"/>
      <c r="U416" s="159"/>
      <c r="V416" s="159"/>
      <c r="W416" s="159"/>
      <c r="X416" s="159"/>
      <c r="Y416" s="159"/>
      <c r="Z416" s="159"/>
      <c r="AA416" s="159"/>
      <c r="AB416" s="159"/>
      <c r="AC416" s="159"/>
      <c r="AD416" s="159"/>
      <c r="AE416" s="159"/>
      <c r="AF416" s="159"/>
      <c r="AG416" s="159"/>
      <c r="AH416" s="159"/>
      <c r="AI416" s="159"/>
      <c r="AJ416" s="159"/>
      <c r="AK416" s="159"/>
      <c r="AL416" s="159"/>
      <c r="AM416" s="159"/>
      <c r="AN416" s="159"/>
      <c r="AO416" s="159"/>
      <c r="AP416" s="159"/>
      <c r="AQ416" s="159"/>
      <c r="AR416" s="159"/>
      <c r="AS416" s="159"/>
      <c r="AT416" s="159"/>
      <c r="AU416" s="159"/>
    </row>
    <row r="417" spans="2:47" s="38" customFormat="1" ht="12.75">
      <c r="B417" s="43"/>
      <c r="H417" s="159"/>
      <c r="I417" s="159"/>
      <c r="J417" s="159"/>
      <c r="K417" s="159"/>
      <c r="L417" s="159"/>
      <c r="M417" s="159"/>
      <c r="N417" s="159"/>
      <c r="O417" s="159"/>
      <c r="P417" s="159"/>
      <c r="Q417" s="159"/>
      <c r="R417" s="159"/>
      <c r="S417" s="159"/>
      <c r="T417" s="159"/>
      <c r="U417" s="159"/>
      <c r="V417" s="159"/>
      <c r="W417" s="159"/>
      <c r="X417" s="159"/>
      <c r="Y417" s="159"/>
      <c r="Z417" s="159"/>
      <c r="AA417" s="159"/>
      <c r="AB417" s="159"/>
      <c r="AC417" s="159"/>
      <c r="AD417" s="159"/>
      <c r="AE417" s="159"/>
      <c r="AF417" s="159"/>
      <c r="AG417" s="159"/>
      <c r="AH417" s="159"/>
      <c r="AI417" s="159"/>
      <c r="AJ417" s="159"/>
      <c r="AK417" s="159"/>
      <c r="AL417" s="159"/>
      <c r="AM417" s="159"/>
      <c r="AN417" s="159"/>
      <c r="AO417" s="159"/>
      <c r="AP417" s="159"/>
      <c r="AQ417" s="159"/>
      <c r="AR417" s="159"/>
      <c r="AS417" s="159"/>
      <c r="AT417" s="159"/>
      <c r="AU417" s="159"/>
    </row>
    <row r="418" spans="2:47" s="38" customFormat="1" ht="12.75">
      <c r="B418" s="43"/>
      <c r="H418" s="159"/>
      <c r="I418" s="159"/>
      <c r="J418" s="159"/>
      <c r="K418" s="159"/>
      <c r="L418" s="159"/>
      <c r="M418" s="159"/>
      <c r="N418" s="159"/>
      <c r="O418" s="159"/>
      <c r="P418" s="159"/>
      <c r="Q418" s="159"/>
      <c r="R418" s="159"/>
      <c r="S418" s="159"/>
      <c r="T418" s="159"/>
      <c r="U418" s="159"/>
      <c r="V418" s="159"/>
      <c r="W418" s="159"/>
      <c r="X418" s="159"/>
      <c r="Y418" s="159"/>
      <c r="Z418" s="159"/>
      <c r="AA418" s="159"/>
      <c r="AB418" s="159"/>
      <c r="AC418" s="159"/>
      <c r="AD418" s="159"/>
      <c r="AE418" s="159"/>
      <c r="AF418" s="159"/>
      <c r="AG418" s="159"/>
      <c r="AH418" s="159"/>
      <c r="AI418" s="159"/>
      <c r="AJ418" s="159"/>
      <c r="AK418" s="159"/>
      <c r="AL418" s="159"/>
      <c r="AM418" s="159"/>
      <c r="AN418" s="159"/>
      <c r="AO418" s="159"/>
      <c r="AP418" s="159"/>
      <c r="AQ418" s="159"/>
      <c r="AR418" s="159"/>
      <c r="AS418" s="159"/>
      <c r="AT418" s="159"/>
      <c r="AU418" s="159"/>
    </row>
    <row r="419" spans="2:47" s="38" customFormat="1" ht="12.75">
      <c r="B419" s="43"/>
      <c r="H419" s="159"/>
      <c r="I419" s="159"/>
      <c r="J419" s="159"/>
      <c r="K419" s="159"/>
      <c r="L419" s="159"/>
      <c r="M419" s="159"/>
      <c r="N419" s="159"/>
      <c r="O419" s="159"/>
      <c r="P419" s="159"/>
      <c r="Q419" s="159"/>
      <c r="R419" s="159"/>
      <c r="S419" s="159"/>
      <c r="T419" s="159"/>
      <c r="U419" s="159"/>
      <c r="V419" s="159"/>
      <c r="W419" s="159"/>
      <c r="X419" s="159"/>
      <c r="Y419" s="159"/>
      <c r="Z419" s="159"/>
      <c r="AA419" s="159"/>
      <c r="AB419" s="159"/>
      <c r="AC419" s="159"/>
      <c r="AD419" s="159"/>
      <c r="AE419" s="159"/>
      <c r="AF419" s="159"/>
      <c r="AG419" s="159"/>
      <c r="AH419" s="159"/>
      <c r="AI419" s="159"/>
      <c r="AJ419" s="159"/>
      <c r="AK419" s="159"/>
      <c r="AL419" s="159"/>
      <c r="AM419" s="159"/>
      <c r="AN419" s="159"/>
      <c r="AO419" s="159"/>
      <c r="AP419" s="159"/>
      <c r="AQ419" s="159"/>
      <c r="AR419" s="159"/>
      <c r="AS419" s="159"/>
      <c r="AT419" s="159"/>
      <c r="AU419" s="159"/>
    </row>
    <row r="420" spans="2:47" s="38" customFormat="1" ht="12.75">
      <c r="B420" s="43"/>
      <c r="H420" s="159"/>
      <c r="I420" s="159"/>
      <c r="J420" s="159"/>
      <c r="K420" s="159"/>
      <c r="L420" s="159"/>
      <c r="M420" s="159"/>
      <c r="N420" s="159"/>
      <c r="O420" s="159"/>
      <c r="P420" s="159"/>
      <c r="Q420" s="159"/>
      <c r="R420" s="159"/>
      <c r="S420" s="159"/>
      <c r="T420" s="159"/>
      <c r="U420" s="159"/>
      <c r="V420" s="159"/>
      <c r="W420" s="159"/>
      <c r="X420" s="159"/>
      <c r="Y420" s="159"/>
      <c r="Z420" s="159"/>
      <c r="AA420" s="159"/>
      <c r="AB420" s="159"/>
      <c r="AC420" s="159"/>
      <c r="AD420" s="159"/>
      <c r="AE420" s="159"/>
      <c r="AF420" s="159"/>
      <c r="AG420" s="159"/>
      <c r="AH420" s="159"/>
      <c r="AI420" s="159"/>
      <c r="AJ420" s="159"/>
      <c r="AK420" s="159"/>
      <c r="AL420" s="159"/>
      <c r="AM420" s="159"/>
      <c r="AN420" s="159"/>
      <c r="AO420" s="159"/>
      <c r="AP420" s="159"/>
      <c r="AQ420" s="159"/>
      <c r="AR420" s="159"/>
      <c r="AS420" s="159"/>
      <c r="AT420" s="159"/>
      <c r="AU420" s="159"/>
    </row>
    <row r="421" spans="2:47" s="38" customFormat="1" ht="12.75">
      <c r="B421" s="43"/>
      <c r="H421" s="159"/>
      <c r="I421" s="159"/>
      <c r="J421" s="159"/>
      <c r="K421" s="159"/>
      <c r="L421" s="159"/>
      <c r="M421" s="159"/>
      <c r="N421" s="159"/>
      <c r="O421" s="159"/>
      <c r="P421" s="159"/>
      <c r="Q421" s="159"/>
      <c r="R421" s="159"/>
      <c r="S421" s="159"/>
      <c r="T421" s="159"/>
      <c r="U421" s="159"/>
      <c r="V421" s="159"/>
      <c r="W421" s="159"/>
      <c r="X421" s="159"/>
      <c r="Y421" s="159"/>
      <c r="Z421" s="159"/>
      <c r="AA421" s="159"/>
      <c r="AB421" s="159"/>
      <c r="AC421" s="159"/>
      <c r="AD421" s="159"/>
      <c r="AE421" s="159"/>
      <c r="AF421" s="159"/>
      <c r="AG421" s="159"/>
      <c r="AH421" s="159"/>
      <c r="AI421" s="159"/>
      <c r="AJ421" s="159"/>
      <c r="AK421" s="159"/>
      <c r="AL421" s="159"/>
      <c r="AM421" s="159"/>
      <c r="AN421" s="159"/>
      <c r="AO421" s="159"/>
      <c r="AP421" s="159"/>
      <c r="AQ421" s="159"/>
      <c r="AR421" s="159"/>
      <c r="AS421" s="159"/>
      <c r="AT421" s="159"/>
      <c r="AU421" s="159"/>
    </row>
    <row r="422" spans="2:47" s="38" customFormat="1" ht="12.75">
      <c r="B422" s="43"/>
      <c r="H422" s="159"/>
      <c r="I422" s="159"/>
      <c r="J422" s="159"/>
      <c r="K422" s="159"/>
      <c r="L422" s="159"/>
      <c r="M422" s="159"/>
      <c r="N422" s="159"/>
      <c r="O422" s="159"/>
      <c r="P422" s="159"/>
      <c r="Q422" s="159"/>
      <c r="R422" s="159"/>
      <c r="S422" s="159"/>
      <c r="T422" s="159"/>
      <c r="U422" s="159"/>
      <c r="V422" s="159"/>
      <c r="W422" s="159"/>
      <c r="X422" s="159"/>
      <c r="Y422" s="159"/>
      <c r="Z422" s="159"/>
      <c r="AA422" s="159"/>
      <c r="AB422" s="159"/>
      <c r="AC422" s="159"/>
      <c r="AD422" s="159"/>
      <c r="AE422" s="159"/>
      <c r="AF422" s="159"/>
      <c r="AG422" s="159"/>
      <c r="AH422" s="159"/>
      <c r="AI422" s="159"/>
      <c r="AJ422" s="159"/>
      <c r="AK422" s="159"/>
      <c r="AL422" s="159"/>
      <c r="AM422" s="159"/>
      <c r="AN422" s="159"/>
      <c r="AO422" s="159"/>
      <c r="AP422" s="159"/>
      <c r="AQ422" s="159"/>
      <c r="AR422" s="159"/>
      <c r="AS422" s="159"/>
      <c r="AT422" s="159"/>
      <c r="AU422" s="159"/>
    </row>
    <row r="423" spans="2:47" s="38" customFormat="1" ht="12.75">
      <c r="B423" s="43"/>
      <c r="H423" s="159"/>
      <c r="I423" s="159"/>
      <c r="J423" s="159"/>
      <c r="K423" s="159"/>
      <c r="L423" s="159"/>
      <c r="M423" s="159"/>
      <c r="N423" s="159"/>
      <c r="O423" s="159"/>
      <c r="P423" s="159"/>
      <c r="Q423" s="159"/>
      <c r="R423" s="159"/>
      <c r="S423" s="159"/>
      <c r="T423" s="159"/>
      <c r="U423" s="159"/>
      <c r="V423" s="159"/>
      <c r="W423" s="159"/>
      <c r="X423" s="159"/>
      <c r="Y423" s="159"/>
      <c r="Z423" s="159"/>
      <c r="AA423" s="159"/>
      <c r="AB423" s="159"/>
      <c r="AC423" s="159"/>
      <c r="AD423" s="159"/>
      <c r="AE423" s="159"/>
      <c r="AF423" s="159"/>
      <c r="AG423" s="159"/>
      <c r="AH423" s="159"/>
      <c r="AI423" s="159"/>
      <c r="AJ423" s="159"/>
      <c r="AK423" s="159"/>
      <c r="AL423" s="159"/>
      <c r="AM423" s="159"/>
      <c r="AN423" s="159"/>
      <c r="AO423" s="159"/>
      <c r="AP423" s="159"/>
      <c r="AQ423" s="159"/>
      <c r="AR423" s="159"/>
      <c r="AS423" s="159"/>
      <c r="AT423" s="159"/>
      <c r="AU423" s="159"/>
    </row>
    <row r="424" spans="2:47" s="38" customFormat="1" ht="12.75">
      <c r="B424" s="43"/>
      <c r="H424" s="159"/>
      <c r="I424" s="159"/>
      <c r="J424" s="159"/>
      <c r="K424" s="159"/>
      <c r="L424" s="159"/>
      <c r="M424" s="159"/>
      <c r="N424" s="159"/>
      <c r="O424" s="159"/>
      <c r="P424" s="159"/>
      <c r="Q424" s="159"/>
      <c r="R424" s="159"/>
      <c r="S424" s="159"/>
      <c r="T424" s="159"/>
      <c r="U424" s="159"/>
      <c r="V424" s="159"/>
      <c r="W424" s="159"/>
      <c r="X424" s="159"/>
      <c r="Y424" s="159"/>
      <c r="Z424" s="159"/>
      <c r="AA424" s="159"/>
      <c r="AB424" s="159"/>
      <c r="AC424" s="159"/>
      <c r="AD424" s="159"/>
      <c r="AE424" s="159"/>
      <c r="AF424" s="159"/>
      <c r="AG424" s="159"/>
      <c r="AH424" s="159"/>
      <c r="AI424" s="159"/>
      <c r="AJ424" s="159"/>
      <c r="AK424" s="159"/>
      <c r="AL424" s="159"/>
      <c r="AM424" s="159"/>
      <c r="AN424" s="159"/>
      <c r="AO424" s="159"/>
      <c r="AP424" s="159"/>
      <c r="AQ424" s="159"/>
      <c r="AR424" s="159"/>
      <c r="AS424" s="159"/>
      <c r="AT424" s="159"/>
      <c r="AU424" s="159"/>
    </row>
    <row r="425" spans="2:47" s="38" customFormat="1" ht="12.75">
      <c r="B425" s="43"/>
      <c r="H425" s="159"/>
      <c r="I425" s="159"/>
      <c r="J425" s="159"/>
      <c r="K425" s="159"/>
      <c r="L425" s="159"/>
      <c r="M425" s="159"/>
      <c r="N425" s="159"/>
      <c r="O425" s="159"/>
      <c r="P425" s="159"/>
      <c r="Q425" s="159"/>
      <c r="R425" s="159"/>
      <c r="S425" s="159"/>
      <c r="T425" s="159"/>
      <c r="U425" s="159"/>
      <c r="V425" s="159"/>
      <c r="W425" s="159"/>
      <c r="X425" s="159"/>
      <c r="Y425" s="159"/>
      <c r="Z425" s="159"/>
      <c r="AA425" s="159"/>
      <c r="AB425" s="159"/>
      <c r="AC425" s="159"/>
      <c r="AD425" s="159"/>
      <c r="AE425" s="159"/>
      <c r="AF425" s="159"/>
      <c r="AG425" s="159"/>
      <c r="AH425" s="159"/>
      <c r="AI425" s="159"/>
      <c r="AJ425" s="159"/>
      <c r="AK425" s="159"/>
      <c r="AL425" s="159"/>
      <c r="AM425" s="159"/>
      <c r="AN425" s="159"/>
      <c r="AO425" s="159"/>
      <c r="AP425" s="159"/>
      <c r="AQ425" s="159"/>
      <c r="AR425" s="159"/>
      <c r="AS425" s="159"/>
      <c r="AT425" s="159"/>
      <c r="AU425" s="159"/>
    </row>
    <row r="426" spans="2:47" s="38" customFormat="1" ht="12.75">
      <c r="B426" s="43"/>
      <c r="H426" s="159"/>
      <c r="I426" s="159"/>
      <c r="J426" s="159"/>
      <c r="K426" s="159"/>
      <c r="L426" s="159"/>
      <c r="M426" s="159"/>
      <c r="N426" s="159"/>
      <c r="O426" s="159"/>
      <c r="P426" s="159"/>
      <c r="Q426" s="159"/>
      <c r="R426" s="159"/>
      <c r="S426" s="159"/>
      <c r="T426" s="159"/>
      <c r="U426" s="159"/>
      <c r="V426" s="159"/>
      <c r="W426" s="159"/>
      <c r="X426" s="159"/>
      <c r="Y426" s="159"/>
      <c r="Z426" s="159"/>
      <c r="AA426" s="159"/>
      <c r="AB426" s="159"/>
      <c r="AC426" s="159"/>
      <c r="AD426" s="159"/>
      <c r="AE426" s="159"/>
      <c r="AF426" s="159"/>
      <c r="AG426" s="159"/>
      <c r="AH426" s="159"/>
      <c r="AI426" s="159"/>
      <c r="AJ426" s="159"/>
      <c r="AK426" s="159"/>
      <c r="AL426" s="159"/>
      <c r="AM426" s="159"/>
      <c r="AN426" s="159"/>
      <c r="AO426" s="159"/>
      <c r="AP426" s="159"/>
      <c r="AQ426" s="159"/>
      <c r="AR426" s="159"/>
      <c r="AS426" s="159"/>
      <c r="AT426" s="159"/>
      <c r="AU426" s="159"/>
    </row>
    <row r="427" spans="2:47" s="38" customFormat="1" ht="12.75">
      <c r="B427" s="43"/>
      <c r="H427" s="159"/>
      <c r="I427" s="159"/>
      <c r="J427" s="159"/>
      <c r="K427" s="159"/>
      <c r="L427" s="159"/>
      <c r="M427" s="159"/>
      <c r="N427" s="159"/>
      <c r="O427" s="159"/>
      <c r="P427" s="159"/>
      <c r="Q427" s="159"/>
      <c r="R427" s="159"/>
      <c r="S427" s="159"/>
      <c r="T427" s="159"/>
      <c r="U427" s="159"/>
      <c r="V427" s="159"/>
      <c r="W427" s="159"/>
      <c r="X427" s="159"/>
      <c r="Y427" s="159"/>
      <c r="Z427" s="159"/>
      <c r="AA427" s="159"/>
      <c r="AB427" s="159"/>
      <c r="AC427" s="159"/>
      <c r="AD427" s="159"/>
      <c r="AE427" s="159"/>
      <c r="AF427" s="159"/>
      <c r="AG427" s="159"/>
      <c r="AH427" s="159"/>
      <c r="AI427" s="159"/>
      <c r="AJ427" s="159"/>
      <c r="AK427" s="159"/>
      <c r="AL427" s="159"/>
      <c r="AM427" s="159"/>
      <c r="AN427" s="159"/>
      <c r="AO427" s="159"/>
      <c r="AP427" s="159"/>
      <c r="AQ427" s="159"/>
      <c r="AR427" s="159"/>
      <c r="AS427" s="159"/>
      <c r="AT427" s="159"/>
      <c r="AU427" s="159"/>
    </row>
    <row r="428" spans="2:47" s="38" customFormat="1" ht="12.75">
      <c r="B428" s="43"/>
      <c r="H428" s="159"/>
      <c r="I428" s="159"/>
      <c r="J428" s="159"/>
      <c r="K428" s="159"/>
      <c r="L428" s="159"/>
      <c r="M428" s="159"/>
      <c r="N428" s="159"/>
      <c r="O428" s="159"/>
      <c r="P428" s="159"/>
      <c r="Q428" s="159"/>
      <c r="R428" s="159"/>
      <c r="S428" s="159"/>
      <c r="T428" s="159"/>
      <c r="U428" s="159"/>
      <c r="V428" s="159"/>
      <c r="W428" s="159"/>
      <c r="X428" s="159"/>
      <c r="Y428" s="159"/>
      <c r="Z428" s="159"/>
      <c r="AA428" s="159"/>
      <c r="AB428" s="159"/>
      <c r="AC428" s="159"/>
      <c r="AD428" s="159"/>
      <c r="AE428" s="159"/>
      <c r="AF428" s="159"/>
      <c r="AG428" s="159"/>
      <c r="AH428" s="159"/>
      <c r="AI428" s="159"/>
      <c r="AJ428" s="159"/>
      <c r="AK428" s="159"/>
      <c r="AL428" s="159"/>
      <c r="AM428" s="159"/>
      <c r="AN428" s="159"/>
      <c r="AO428" s="159"/>
      <c r="AP428" s="159"/>
      <c r="AQ428" s="159"/>
      <c r="AR428" s="159"/>
      <c r="AS428" s="159"/>
      <c r="AT428" s="159"/>
      <c r="AU428" s="159"/>
    </row>
    <row r="429" spans="2:47" s="38" customFormat="1" ht="12.75">
      <c r="B429" s="43"/>
      <c r="H429" s="159"/>
      <c r="I429" s="159"/>
      <c r="J429" s="159"/>
      <c r="K429" s="159"/>
      <c r="L429" s="159"/>
      <c r="M429" s="159"/>
      <c r="N429" s="159"/>
      <c r="O429" s="159"/>
      <c r="P429" s="159"/>
      <c r="Q429" s="159"/>
      <c r="R429" s="159"/>
      <c r="S429" s="159"/>
      <c r="T429" s="159"/>
      <c r="U429" s="159"/>
      <c r="V429" s="159"/>
      <c r="W429" s="159"/>
      <c r="X429" s="159"/>
      <c r="Y429" s="159"/>
      <c r="Z429" s="159"/>
      <c r="AA429" s="159"/>
      <c r="AB429" s="159"/>
      <c r="AC429" s="159"/>
      <c r="AD429" s="159"/>
      <c r="AE429" s="159"/>
      <c r="AF429" s="159"/>
      <c r="AG429" s="159"/>
      <c r="AH429" s="159"/>
      <c r="AI429" s="159"/>
      <c r="AJ429" s="159"/>
      <c r="AK429" s="159"/>
      <c r="AL429" s="159"/>
      <c r="AM429" s="159"/>
      <c r="AN429" s="159"/>
      <c r="AO429" s="159"/>
      <c r="AP429" s="159"/>
      <c r="AQ429" s="159"/>
      <c r="AR429" s="159"/>
      <c r="AS429" s="159"/>
      <c r="AT429" s="159"/>
      <c r="AU429" s="159"/>
    </row>
    <row r="430" spans="2:47" s="38" customFormat="1" ht="12.75">
      <c r="B430" s="43"/>
      <c r="H430" s="159"/>
      <c r="I430" s="159"/>
      <c r="J430" s="159"/>
      <c r="K430" s="159"/>
      <c r="L430" s="159"/>
      <c r="M430" s="159"/>
      <c r="N430" s="159"/>
      <c r="O430" s="159"/>
      <c r="P430" s="159"/>
      <c r="Q430" s="159"/>
      <c r="R430" s="159"/>
      <c r="S430" s="159"/>
      <c r="T430" s="159"/>
      <c r="U430" s="159"/>
      <c r="V430" s="159"/>
      <c r="W430" s="159"/>
      <c r="X430" s="159"/>
      <c r="Y430" s="159"/>
      <c r="Z430" s="159"/>
      <c r="AA430" s="159"/>
      <c r="AB430" s="159"/>
      <c r="AC430" s="159"/>
      <c r="AD430" s="159"/>
      <c r="AE430" s="159"/>
      <c r="AF430" s="159"/>
      <c r="AG430" s="159"/>
      <c r="AH430" s="159"/>
      <c r="AI430" s="159"/>
      <c r="AJ430" s="159"/>
      <c r="AK430" s="159"/>
      <c r="AL430" s="159"/>
      <c r="AM430" s="159"/>
      <c r="AN430" s="159"/>
      <c r="AO430" s="159"/>
      <c r="AP430" s="159"/>
      <c r="AQ430" s="159"/>
      <c r="AR430" s="159"/>
      <c r="AS430" s="159"/>
      <c r="AT430" s="159"/>
      <c r="AU430" s="159"/>
    </row>
    <row r="431" spans="2:47" s="38" customFormat="1" ht="12.75">
      <c r="B431" s="43"/>
      <c r="H431" s="159"/>
      <c r="I431" s="159"/>
      <c r="J431" s="159"/>
      <c r="K431" s="159"/>
      <c r="L431" s="159"/>
      <c r="M431" s="159"/>
      <c r="N431" s="159"/>
      <c r="O431" s="159"/>
      <c r="P431" s="159"/>
      <c r="Q431" s="159"/>
      <c r="R431" s="159"/>
      <c r="S431" s="159"/>
      <c r="T431" s="159"/>
      <c r="U431" s="159"/>
      <c r="V431" s="159"/>
      <c r="W431" s="159"/>
      <c r="X431" s="159"/>
      <c r="Y431" s="159"/>
      <c r="Z431" s="159"/>
      <c r="AA431" s="159"/>
      <c r="AB431" s="159"/>
      <c r="AC431" s="159"/>
      <c r="AD431" s="159"/>
      <c r="AE431" s="159"/>
      <c r="AF431" s="159"/>
      <c r="AG431" s="159"/>
      <c r="AH431" s="159"/>
      <c r="AI431" s="159"/>
      <c r="AJ431" s="159"/>
      <c r="AK431" s="159"/>
      <c r="AL431" s="159"/>
      <c r="AM431" s="159"/>
      <c r="AN431" s="159"/>
      <c r="AO431" s="159"/>
      <c r="AP431" s="159"/>
      <c r="AQ431" s="159"/>
      <c r="AR431" s="159"/>
      <c r="AS431" s="159"/>
      <c r="AT431" s="159"/>
      <c r="AU431" s="159"/>
    </row>
    <row r="432" spans="2:47" s="38" customFormat="1" ht="12.75">
      <c r="B432" s="43"/>
      <c r="H432" s="159"/>
      <c r="I432" s="159"/>
      <c r="J432" s="159"/>
      <c r="K432" s="159"/>
      <c r="L432" s="159"/>
      <c r="M432" s="159"/>
      <c r="N432" s="159"/>
      <c r="O432" s="159"/>
      <c r="P432" s="159"/>
      <c r="Q432" s="159"/>
      <c r="R432" s="159"/>
      <c r="S432" s="159"/>
      <c r="T432" s="159"/>
      <c r="U432" s="159"/>
      <c r="V432" s="159"/>
      <c r="W432" s="159"/>
      <c r="X432" s="159"/>
      <c r="Y432" s="159"/>
      <c r="Z432" s="159"/>
      <c r="AA432" s="159"/>
      <c r="AB432" s="159"/>
      <c r="AC432" s="159"/>
      <c r="AD432" s="159"/>
      <c r="AE432" s="159"/>
      <c r="AF432" s="159"/>
      <c r="AG432" s="159"/>
      <c r="AH432" s="159"/>
      <c r="AI432" s="159"/>
      <c r="AJ432" s="159"/>
      <c r="AK432" s="159"/>
      <c r="AL432" s="159"/>
      <c r="AM432" s="159"/>
      <c r="AN432" s="159"/>
      <c r="AO432" s="159"/>
      <c r="AP432" s="159"/>
      <c r="AQ432" s="159"/>
      <c r="AR432" s="159"/>
      <c r="AS432" s="159"/>
      <c r="AT432" s="159"/>
      <c r="AU432" s="159"/>
    </row>
    <row r="433" spans="2:47" s="38" customFormat="1" ht="12.75">
      <c r="B433" s="43"/>
      <c r="H433" s="159"/>
      <c r="I433" s="159"/>
      <c r="J433" s="159"/>
      <c r="K433" s="159"/>
      <c r="L433" s="159"/>
      <c r="M433" s="159"/>
      <c r="N433" s="159"/>
      <c r="O433" s="159"/>
      <c r="P433" s="159"/>
      <c r="Q433" s="159"/>
      <c r="R433" s="159"/>
      <c r="S433" s="159"/>
      <c r="T433" s="159"/>
      <c r="U433" s="159"/>
      <c r="V433" s="159"/>
      <c r="W433" s="159"/>
      <c r="X433" s="159"/>
      <c r="Y433" s="159"/>
      <c r="Z433" s="159"/>
      <c r="AA433" s="159"/>
      <c r="AB433" s="159"/>
      <c r="AC433" s="159"/>
      <c r="AD433" s="159"/>
      <c r="AE433" s="159"/>
      <c r="AF433" s="159"/>
      <c r="AG433" s="159"/>
      <c r="AH433" s="159"/>
      <c r="AI433" s="159"/>
      <c r="AJ433" s="159"/>
      <c r="AK433" s="159"/>
      <c r="AL433" s="159"/>
      <c r="AM433" s="159"/>
      <c r="AN433" s="159"/>
      <c r="AO433" s="159"/>
      <c r="AP433" s="159"/>
      <c r="AQ433" s="159"/>
      <c r="AR433" s="159"/>
      <c r="AS433" s="159"/>
      <c r="AT433" s="159"/>
      <c r="AU433" s="159"/>
    </row>
    <row r="434" spans="2:47" s="38" customFormat="1" ht="12.75">
      <c r="B434" s="43"/>
      <c r="H434" s="159"/>
      <c r="I434" s="159"/>
      <c r="J434" s="159"/>
      <c r="K434" s="159"/>
      <c r="L434" s="159"/>
      <c r="M434" s="159"/>
      <c r="N434" s="159"/>
      <c r="O434" s="159"/>
      <c r="P434" s="159"/>
      <c r="Q434" s="159"/>
      <c r="R434" s="159"/>
      <c r="S434" s="159"/>
      <c r="T434" s="159"/>
      <c r="U434" s="159"/>
      <c r="V434" s="159"/>
      <c r="W434" s="159"/>
      <c r="X434" s="159"/>
      <c r="Y434" s="159"/>
      <c r="Z434" s="159"/>
      <c r="AA434" s="159"/>
      <c r="AB434" s="159"/>
      <c r="AC434" s="159"/>
      <c r="AD434" s="159"/>
      <c r="AE434" s="159"/>
      <c r="AF434" s="159"/>
      <c r="AG434" s="159"/>
      <c r="AH434" s="159"/>
      <c r="AI434" s="159"/>
      <c r="AJ434" s="159"/>
      <c r="AK434" s="159"/>
      <c r="AL434" s="159"/>
      <c r="AM434" s="159"/>
      <c r="AN434" s="159"/>
      <c r="AO434" s="159"/>
      <c r="AP434" s="159"/>
      <c r="AQ434" s="159"/>
      <c r="AR434" s="159"/>
      <c r="AS434" s="159"/>
      <c r="AT434" s="159"/>
      <c r="AU434" s="159"/>
    </row>
    <row r="435" spans="2:47" s="38" customFormat="1" ht="12.75">
      <c r="B435" s="43"/>
      <c r="H435" s="159"/>
      <c r="I435" s="159"/>
      <c r="J435" s="159"/>
      <c r="K435" s="159"/>
      <c r="L435" s="159"/>
      <c r="M435" s="159"/>
      <c r="N435" s="159"/>
      <c r="O435" s="159"/>
      <c r="P435" s="159"/>
      <c r="Q435" s="159"/>
      <c r="R435" s="159"/>
      <c r="S435" s="159"/>
      <c r="T435" s="159"/>
      <c r="U435" s="159"/>
      <c r="V435" s="159"/>
      <c r="W435" s="159"/>
      <c r="X435" s="159"/>
      <c r="Y435" s="159"/>
      <c r="Z435" s="159"/>
      <c r="AA435" s="159"/>
      <c r="AB435" s="159"/>
      <c r="AC435" s="159"/>
      <c r="AD435" s="159"/>
      <c r="AE435" s="159"/>
      <c r="AF435" s="159"/>
      <c r="AG435" s="159"/>
      <c r="AH435" s="159"/>
      <c r="AI435" s="159"/>
      <c r="AJ435" s="159"/>
      <c r="AK435" s="159"/>
      <c r="AL435" s="159"/>
      <c r="AM435" s="159"/>
      <c r="AN435" s="159"/>
      <c r="AO435" s="159"/>
      <c r="AP435" s="159"/>
      <c r="AQ435" s="159"/>
      <c r="AR435" s="159"/>
      <c r="AS435" s="159"/>
      <c r="AT435" s="159"/>
      <c r="AU435" s="159"/>
    </row>
    <row r="436" spans="2:47" s="38" customFormat="1" ht="12.75">
      <c r="B436" s="43"/>
      <c r="H436" s="159"/>
      <c r="I436" s="159"/>
      <c r="J436" s="159"/>
      <c r="K436" s="159"/>
      <c r="L436" s="159"/>
      <c r="M436" s="159"/>
      <c r="N436" s="159"/>
      <c r="O436" s="159"/>
      <c r="P436" s="159"/>
      <c r="Q436" s="159"/>
      <c r="R436" s="159"/>
      <c r="S436" s="159"/>
      <c r="T436" s="159"/>
      <c r="U436" s="159"/>
      <c r="V436" s="159"/>
      <c r="W436" s="159"/>
      <c r="X436" s="159"/>
      <c r="Y436" s="159"/>
      <c r="Z436" s="159"/>
      <c r="AA436" s="159"/>
      <c r="AB436" s="159"/>
      <c r="AC436" s="159"/>
      <c r="AD436" s="159"/>
      <c r="AE436" s="159"/>
      <c r="AF436" s="159"/>
      <c r="AG436" s="159"/>
      <c r="AH436" s="159"/>
      <c r="AI436" s="159"/>
      <c r="AJ436" s="159"/>
      <c r="AK436" s="159"/>
      <c r="AL436" s="159"/>
      <c r="AM436" s="159"/>
      <c r="AN436" s="159"/>
      <c r="AO436" s="159"/>
      <c r="AP436" s="159"/>
      <c r="AQ436" s="159"/>
      <c r="AR436" s="159"/>
      <c r="AS436" s="159"/>
      <c r="AT436" s="159"/>
      <c r="AU436" s="159"/>
    </row>
    <row r="437" spans="2:47" s="38" customFormat="1" ht="12.75">
      <c r="B437" s="43"/>
      <c r="H437" s="159"/>
      <c r="I437" s="159"/>
      <c r="J437" s="159"/>
      <c r="K437" s="159"/>
      <c r="L437" s="159"/>
      <c r="M437" s="159"/>
      <c r="N437" s="159"/>
      <c r="O437" s="159"/>
      <c r="P437" s="159"/>
      <c r="Q437" s="159"/>
      <c r="R437" s="159"/>
      <c r="S437" s="159"/>
      <c r="T437" s="159"/>
      <c r="U437" s="159"/>
      <c r="V437" s="159"/>
      <c r="W437" s="159"/>
      <c r="X437" s="159"/>
      <c r="Y437" s="159"/>
      <c r="Z437" s="159"/>
      <c r="AA437" s="159"/>
      <c r="AB437" s="159"/>
      <c r="AC437" s="159"/>
      <c r="AD437" s="159"/>
      <c r="AE437" s="159"/>
      <c r="AF437" s="159"/>
      <c r="AG437" s="159"/>
      <c r="AH437" s="159"/>
      <c r="AI437" s="159"/>
      <c r="AJ437" s="159"/>
      <c r="AK437" s="159"/>
      <c r="AL437" s="159"/>
      <c r="AM437" s="159"/>
      <c r="AN437" s="159"/>
      <c r="AO437" s="159"/>
      <c r="AP437" s="159"/>
      <c r="AQ437" s="159"/>
      <c r="AR437" s="159"/>
      <c r="AS437" s="159"/>
      <c r="AT437" s="159"/>
      <c r="AU437" s="159"/>
    </row>
    <row r="438" spans="2:47" s="38" customFormat="1" ht="12.75">
      <c r="B438" s="43"/>
      <c r="H438" s="159"/>
      <c r="I438" s="159"/>
      <c r="J438" s="159"/>
      <c r="K438" s="159"/>
      <c r="L438" s="159"/>
      <c r="M438" s="159"/>
      <c r="N438" s="159"/>
      <c r="O438" s="159"/>
      <c r="P438" s="159"/>
      <c r="Q438" s="159"/>
      <c r="R438" s="159"/>
      <c r="S438" s="159"/>
      <c r="T438" s="159"/>
      <c r="U438" s="159"/>
      <c r="V438" s="159"/>
      <c r="W438" s="159"/>
      <c r="X438" s="159"/>
      <c r="Y438" s="159"/>
      <c r="Z438" s="159"/>
      <c r="AA438" s="159"/>
      <c r="AB438" s="159"/>
      <c r="AC438" s="159"/>
      <c r="AD438" s="159"/>
      <c r="AE438" s="159"/>
      <c r="AF438" s="159"/>
      <c r="AG438" s="159"/>
      <c r="AH438" s="159"/>
      <c r="AI438" s="159"/>
      <c r="AJ438" s="159"/>
      <c r="AK438" s="159"/>
      <c r="AL438" s="159"/>
      <c r="AM438" s="159"/>
      <c r="AN438" s="159"/>
      <c r="AO438" s="159"/>
      <c r="AP438" s="159"/>
      <c r="AQ438" s="159"/>
      <c r="AR438" s="159"/>
      <c r="AS438" s="159"/>
      <c r="AT438" s="159"/>
      <c r="AU438" s="159"/>
    </row>
    <row r="439" spans="2:47" s="38" customFormat="1" ht="12.75">
      <c r="B439" s="43"/>
      <c r="H439" s="159"/>
      <c r="I439" s="159"/>
      <c r="J439" s="159"/>
      <c r="K439" s="159"/>
      <c r="L439" s="159"/>
      <c r="M439" s="159"/>
      <c r="N439" s="159"/>
      <c r="O439" s="159"/>
      <c r="P439" s="159"/>
      <c r="Q439" s="159"/>
      <c r="R439" s="159"/>
      <c r="S439" s="159"/>
      <c r="T439" s="159"/>
      <c r="U439" s="159"/>
      <c r="V439" s="159"/>
      <c r="W439" s="159"/>
      <c r="X439" s="159"/>
      <c r="Y439" s="159"/>
      <c r="Z439" s="159"/>
      <c r="AA439" s="159"/>
      <c r="AB439" s="159"/>
      <c r="AC439" s="159"/>
      <c r="AD439" s="159"/>
      <c r="AE439" s="159"/>
      <c r="AF439" s="159"/>
      <c r="AG439" s="159"/>
      <c r="AH439" s="159"/>
      <c r="AI439" s="159"/>
      <c r="AJ439" s="159"/>
      <c r="AK439" s="159"/>
      <c r="AL439" s="159"/>
      <c r="AM439" s="159"/>
      <c r="AN439" s="159"/>
      <c r="AO439" s="159"/>
      <c r="AP439" s="159"/>
      <c r="AQ439" s="159"/>
      <c r="AR439" s="159"/>
      <c r="AS439" s="159"/>
      <c r="AT439" s="159"/>
      <c r="AU439" s="159"/>
    </row>
    <row r="440" spans="2:47" s="38" customFormat="1" ht="12.75">
      <c r="B440" s="43"/>
      <c r="H440" s="159"/>
      <c r="I440" s="159"/>
      <c r="J440" s="159"/>
      <c r="K440" s="159"/>
      <c r="L440" s="159"/>
      <c r="M440" s="159"/>
      <c r="N440" s="159"/>
      <c r="O440" s="159"/>
      <c r="P440" s="159"/>
      <c r="Q440" s="159"/>
      <c r="R440" s="159"/>
      <c r="S440" s="159"/>
      <c r="T440" s="159"/>
      <c r="U440" s="159"/>
      <c r="V440" s="159"/>
      <c r="W440" s="159"/>
      <c r="X440" s="159"/>
      <c r="Y440" s="159"/>
      <c r="Z440" s="159"/>
      <c r="AA440" s="159"/>
      <c r="AB440" s="159"/>
      <c r="AC440" s="159"/>
      <c r="AD440" s="159"/>
      <c r="AE440" s="159"/>
      <c r="AF440" s="159"/>
      <c r="AG440" s="159"/>
      <c r="AH440" s="159"/>
      <c r="AI440" s="159"/>
      <c r="AJ440" s="159"/>
      <c r="AK440" s="159"/>
      <c r="AL440" s="159"/>
      <c r="AM440" s="159"/>
      <c r="AN440" s="159"/>
      <c r="AO440" s="159"/>
      <c r="AP440" s="159"/>
      <c r="AQ440" s="159"/>
      <c r="AR440" s="159"/>
      <c r="AS440" s="159"/>
      <c r="AT440" s="159"/>
      <c r="AU440" s="159"/>
    </row>
    <row r="441" spans="2:47" s="38" customFormat="1" ht="12.75">
      <c r="B441" s="43"/>
      <c r="H441" s="159"/>
      <c r="I441" s="159"/>
      <c r="J441" s="159"/>
      <c r="K441" s="159"/>
      <c r="L441" s="159"/>
      <c r="M441" s="159"/>
      <c r="N441" s="159"/>
      <c r="O441" s="159"/>
      <c r="P441" s="159"/>
      <c r="Q441" s="159"/>
      <c r="R441" s="159"/>
      <c r="S441" s="159"/>
      <c r="T441" s="159"/>
      <c r="U441" s="159"/>
      <c r="V441" s="159"/>
      <c r="W441" s="159"/>
      <c r="X441" s="159"/>
      <c r="Y441" s="159"/>
      <c r="Z441" s="159"/>
      <c r="AA441" s="159"/>
      <c r="AB441" s="159"/>
      <c r="AC441" s="159"/>
      <c r="AD441" s="159"/>
      <c r="AE441" s="159"/>
      <c r="AF441" s="159"/>
      <c r="AG441" s="159"/>
      <c r="AH441" s="159"/>
      <c r="AI441" s="159"/>
      <c r="AJ441" s="159"/>
      <c r="AK441" s="159"/>
      <c r="AL441" s="159"/>
      <c r="AM441" s="159"/>
      <c r="AN441" s="159"/>
      <c r="AO441" s="159"/>
      <c r="AP441" s="159"/>
      <c r="AQ441" s="159"/>
      <c r="AR441" s="159"/>
      <c r="AS441" s="159"/>
      <c r="AT441" s="159"/>
      <c r="AU441" s="159"/>
    </row>
    <row r="442" spans="2:47" s="38" customFormat="1" ht="12.75">
      <c r="B442" s="43"/>
      <c r="H442" s="159"/>
      <c r="I442" s="159"/>
      <c r="J442" s="159"/>
      <c r="K442" s="159"/>
      <c r="L442" s="159"/>
      <c r="M442" s="159"/>
      <c r="N442" s="159"/>
      <c r="O442" s="159"/>
      <c r="P442" s="159"/>
      <c r="Q442" s="159"/>
      <c r="R442" s="159"/>
      <c r="S442" s="159"/>
      <c r="T442" s="159"/>
      <c r="U442" s="159"/>
      <c r="V442" s="159"/>
      <c r="W442" s="159"/>
      <c r="X442" s="159"/>
      <c r="Y442" s="159"/>
      <c r="Z442" s="159"/>
      <c r="AA442" s="159"/>
      <c r="AB442" s="159"/>
      <c r="AC442" s="159"/>
      <c r="AD442" s="159"/>
      <c r="AE442" s="159"/>
      <c r="AF442" s="159"/>
      <c r="AG442" s="159"/>
      <c r="AH442" s="159"/>
      <c r="AI442" s="159"/>
      <c r="AJ442" s="159"/>
      <c r="AK442" s="159"/>
      <c r="AL442" s="159"/>
      <c r="AM442" s="159"/>
      <c r="AN442" s="159"/>
      <c r="AO442" s="159"/>
      <c r="AP442" s="159"/>
      <c r="AQ442" s="159"/>
      <c r="AR442" s="159"/>
      <c r="AS442" s="159"/>
      <c r="AT442" s="159"/>
      <c r="AU442" s="159"/>
    </row>
    <row r="443" spans="2:47" s="38" customFormat="1" ht="12.75">
      <c r="B443" s="43"/>
      <c r="H443" s="159"/>
      <c r="I443" s="159"/>
      <c r="J443" s="159"/>
      <c r="K443" s="159"/>
      <c r="L443" s="159"/>
      <c r="M443" s="159"/>
      <c r="N443" s="159"/>
      <c r="O443" s="159"/>
      <c r="P443" s="159"/>
      <c r="Q443" s="159"/>
      <c r="R443" s="159"/>
      <c r="S443" s="159"/>
      <c r="T443" s="159"/>
      <c r="U443" s="159"/>
      <c r="V443" s="159"/>
      <c r="W443" s="159"/>
      <c r="X443" s="159"/>
      <c r="Y443" s="159"/>
      <c r="Z443" s="159"/>
      <c r="AA443" s="159"/>
      <c r="AB443" s="159"/>
      <c r="AC443" s="159"/>
      <c r="AD443" s="159"/>
      <c r="AE443" s="159"/>
      <c r="AF443" s="159"/>
      <c r="AG443" s="159"/>
      <c r="AH443" s="159"/>
      <c r="AI443" s="159"/>
      <c r="AJ443" s="159"/>
      <c r="AK443" s="159"/>
      <c r="AL443" s="159"/>
      <c r="AM443" s="159"/>
      <c r="AN443" s="159"/>
      <c r="AO443" s="159"/>
      <c r="AP443" s="159"/>
      <c r="AQ443" s="159"/>
      <c r="AR443" s="159"/>
      <c r="AS443" s="159"/>
      <c r="AT443" s="159"/>
      <c r="AU443" s="159"/>
    </row>
    <row r="444" spans="2:47" s="38" customFormat="1" ht="12.75">
      <c r="B444" s="43"/>
      <c r="H444" s="159"/>
      <c r="I444" s="159"/>
      <c r="J444" s="159"/>
      <c r="K444" s="159"/>
      <c r="L444" s="159"/>
      <c r="M444" s="159"/>
      <c r="N444" s="159"/>
      <c r="O444" s="159"/>
      <c r="P444" s="159"/>
      <c r="Q444" s="159"/>
      <c r="R444" s="159"/>
      <c r="S444" s="159"/>
      <c r="T444" s="159"/>
      <c r="U444" s="159"/>
      <c r="V444" s="159"/>
      <c r="W444" s="159"/>
      <c r="X444" s="159"/>
      <c r="Y444" s="159"/>
      <c r="Z444" s="159"/>
      <c r="AA444" s="159"/>
      <c r="AB444" s="159"/>
      <c r="AC444" s="159"/>
      <c r="AD444" s="159"/>
      <c r="AE444" s="159"/>
      <c r="AF444" s="159"/>
      <c r="AG444" s="159"/>
      <c r="AH444" s="159"/>
      <c r="AI444" s="159"/>
      <c r="AJ444" s="159"/>
      <c r="AK444" s="159"/>
      <c r="AL444" s="159"/>
      <c r="AM444" s="159"/>
      <c r="AN444" s="159"/>
      <c r="AO444" s="159"/>
      <c r="AP444" s="159"/>
      <c r="AQ444" s="159"/>
      <c r="AR444" s="159"/>
      <c r="AS444" s="159"/>
      <c r="AT444" s="159"/>
      <c r="AU444" s="159"/>
    </row>
    <row r="445" spans="2:47" s="38" customFormat="1" ht="12.75">
      <c r="B445" s="43"/>
      <c r="H445" s="159"/>
      <c r="I445" s="159"/>
      <c r="J445" s="159"/>
      <c r="K445" s="159"/>
      <c r="L445" s="159"/>
      <c r="M445" s="159"/>
      <c r="N445" s="159"/>
      <c r="O445" s="159"/>
      <c r="P445" s="159"/>
      <c r="Q445" s="159"/>
      <c r="R445" s="159"/>
      <c r="S445" s="159"/>
      <c r="T445" s="159"/>
      <c r="U445" s="159"/>
      <c r="V445" s="159"/>
      <c r="W445" s="159"/>
      <c r="X445" s="159"/>
      <c r="Y445" s="159"/>
      <c r="Z445" s="159"/>
      <c r="AA445" s="159"/>
      <c r="AB445" s="159"/>
      <c r="AC445" s="159"/>
      <c r="AD445" s="159"/>
      <c r="AE445" s="159"/>
      <c r="AF445" s="159"/>
      <c r="AG445" s="159"/>
      <c r="AH445" s="159"/>
      <c r="AI445" s="159"/>
      <c r="AJ445" s="159"/>
      <c r="AK445" s="159"/>
      <c r="AL445" s="159"/>
      <c r="AM445" s="159"/>
      <c r="AN445" s="159"/>
      <c r="AO445" s="159"/>
      <c r="AP445" s="159"/>
      <c r="AQ445" s="159"/>
      <c r="AR445" s="159"/>
      <c r="AS445" s="159"/>
      <c r="AT445" s="159"/>
      <c r="AU445" s="159"/>
    </row>
    <row r="446" spans="2:47" s="38" customFormat="1" ht="12.75">
      <c r="B446" s="43"/>
      <c r="H446" s="159"/>
      <c r="I446" s="159"/>
      <c r="J446" s="159"/>
      <c r="K446" s="159"/>
      <c r="L446" s="159"/>
      <c r="M446" s="159"/>
      <c r="N446" s="159"/>
      <c r="O446" s="159"/>
      <c r="P446" s="159"/>
      <c r="Q446" s="159"/>
      <c r="R446" s="159"/>
      <c r="S446" s="159"/>
      <c r="T446" s="159"/>
      <c r="U446" s="159"/>
      <c r="V446" s="159"/>
      <c r="W446" s="159"/>
      <c r="X446" s="159"/>
      <c r="Y446" s="159"/>
      <c r="Z446" s="159"/>
      <c r="AA446" s="159"/>
      <c r="AB446" s="159"/>
      <c r="AC446" s="159"/>
      <c r="AD446" s="159"/>
      <c r="AE446" s="159"/>
      <c r="AF446" s="159"/>
      <c r="AG446" s="159"/>
      <c r="AH446" s="159"/>
      <c r="AI446" s="159"/>
      <c r="AJ446" s="159"/>
      <c r="AK446" s="159"/>
      <c r="AL446" s="159"/>
      <c r="AM446" s="159"/>
      <c r="AN446" s="159"/>
      <c r="AO446" s="159"/>
      <c r="AP446" s="159"/>
      <c r="AQ446" s="159"/>
      <c r="AR446" s="159"/>
      <c r="AS446" s="159"/>
      <c r="AT446" s="159"/>
      <c r="AU446" s="159"/>
    </row>
    <row r="447" spans="2:47" s="38" customFormat="1" ht="12.75">
      <c r="B447" s="43"/>
      <c r="H447" s="159"/>
      <c r="I447" s="159"/>
      <c r="J447" s="159"/>
      <c r="K447" s="159"/>
      <c r="L447" s="159"/>
      <c r="M447" s="159"/>
      <c r="N447" s="159"/>
      <c r="O447" s="159"/>
      <c r="P447" s="159"/>
      <c r="Q447" s="159"/>
      <c r="R447" s="159"/>
      <c r="S447" s="159"/>
      <c r="T447" s="159"/>
      <c r="U447" s="159"/>
      <c r="V447" s="159"/>
      <c r="W447" s="159"/>
      <c r="X447" s="159"/>
      <c r="Y447" s="159"/>
      <c r="Z447" s="159"/>
      <c r="AA447" s="159"/>
      <c r="AB447" s="159"/>
      <c r="AC447" s="159"/>
      <c r="AD447" s="159"/>
      <c r="AE447" s="159"/>
      <c r="AF447" s="159"/>
      <c r="AG447" s="159"/>
      <c r="AH447" s="159"/>
      <c r="AI447" s="159"/>
      <c r="AJ447" s="159"/>
      <c r="AK447" s="159"/>
      <c r="AL447" s="159"/>
      <c r="AM447" s="159"/>
      <c r="AN447" s="159"/>
      <c r="AO447" s="159"/>
      <c r="AP447" s="159"/>
      <c r="AQ447" s="159"/>
      <c r="AR447" s="159"/>
      <c r="AS447" s="159"/>
      <c r="AT447" s="159"/>
      <c r="AU447" s="159"/>
    </row>
    <row r="448" spans="2:47" s="38" customFormat="1" ht="12.75">
      <c r="B448" s="43"/>
      <c r="H448" s="159"/>
      <c r="I448" s="159"/>
      <c r="J448" s="159"/>
      <c r="K448" s="159"/>
      <c r="L448" s="159"/>
      <c r="M448" s="159"/>
      <c r="N448" s="159"/>
      <c r="O448" s="159"/>
      <c r="P448" s="159"/>
      <c r="Q448" s="159"/>
      <c r="R448" s="159"/>
      <c r="S448" s="159"/>
      <c r="T448" s="159"/>
      <c r="U448" s="159"/>
      <c r="V448" s="159"/>
      <c r="W448" s="159"/>
      <c r="X448" s="159"/>
      <c r="Y448" s="159"/>
      <c r="Z448" s="159"/>
      <c r="AA448" s="159"/>
      <c r="AB448" s="159"/>
      <c r="AC448" s="159"/>
      <c r="AD448" s="159"/>
      <c r="AE448" s="159"/>
      <c r="AF448" s="159"/>
      <c r="AG448" s="159"/>
      <c r="AH448" s="159"/>
      <c r="AI448" s="159"/>
      <c r="AJ448" s="159"/>
      <c r="AK448" s="159"/>
      <c r="AL448" s="159"/>
      <c r="AM448" s="159"/>
      <c r="AN448" s="159"/>
      <c r="AO448" s="159"/>
      <c r="AP448" s="159"/>
      <c r="AQ448" s="159"/>
      <c r="AR448" s="159"/>
      <c r="AS448" s="159"/>
      <c r="AT448" s="159"/>
      <c r="AU448" s="159"/>
    </row>
    <row r="449" spans="2:47" s="38" customFormat="1" ht="12.75">
      <c r="B449" s="43"/>
      <c r="H449" s="159"/>
      <c r="I449" s="159"/>
      <c r="J449" s="159"/>
      <c r="K449" s="159"/>
      <c r="L449" s="159"/>
      <c r="M449" s="159"/>
      <c r="N449" s="159"/>
      <c r="O449" s="159"/>
      <c r="P449" s="159"/>
      <c r="Q449" s="159"/>
      <c r="R449" s="159"/>
      <c r="S449" s="159"/>
      <c r="T449" s="159"/>
      <c r="U449" s="159"/>
      <c r="V449" s="159"/>
      <c r="W449" s="159"/>
      <c r="X449" s="159"/>
      <c r="Y449" s="159"/>
      <c r="Z449" s="159"/>
      <c r="AA449" s="159"/>
      <c r="AB449" s="159"/>
      <c r="AC449" s="159"/>
      <c r="AD449" s="159"/>
      <c r="AE449" s="159"/>
      <c r="AF449" s="159"/>
      <c r="AG449" s="159"/>
      <c r="AH449" s="159"/>
      <c r="AI449" s="159"/>
      <c r="AJ449" s="159"/>
      <c r="AK449" s="159"/>
      <c r="AL449" s="159"/>
      <c r="AM449" s="159"/>
      <c r="AN449" s="159"/>
      <c r="AO449" s="159"/>
      <c r="AP449" s="159"/>
      <c r="AQ449" s="159"/>
      <c r="AR449" s="159"/>
      <c r="AS449" s="159"/>
      <c r="AT449" s="159"/>
      <c r="AU449" s="159"/>
    </row>
    <row r="450" spans="2:47" s="38" customFormat="1" ht="12.75">
      <c r="B450" s="43"/>
      <c r="H450" s="159"/>
      <c r="I450" s="159"/>
      <c r="J450" s="159"/>
      <c r="K450" s="159"/>
      <c r="L450" s="159"/>
      <c r="M450" s="159"/>
      <c r="N450" s="159"/>
      <c r="O450" s="159"/>
      <c r="P450" s="159"/>
      <c r="Q450" s="159"/>
      <c r="R450" s="159"/>
      <c r="S450" s="159"/>
      <c r="T450" s="159"/>
      <c r="U450" s="159"/>
      <c r="V450" s="159"/>
      <c r="W450" s="159"/>
      <c r="X450" s="159"/>
      <c r="Y450" s="159"/>
      <c r="Z450" s="159"/>
      <c r="AA450" s="159"/>
      <c r="AB450" s="159"/>
      <c r="AC450" s="159"/>
      <c r="AD450" s="159"/>
      <c r="AE450" s="159"/>
      <c r="AF450" s="159"/>
      <c r="AG450" s="159"/>
      <c r="AH450" s="159"/>
      <c r="AI450" s="159"/>
      <c r="AJ450" s="159"/>
      <c r="AK450" s="159"/>
      <c r="AL450" s="159"/>
      <c r="AM450" s="159"/>
      <c r="AN450" s="159"/>
      <c r="AO450" s="159"/>
      <c r="AP450" s="159"/>
      <c r="AQ450" s="159"/>
      <c r="AR450" s="159"/>
      <c r="AS450" s="159"/>
      <c r="AT450" s="159"/>
      <c r="AU450" s="159"/>
    </row>
    <row r="451" spans="2:47" s="38" customFormat="1" ht="12.75">
      <c r="B451" s="43"/>
      <c r="H451" s="159"/>
      <c r="I451" s="159"/>
      <c r="J451" s="159"/>
      <c r="K451" s="159"/>
      <c r="L451" s="159"/>
      <c r="M451" s="159"/>
      <c r="N451" s="159"/>
      <c r="O451" s="159"/>
      <c r="P451" s="159"/>
      <c r="Q451" s="159"/>
      <c r="R451" s="159"/>
      <c r="S451" s="159"/>
      <c r="T451" s="159"/>
      <c r="U451" s="159"/>
      <c r="V451" s="159"/>
      <c r="W451" s="159"/>
      <c r="X451" s="159"/>
      <c r="Y451" s="159"/>
      <c r="Z451" s="159"/>
      <c r="AA451" s="159"/>
      <c r="AB451" s="159"/>
      <c r="AC451" s="159"/>
      <c r="AD451" s="159"/>
      <c r="AE451" s="159"/>
      <c r="AF451" s="159"/>
      <c r="AG451" s="159"/>
      <c r="AH451" s="159"/>
      <c r="AI451" s="159"/>
      <c r="AJ451" s="159"/>
      <c r="AK451" s="159"/>
      <c r="AL451" s="159"/>
      <c r="AM451" s="159"/>
      <c r="AN451" s="159"/>
      <c r="AO451" s="159"/>
      <c r="AP451" s="159"/>
      <c r="AQ451" s="159"/>
      <c r="AR451" s="159"/>
      <c r="AS451" s="159"/>
      <c r="AT451" s="159"/>
      <c r="AU451" s="159"/>
    </row>
    <row r="452" spans="2:47" s="38" customFormat="1" ht="12.75">
      <c r="B452" s="43"/>
      <c r="H452" s="159"/>
      <c r="I452" s="159"/>
      <c r="J452" s="159"/>
      <c r="K452" s="159"/>
      <c r="L452" s="159"/>
      <c r="M452" s="159"/>
      <c r="N452" s="159"/>
      <c r="O452" s="159"/>
      <c r="P452" s="159"/>
      <c r="Q452" s="159"/>
      <c r="R452" s="159"/>
      <c r="S452" s="159"/>
      <c r="T452" s="159"/>
      <c r="U452" s="159"/>
      <c r="V452" s="159"/>
      <c r="W452" s="159"/>
      <c r="X452" s="159"/>
      <c r="Y452" s="159"/>
      <c r="Z452" s="159"/>
      <c r="AA452" s="159"/>
      <c r="AB452" s="159"/>
      <c r="AC452" s="159"/>
      <c r="AD452" s="159"/>
      <c r="AE452" s="159"/>
      <c r="AF452" s="159"/>
      <c r="AG452" s="159"/>
      <c r="AH452" s="159"/>
      <c r="AI452" s="159"/>
      <c r="AJ452" s="159"/>
      <c r="AK452" s="159"/>
      <c r="AL452" s="159"/>
      <c r="AM452" s="159"/>
      <c r="AN452" s="159"/>
      <c r="AO452" s="159"/>
      <c r="AP452" s="159"/>
      <c r="AQ452" s="159"/>
      <c r="AR452" s="159"/>
      <c r="AS452" s="159"/>
      <c r="AT452" s="159"/>
      <c r="AU452" s="159"/>
    </row>
    <row r="453" spans="2:47" s="38" customFormat="1" ht="12.75">
      <c r="B453" s="43"/>
      <c r="H453" s="159"/>
      <c r="I453" s="159"/>
      <c r="J453" s="159"/>
      <c r="K453" s="159"/>
      <c r="L453" s="159"/>
      <c r="M453" s="159"/>
      <c r="N453" s="159"/>
      <c r="O453" s="159"/>
      <c r="P453" s="159"/>
      <c r="Q453" s="159"/>
      <c r="R453" s="159"/>
      <c r="S453" s="159"/>
      <c r="T453" s="159"/>
      <c r="U453" s="159"/>
      <c r="V453" s="159"/>
      <c r="W453" s="159"/>
      <c r="X453" s="159"/>
      <c r="Y453" s="159"/>
      <c r="Z453" s="159"/>
      <c r="AA453" s="159"/>
      <c r="AB453" s="159"/>
      <c r="AC453" s="159"/>
      <c r="AD453" s="159"/>
      <c r="AE453" s="159"/>
      <c r="AF453" s="159"/>
      <c r="AG453" s="159"/>
      <c r="AH453" s="159"/>
      <c r="AI453" s="159"/>
      <c r="AJ453" s="159"/>
      <c r="AK453" s="159"/>
      <c r="AL453" s="159"/>
      <c r="AM453" s="159"/>
      <c r="AN453" s="159"/>
      <c r="AO453" s="159"/>
      <c r="AP453" s="159"/>
      <c r="AQ453" s="159"/>
      <c r="AR453" s="159"/>
      <c r="AS453" s="159"/>
      <c r="AT453" s="159"/>
      <c r="AU453" s="159"/>
    </row>
    <row r="454" spans="2:47" s="38" customFormat="1" ht="12.75">
      <c r="B454" s="43"/>
      <c r="H454" s="159"/>
      <c r="I454" s="159"/>
      <c r="J454" s="159"/>
      <c r="K454" s="159"/>
      <c r="L454" s="159"/>
      <c r="M454" s="159"/>
      <c r="N454" s="159"/>
      <c r="O454" s="159"/>
      <c r="P454" s="159"/>
      <c r="Q454" s="159"/>
      <c r="R454" s="159"/>
      <c r="S454" s="159"/>
      <c r="T454" s="159"/>
      <c r="U454" s="159"/>
      <c r="V454" s="159"/>
      <c r="W454" s="159"/>
      <c r="X454" s="159"/>
      <c r="Y454" s="159"/>
      <c r="Z454" s="159"/>
      <c r="AA454" s="159"/>
      <c r="AB454" s="159"/>
      <c r="AC454" s="159"/>
      <c r="AD454" s="159"/>
      <c r="AE454" s="159"/>
      <c r="AF454" s="159"/>
      <c r="AG454" s="159"/>
      <c r="AH454" s="159"/>
      <c r="AI454" s="159"/>
      <c r="AJ454" s="159"/>
      <c r="AK454" s="159"/>
      <c r="AL454" s="159"/>
      <c r="AM454" s="159"/>
      <c r="AN454" s="159"/>
      <c r="AO454" s="159"/>
      <c r="AP454" s="159"/>
      <c r="AQ454" s="159"/>
      <c r="AR454" s="159"/>
      <c r="AS454" s="159"/>
      <c r="AT454" s="159"/>
      <c r="AU454" s="159"/>
    </row>
    <row r="455" spans="2:47" s="38" customFormat="1" ht="12.75">
      <c r="B455" s="43"/>
      <c r="H455" s="159"/>
      <c r="I455" s="159"/>
      <c r="J455" s="159"/>
      <c r="K455" s="159"/>
      <c r="L455" s="159"/>
      <c r="M455" s="159"/>
      <c r="N455" s="159"/>
      <c r="O455" s="159"/>
      <c r="P455" s="159"/>
      <c r="Q455" s="159"/>
      <c r="R455" s="159"/>
      <c r="S455" s="159"/>
      <c r="T455" s="159"/>
      <c r="U455" s="159"/>
      <c r="V455" s="159"/>
      <c r="W455" s="159"/>
      <c r="X455" s="159"/>
      <c r="Y455" s="159"/>
      <c r="Z455" s="159"/>
      <c r="AA455" s="159"/>
      <c r="AB455" s="159"/>
      <c r="AC455" s="159"/>
      <c r="AD455" s="159"/>
      <c r="AE455" s="159"/>
      <c r="AF455" s="159"/>
      <c r="AG455" s="159"/>
      <c r="AH455" s="159"/>
      <c r="AI455" s="159"/>
      <c r="AJ455" s="159"/>
      <c r="AK455" s="159"/>
      <c r="AL455" s="159"/>
      <c r="AM455" s="159"/>
      <c r="AN455" s="159"/>
      <c r="AO455" s="159"/>
      <c r="AP455" s="159"/>
      <c r="AQ455" s="159"/>
      <c r="AR455" s="159"/>
      <c r="AS455" s="159"/>
      <c r="AT455" s="159"/>
      <c r="AU455" s="159"/>
    </row>
    <row r="456" spans="2:47" s="38" customFormat="1" ht="12.75">
      <c r="B456" s="43"/>
      <c r="H456" s="159"/>
      <c r="I456" s="159"/>
      <c r="J456" s="159"/>
      <c r="K456" s="159"/>
      <c r="L456" s="159"/>
      <c r="M456" s="159"/>
      <c r="N456" s="159"/>
      <c r="O456" s="159"/>
      <c r="P456" s="159"/>
      <c r="Q456" s="159"/>
      <c r="R456" s="159"/>
      <c r="S456" s="159"/>
      <c r="T456" s="159"/>
      <c r="U456" s="159"/>
      <c r="V456" s="159"/>
      <c r="W456" s="159"/>
      <c r="X456" s="159"/>
      <c r="Y456" s="159"/>
      <c r="Z456" s="159"/>
      <c r="AA456" s="159"/>
      <c r="AB456" s="159"/>
      <c r="AC456" s="159"/>
      <c r="AD456" s="159"/>
      <c r="AE456" s="159"/>
      <c r="AF456" s="159"/>
      <c r="AG456" s="159"/>
      <c r="AH456" s="159"/>
      <c r="AI456" s="159"/>
      <c r="AJ456" s="159"/>
      <c r="AK456" s="159"/>
      <c r="AL456" s="159"/>
      <c r="AM456" s="159"/>
      <c r="AN456" s="159"/>
      <c r="AO456" s="159"/>
      <c r="AP456" s="159"/>
      <c r="AQ456" s="159"/>
      <c r="AR456" s="159"/>
      <c r="AS456" s="159"/>
      <c r="AT456" s="159"/>
      <c r="AU456" s="159"/>
    </row>
    <row r="457" spans="2:47" s="38" customFormat="1" ht="12.75">
      <c r="B457" s="43"/>
      <c r="H457" s="159"/>
      <c r="I457" s="159"/>
      <c r="J457" s="159"/>
      <c r="K457" s="159"/>
      <c r="L457" s="159"/>
      <c r="M457" s="159"/>
      <c r="N457" s="159"/>
      <c r="O457" s="159"/>
      <c r="P457" s="159"/>
      <c r="Q457" s="159"/>
      <c r="R457" s="159"/>
      <c r="S457" s="159"/>
      <c r="T457" s="159"/>
      <c r="U457" s="159"/>
      <c r="V457" s="159"/>
      <c r="W457" s="159"/>
      <c r="X457" s="159"/>
      <c r="Y457" s="159"/>
      <c r="Z457" s="159"/>
      <c r="AA457" s="159"/>
      <c r="AB457" s="159"/>
      <c r="AC457" s="159"/>
      <c r="AD457" s="159"/>
      <c r="AE457" s="159"/>
      <c r="AF457" s="159"/>
      <c r="AG457" s="159"/>
      <c r="AH457" s="159"/>
      <c r="AI457" s="159"/>
      <c r="AJ457" s="159"/>
      <c r="AK457" s="159"/>
      <c r="AL457" s="159"/>
      <c r="AM457" s="159"/>
      <c r="AN457" s="159"/>
      <c r="AO457" s="159"/>
      <c r="AP457" s="159"/>
      <c r="AQ457" s="159"/>
      <c r="AR457" s="159"/>
      <c r="AS457" s="159"/>
      <c r="AT457" s="159"/>
      <c r="AU457" s="159"/>
    </row>
    <row r="458" spans="2:47" s="38" customFormat="1" ht="12.75">
      <c r="B458" s="43"/>
      <c r="H458" s="159"/>
      <c r="I458" s="159"/>
      <c r="J458" s="159"/>
      <c r="K458" s="159"/>
      <c r="L458" s="159"/>
      <c r="M458" s="159"/>
      <c r="N458" s="159"/>
      <c r="O458" s="159"/>
      <c r="P458" s="159"/>
      <c r="Q458" s="159"/>
      <c r="R458" s="159"/>
      <c r="S458" s="159"/>
      <c r="T458" s="159"/>
      <c r="U458" s="159"/>
      <c r="V458" s="159"/>
      <c r="W458" s="159"/>
      <c r="X458" s="159"/>
      <c r="Y458" s="159"/>
      <c r="Z458" s="159"/>
      <c r="AA458" s="159"/>
      <c r="AB458" s="159"/>
      <c r="AC458" s="159"/>
      <c r="AD458" s="159"/>
      <c r="AE458" s="159"/>
      <c r="AF458" s="159"/>
      <c r="AG458" s="159"/>
      <c r="AH458" s="159"/>
      <c r="AI458" s="159"/>
      <c r="AJ458" s="159"/>
      <c r="AK458" s="159"/>
      <c r="AL458" s="159"/>
      <c r="AM458" s="159"/>
      <c r="AN458" s="159"/>
      <c r="AO458" s="159"/>
      <c r="AP458" s="159"/>
      <c r="AQ458" s="159"/>
      <c r="AR458" s="159"/>
      <c r="AS458" s="159"/>
      <c r="AT458" s="159"/>
      <c r="AU458" s="159"/>
    </row>
    <row r="459" spans="2:47" s="38" customFormat="1" ht="12.75">
      <c r="B459" s="43"/>
      <c r="H459" s="159"/>
      <c r="I459" s="159"/>
      <c r="J459" s="159"/>
      <c r="K459" s="159"/>
      <c r="L459" s="159"/>
      <c r="M459" s="159"/>
      <c r="N459" s="159"/>
      <c r="O459" s="159"/>
      <c r="P459" s="159"/>
      <c r="Q459" s="159"/>
      <c r="R459" s="159"/>
      <c r="S459" s="159"/>
      <c r="T459" s="159"/>
      <c r="U459" s="159"/>
      <c r="V459" s="159"/>
      <c r="W459" s="159"/>
      <c r="X459" s="159"/>
      <c r="Y459" s="159"/>
      <c r="Z459" s="159"/>
      <c r="AA459" s="159"/>
      <c r="AB459" s="159"/>
      <c r="AC459" s="159"/>
      <c r="AD459" s="159"/>
      <c r="AE459" s="159"/>
      <c r="AF459" s="159"/>
      <c r="AG459" s="159"/>
      <c r="AH459" s="159"/>
      <c r="AI459" s="159"/>
      <c r="AJ459" s="159"/>
      <c r="AK459" s="159"/>
      <c r="AL459" s="159"/>
      <c r="AM459" s="159"/>
      <c r="AN459" s="159"/>
      <c r="AO459" s="159"/>
      <c r="AP459" s="159"/>
      <c r="AQ459" s="159"/>
      <c r="AR459" s="159"/>
      <c r="AS459" s="159"/>
      <c r="AT459" s="159"/>
      <c r="AU459" s="159"/>
    </row>
    <row r="460" spans="2:47" s="38" customFormat="1" ht="12.75">
      <c r="B460" s="43"/>
      <c r="H460" s="159"/>
      <c r="I460" s="159"/>
      <c r="J460" s="159"/>
      <c r="K460" s="159"/>
      <c r="L460" s="159"/>
      <c r="M460" s="159"/>
      <c r="N460" s="159"/>
      <c r="O460" s="159"/>
      <c r="P460" s="159"/>
      <c r="Q460" s="159"/>
      <c r="R460" s="159"/>
      <c r="S460" s="159"/>
      <c r="T460" s="159"/>
      <c r="U460" s="159"/>
      <c r="V460" s="159"/>
      <c r="W460" s="159"/>
      <c r="X460" s="159"/>
      <c r="Y460" s="159"/>
      <c r="Z460" s="159"/>
      <c r="AA460" s="159"/>
      <c r="AB460" s="159"/>
      <c r="AC460" s="159"/>
      <c r="AD460" s="159"/>
      <c r="AE460" s="159"/>
      <c r="AF460" s="159"/>
      <c r="AG460" s="159"/>
      <c r="AH460" s="159"/>
      <c r="AI460" s="159"/>
      <c r="AJ460" s="159"/>
      <c r="AK460" s="159"/>
      <c r="AL460" s="159"/>
      <c r="AM460" s="159"/>
      <c r="AN460" s="159"/>
      <c r="AO460" s="159"/>
      <c r="AP460" s="159"/>
      <c r="AQ460" s="159"/>
      <c r="AR460" s="159"/>
      <c r="AS460" s="159"/>
      <c r="AT460" s="159"/>
      <c r="AU460" s="159"/>
    </row>
    <row r="461" spans="2:47" s="38" customFormat="1" ht="12.75">
      <c r="B461" s="43"/>
      <c r="H461" s="159"/>
      <c r="I461" s="159"/>
      <c r="J461" s="159"/>
      <c r="K461" s="159"/>
      <c r="L461" s="159"/>
      <c r="M461" s="159"/>
      <c r="N461" s="159"/>
      <c r="O461" s="159"/>
      <c r="P461" s="159"/>
      <c r="Q461" s="159"/>
      <c r="R461" s="159"/>
      <c r="S461" s="159"/>
      <c r="T461" s="159"/>
      <c r="U461" s="159"/>
      <c r="V461" s="159"/>
      <c r="W461" s="159"/>
      <c r="X461" s="159"/>
      <c r="Y461" s="159"/>
      <c r="Z461" s="159"/>
      <c r="AA461" s="159"/>
      <c r="AB461" s="159"/>
      <c r="AC461" s="159"/>
      <c r="AD461" s="159"/>
      <c r="AE461" s="159"/>
      <c r="AF461" s="159"/>
      <c r="AG461" s="159"/>
      <c r="AH461" s="159"/>
      <c r="AI461" s="159"/>
      <c r="AJ461" s="159"/>
      <c r="AK461" s="159"/>
      <c r="AL461" s="159"/>
      <c r="AM461" s="159"/>
      <c r="AN461" s="159"/>
      <c r="AO461" s="159"/>
      <c r="AP461" s="159"/>
      <c r="AQ461" s="159"/>
      <c r="AR461" s="159"/>
      <c r="AS461" s="159"/>
      <c r="AT461" s="159"/>
      <c r="AU461" s="159"/>
    </row>
    <row r="462" spans="2:47" s="38" customFormat="1" ht="12.75">
      <c r="B462" s="43"/>
      <c r="H462" s="159"/>
      <c r="I462" s="159"/>
      <c r="J462" s="159"/>
      <c r="K462" s="159"/>
      <c r="L462" s="159"/>
      <c r="M462" s="159"/>
      <c r="N462" s="159"/>
      <c r="O462" s="159"/>
      <c r="P462" s="159"/>
      <c r="Q462" s="159"/>
      <c r="R462" s="159"/>
      <c r="S462" s="159"/>
      <c r="T462" s="159"/>
      <c r="U462" s="159"/>
      <c r="V462" s="159"/>
      <c r="W462" s="159"/>
      <c r="X462" s="159"/>
      <c r="Y462" s="159"/>
      <c r="Z462" s="159"/>
      <c r="AA462" s="159"/>
      <c r="AB462" s="159"/>
      <c r="AC462" s="159"/>
      <c r="AD462" s="159"/>
      <c r="AE462" s="159"/>
      <c r="AF462" s="159"/>
      <c r="AG462" s="159"/>
      <c r="AH462" s="159"/>
      <c r="AI462" s="159"/>
      <c r="AJ462" s="159"/>
      <c r="AK462" s="159"/>
      <c r="AL462" s="159"/>
      <c r="AM462" s="159"/>
      <c r="AN462" s="159"/>
      <c r="AO462" s="159"/>
      <c r="AP462" s="159"/>
      <c r="AQ462" s="159"/>
      <c r="AR462" s="159"/>
      <c r="AS462" s="159"/>
      <c r="AT462" s="159"/>
      <c r="AU462" s="159"/>
    </row>
    <row r="463" spans="2:47" s="38" customFormat="1" ht="12.75">
      <c r="B463" s="43"/>
      <c r="H463" s="159"/>
      <c r="I463" s="159"/>
      <c r="J463" s="159"/>
      <c r="K463" s="159"/>
      <c r="L463" s="159"/>
      <c r="M463" s="159"/>
      <c r="N463" s="159"/>
      <c r="O463" s="159"/>
      <c r="P463" s="159"/>
      <c r="Q463" s="159"/>
      <c r="R463" s="159"/>
      <c r="S463" s="159"/>
      <c r="T463" s="159"/>
      <c r="U463" s="159"/>
      <c r="V463" s="159"/>
      <c r="W463" s="159"/>
      <c r="X463" s="159"/>
      <c r="Y463" s="159"/>
      <c r="Z463" s="159"/>
      <c r="AA463" s="159"/>
      <c r="AB463" s="159"/>
      <c r="AC463" s="159"/>
      <c r="AD463" s="159"/>
      <c r="AE463" s="159"/>
      <c r="AF463" s="159"/>
      <c r="AG463" s="159"/>
      <c r="AH463" s="159"/>
      <c r="AI463" s="159"/>
      <c r="AJ463" s="159"/>
      <c r="AK463" s="159"/>
      <c r="AL463" s="159"/>
      <c r="AM463" s="159"/>
      <c r="AN463" s="159"/>
      <c r="AO463" s="159"/>
      <c r="AP463" s="159"/>
      <c r="AQ463" s="159"/>
      <c r="AR463" s="159"/>
      <c r="AS463" s="159"/>
      <c r="AT463" s="159"/>
      <c r="AU463" s="159"/>
    </row>
    <row r="464" spans="2:47" s="38" customFormat="1" ht="12.75">
      <c r="B464" s="43"/>
      <c r="H464" s="159"/>
      <c r="I464" s="159"/>
      <c r="J464" s="159"/>
      <c r="K464" s="159"/>
      <c r="L464" s="159"/>
      <c r="M464" s="159"/>
      <c r="N464" s="159"/>
      <c r="O464" s="159"/>
      <c r="P464" s="159"/>
      <c r="Q464" s="159"/>
      <c r="R464" s="159"/>
      <c r="S464" s="159"/>
      <c r="T464" s="159"/>
      <c r="U464" s="159"/>
      <c r="V464" s="159"/>
      <c r="W464" s="159"/>
      <c r="X464" s="159"/>
      <c r="Y464" s="159"/>
      <c r="Z464" s="159"/>
      <c r="AA464" s="159"/>
      <c r="AB464" s="159"/>
      <c r="AC464" s="159"/>
      <c r="AD464" s="159"/>
      <c r="AE464" s="159"/>
      <c r="AF464" s="159"/>
      <c r="AG464" s="159"/>
      <c r="AH464" s="159"/>
      <c r="AI464" s="159"/>
      <c r="AJ464" s="159"/>
      <c r="AK464" s="159"/>
      <c r="AL464" s="159"/>
      <c r="AM464" s="159"/>
      <c r="AN464" s="159"/>
      <c r="AO464" s="159"/>
      <c r="AP464" s="159"/>
      <c r="AQ464" s="159"/>
      <c r="AR464" s="159"/>
      <c r="AS464" s="159"/>
      <c r="AT464" s="159"/>
      <c r="AU464" s="159"/>
    </row>
    <row r="465" spans="2:47" s="38" customFormat="1" ht="12.75">
      <c r="B465" s="43"/>
      <c r="H465" s="159"/>
      <c r="I465" s="159"/>
      <c r="J465" s="159"/>
      <c r="K465" s="159"/>
      <c r="L465" s="159"/>
      <c r="M465" s="159"/>
      <c r="N465" s="159"/>
      <c r="O465" s="159"/>
      <c r="P465" s="159"/>
      <c r="Q465" s="159"/>
      <c r="R465" s="159"/>
      <c r="S465" s="159"/>
      <c r="T465" s="159"/>
      <c r="U465" s="159"/>
      <c r="V465" s="159"/>
      <c r="W465" s="159"/>
      <c r="X465" s="159"/>
      <c r="Y465" s="159"/>
      <c r="Z465" s="159"/>
      <c r="AA465" s="159"/>
      <c r="AB465" s="159"/>
      <c r="AC465" s="159"/>
      <c r="AD465" s="159"/>
      <c r="AE465" s="159"/>
      <c r="AF465" s="159"/>
      <c r="AG465" s="159"/>
      <c r="AH465" s="159"/>
      <c r="AI465" s="159"/>
      <c r="AJ465" s="159"/>
      <c r="AK465" s="159"/>
      <c r="AL465" s="159"/>
      <c r="AM465" s="159"/>
      <c r="AN465" s="159"/>
      <c r="AO465" s="159"/>
      <c r="AP465" s="159"/>
      <c r="AQ465" s="159"/>
      <c r="AR465" s="159"/>
      <c r="AS465" s="159"/>
      <c r="AT465" s="159"/>
      <c r="AU465" s="159"/>
    </row>
    <row r="466" spans="2:47" s="38" customFormat="1" ht="12.75">
      <c r="B466" s="43"/>
      <c r="H466" s="159"/>
      <c r="I466" s="159"/>
      <c r="J466" s="159"/>
      <c r="K466" s="159"/>
      <c r="L466" s="159"/>
      <c r="M466" s="159"/>
      <c r="N466" s="159"/>
      <c r="O466" s="159"/>
      <c r="P466" s="159"/>
      <c r="Q466" s="159"/>
      <c r="R466" s="159"/>
      <c r="S466" s="159"/>
      <c r="T466" s="159"/>
      <c r="U466" s="159"/>
      <c r="V466" s="159"/>
      <c r="W466" s="159"/>
      <c r="X466" s="159"/>
      <c r="Y466" s="159"/>
      <c r="Z466" s="159"/>
      <c r="AA466" s="159"/>
      <c r="AB466" s="159"/>
      <c r="AC466" s="159"/>
      <c r="AD466" s="159"/>
      <c r="AE466" s="159"/>
      <c r="AF466" s="159"/>
      <c r="AG466" s="159"/>
      <c r="AH466" s="159"/>
      <c r="AI466" s="159"/>
      <c r="AJ466" s="159"/>
      <c r="AK466" s="159"/>
      <c r="AL466" s="159"/>
      <c r="AM466" s="159"/>
      <c r="AN466" s="159"/>
      <c r="AO466" s="159"/>
      <c r="AP466" s="159"/>
      <c r="AQ466" s="159"/>
      <c r="AR466" s="159"/>
      <c r="AS466" s="159"/>
      <c r="AT466" s="159"/>
      <c r="AU466" s="159"/>
    </row>
    <row r="467" spans="2:47" s="38" customFormat="1" ht="12.75">
      <c r="B467" s="43"/>
      <c r="H467" s="159"/>
      <c r="I467" s="159"/>
      <c r="J467" s="159"/>
      <c r="K467" s="159"/>
      <c r="L467" s="159"/>
      <c r="M467" s="159"/>
      <c r="N467" s="159"/>
      <c r="O467" s="159"/>
      <c r="P467" s="159"/>
      <c r="Q467" s="159"/>
      <c r="R467" s="159"/>
      <c r="S467" s="159"/>
      <c r="T467" s="159"/>
      <c r="U467" s="159"/>
      <c r="V467" s="159"/>
      <c r="W467" s="159"/>
      <c r="X467" s="159"/>
      <c r="Y467" s="159"/>
      <c r="Z467" s="159"/>
      <c r="AA467" s="159"/>
      <c r="AB467" s="159"/>
      <c r="AC467" s="159"/>
      <c r="AD467" s="159"/>
      <c r="AE467" s="159"/>
      <c r="AF467" s="159"/>
      <c r="AG467" s="159"/>
      <c r="AH467" s="159"/>
      <c r="AI467" s="159"/>
      <c r="AJ467" s="159"/>
      <c r="AK467" s="159"/>
      <c r="AL467" s="159"/>
      <c r="AM467" s="159"/>
      <c r="AN467" s="159"/>
      <c r="AO467" s="159"/>
      <c r="AP467" s="159"/>
      <c r="AQ467" s="159"/>
      <c r="AR467" s="159"/>
      <c r="AS467" s="159"/>
      <c r="AT467" s="159"/>
      <c r="AU467" s="159"/>
    </row>
    <row r="468" spans="2:47" s="38" customFormat="1" ht="12.75">
      <c r="B468" s="43"/>
      <c r="H468" s="159"/>
      <c r="I468" s="159"/>
      <c r="J468" s="159"/>
      <c r="K468" s="159"/>
      <c r="L468" s="159"/>
      <c r="M468" s="159"/>
      <c r="N468" s="159"/>
      <c r="O468" s="159"/>
      <c r="P468" s="159"/>
      <c r="Q468" s="159"/>
      <c r="R468" s="159"/>
      <c r="S468" s="159"/>
      <c r="T468" s="159"/>
      <c r="U468" s="159"/>
      <c r="V468" s="159"/>
      <c r="W468" s="159"/>
      <c r="X468" s="159"/>
      <c r="Y468" s="159"/>
      <c r="Z468" s="159"/>
      <c r="AA468" s="159"/>
      <c r="AB468" s="159"/>
      <c r="AC468" s="159"/>
      <c r="AD468" s="159"/>
      <c r="AE468" s="159"/>
      <c r="AF468" s="159"/>
      <c r="AG468" s="159"/>
      <c r="AH468" s="159"/>
      <c r="AI468" s="159"/>
      <c r="AJ468" s="159"/>
      <c r="AK468" s="159"/>
      <c r="AL468" s="159"/>
      <c r="AM468" s="159"/>
      <c r="AN468" s="159"/>
      <c r="AO468" s="159"/>
      <c r="AP468" s="159"/>
      <c r="AQ468" s="159"/>
      <c r="AR468" s="159"/>
      <c r="AS468" s="159"/>
      <c r="AT468" s="159"/>
      <c r="AU468" s="159"/>
    </row>
    <row r="469" spans="2:47" s="38" customFormat="1" ht="12.75">
      <c r="B469" s="43"/>
      <c r="H469" s="159"/>
      <c r="I469" s="159"/>
      <c r="J469" s="159"/>
      <c r="K469" s="159"/>
      <c r="L469" s="159"/>
      <c r="M469" s="159"/>
      <c r="N469" s="159"/>
      <c r="O469" s="159"/>
      <c r="P469" s="159"/>
      <c r="Q469" s="159"/>
      <c r="R469" s="159"/>
      <c r="S469" s="159"/>
      <c r="T469" s="159"/>
      <c r="U469" s="159"/>
      <c r="V469" s="159"/>
      <c r="W469" s="159"/>
      <c r="X469" s="159"/>
      <c r="Y469" s="159"/>
      <c r="Z469" s="159"/>
      <c r="AA469" s="159"/>
      <c r="AB469" s="159"/>
      <c r="AC469" s="159"/>
      <c r="AD469" s="159"/>
      <c r="AE469" s="159"/>
      <c r="AF469" s="159"/>
      <c r="AG469" s="159"/>
      <c r="AH469" s="159"/>
      <c r="AI469" s="159"/>
      <c r="AJ469" s="159"/>
      <c r="AK469" s="159"/>
      <c r="AL469" s="159"/>
      <c r="AM469" s="159"/>
      <c r="AN469" s="159"/>
      <c r="AO469" s="159"/>
      <c r="AP469" s="159"/>
      <c r="AQ469" s="159"/>
      <c r="AR469" s="159"/>
      <c r="AS469" s="159"/>
      <c r="AT469" s="159"/>
      <c r="AU469" s="159"/>
    </row>
    <row r="470" spans="2:47" s="38" customFormat="1" ht="12.75">
      <c r="B470" s="43"/>
      <c r="H470" s="159"/>
      <c r="I470" s="159"/>
      <c r="J470" s="159"/>
      <c r="K470" s="159"/>
      <c r="L470" s="159"/>
      <c r="M470" s="159"/>
      <c r="N470" s="159"/>
      <c r="O470" s="159"/>
      <c r="P470" s="159"/>
      <c r="Q470" s="159"/>
      <c r="R470" s="159"/>
      <c r="S470" s="159"/>
      <c r="T470" s="159"/>
      <c r="U470" s="159"/>
      <c r="V470" s="159"/>
      <c r="W470" s="159"/>
      <c r="X470" s="159"/>
      <c r="Y470" s="159"/>
      <c r="Z470" s="159"/>
      <c r="AA470" s="159"/>
      <c r="AB470" s="159"/>
      <c r="AC470" s="159"/>
      <c r="AD470" s="159"/>
      <c r="AE470" s="159"/>
      <c r="AF470" s="159"/>
      <c r="AG470" s="159"/>
      <c r="AH470" s="159"/>
      <c r="AI470" s="159"/>
      <c r="AJ470" s="159"/>
      <c r="AK470" s="159"/>
      <c r="AL470" s="159"/>
      <c r="AM470" s="159"/>
      <c r="AN470" s="159"/>
      <c r="AO470" s="159"/>
      <c r="AP470" s="159"/>
      <c r="AQ470" s="159"/>
      <c r="AR470" s="159"/>
      <c r="AS470" s="159"/>
      <c r="AT470" s="159"/>
      <c r="AU470" s="159"/>
    </row>
    <row r="471" spans="2:47" s="38" customFormat="1" ht="12.75">
      <c r="B471" s="43"/>
      <c r="H471" s="159"/>
      <c r="I471" s="159"/>
      <c r="J471" s="159"/>
      <c r="K471" s="159"/>
      <c r="L471" s="159"/>
      <c r="M471" s="159"/>
      <c r="N471" s="159"/>
      <c r="O471" s="159"/>
      <c r="P471" s="159"/>
      <c r="Q471" s="159"/>
      <c r="R471" s="159"/>
      <c r="S471" s="159"/>
      <c r="T471" s="159"/>
      <c r="U471" s="159"/>
      <c r="V471" s="159"/>
      <c r="W471" s="159"/>
      <c r="X471" s="159"/>
      <c r="Y471" s="159"/>
      <c r="Z471" s="159"/>
      <c r="AA471" s="159"/>
      <c r="AB471" s="159"/>
      <c r="AC471" s="159"/>
      <c r="AD471" s="159"/>
      <c r="AE471" s="159"/>
      <c r="AF471" s="159"/>
      <c r="AG471" s="159"/>
      <c r="AH471" s="159"/>
      <c r="AI471" s="159"/>
      <c r="AJ471" s="159"/>
      <c r="AK471" s="159"/>
      <c r="AL471" s="159"/>
      <c r="AM471" s="159"/>
      <c r="AN471" s="159"/>
      <c r="AO471" s="159"/>
      <c r="AP471" s="159"/>
      <c r="AQ471" s="159"/>
      <c r="AR471" s="159"/>
      <c r="AS471" s="159"/>
      <c r="AT471" s="159"/>
      <c r="AU471" s="159"/>
    </row>
    <row r="472" spans="2:47" s="38" customFormat="1" ht="12.75">
      <c r="B472" s="43"/>
      <c r="H472" s="159"/>
      <c r="I472" s="159"/>
      <c r="J472" s="159"/>
      <c r="K472" s="159"/>
      <c r="L472" s="159"/>
      <c r="M472" s="159"/>
      <c r="N472" s="159"/>
      <c r="O472" s="159"/>
      <c r="P472" s="159"/>
      <c r="Q472" s="159"/>
      <c r="R472" s="159"/>
      <c r="S472" s="159"/>
      <c r="T472" s="159"/>
      <c r="U472" s="159"/>
      <c r="V472" s="159"/>
      <c r="W472" s="159"/>
      <c r="X472" s="159"/>
      <c r="Y472" s="159"/>
      <c r="Z472" s="159"/>
      <c r="AA472" s="159"/>
      <c r="AB472" s="159"/>
      <c r="AC472" s="159"/>
      <c r="AD472" s="159"/>
      <c r="AE472" s="159"/>
      <c r="AF472" s="159"/>
      <c r="AG472" s="159"/>
      <c r="AH472" s="159"/>
      <c r="AI472" s="159"/>
      <c r="AJ472" s="159"/>
      <c r="AK472" s="159"/>
      <c r="AL472" s="159"/>
      <c r="AM472" s="159"/>
      <c r="AN472" s="159"/>
      <c r="AO472" s="159"/>
      <c r="AP472" s="159"/>
      <c r="AQ472" s="159"/>
      <c r="AR472" s="159"/>
      <c r="AS472" s="159"/>
      <c r="AT472" s="159"/>
      <c r="AU472" s="159"/>
    </row>
    <row r="473" spans="2:47" s="38" customFormat="1" ht="12.75">
      <c r="B473" s="43"/>
      <c r="H473" s="159"/>
      <c r="I473" s="159"/>
      <c r="J473" s="159"/>
      <c r="K473" s="159"/>
      <c r="L473" s="159"/>
      <c r="M473" s="159"/>
      <c r="N473" s="159"/>
      <c r="O473" s="159"/>
      <c r="P473" s="159"/>
      <c r="Q473" s="159"/>
      <c r="R473" s="159"/>
      <c r="S473" s="159"/>
      <c r="T473" s="159"/>
      <c r="U473" s="159"/>
      <c r="V473" s="159"/>
      <c r="W473" s="159"/>
      <c r="X473" s="159"/>
      <c r="Y473" s="159"/>
      <c r="Z473" s="159"/>
      <c r="AA473" s="159"/>
      <c r="AB473" s="159"/>
      <c r="AC473" s="159"/>
      <c r="AD473" s="159"/>
      <c r="AE473" s="159"/>
      <c r="AF473" s="159"/>
      <c r="AG473" s="159"/>
      <c r="AH473" s="159"/>
      <c r="AI473" s="159"/>
      <c r="AJ473" s="159"/>
      <c r="AK473" s="159"/>
      <c r="AL473" s="159"/>
      <c r="AM473" s="159"/>
      <c r="AN473" s="159"/>
      <c r="AO473" s="159"/>
      <c r="AP473" s="159"/>
      <c r="AQ473" s="159"/>
      <c r="AR473" s="159"/>
      <c r="AS473" s="159"/>
      <c r="AT473" s="159"/>
      <c r="AU473" s="159"/>
    </row>
    <row r="474" spans="2:47" s="38" customFormat="1" ht="12.75">
      <c r="B474" s="43"/>
      <c r="H474" s="159"/>
      <c r="I474" s="159"/>
      <c r="J474" s="159"/>
      <c r="K474" s="159"/>
      <c r="L474" s="159"/>
      <c r="M474" s="159"/>
      <c r="N474" s="159"/>
      <c r="O474" s="159"/>
      <c r="P474" s="159"/>
      <c r="Q474" s="159"/>
      <c r="R474" s="159"/>
      <c r="S474" s="159"/>
      <c r="T474" s="159"/>
      <c r="U474" s="159"/>
      <c r="V474" s="159"/>
      <c r="W474" s="159"/>
      <c r="X474" s="159"/>
      <c r="Y474" s="159"/>
      <c r="Z474" s="159"/>
      <c r="AA474" s="159"/>
      <c r="AB474" s="159"/>
      <c r="AC474" s="159"/>
      <c r="AD474" s="159"/>
      <c r="AE474" s="159"/>
      <c r="AF474" s="159"/>
      <c r="AG474" s="159"/>
      <c r="AH474" s="159"/>
      <c r="AI474" s="159"/>
      <c r="AJ474" s="159"/>
      <c r="AK474" s="159"/>
      <c r="AL474" s="159"/>
      <c r="AM474" s="159"/>
      <c r="AN474" s="159"/>
      <c r="AO474" s="159"/>
      <c r="AP474" s="159"/>
      <c r="AQ474" s="159"/>
      <c r="AR474" s="159"/>
      <c r="AS474" s="159"/>
      <c r="AT474" s="159"/>
      <c r="AU474" s="159"/>
    </row>
    <row r="475" spans="2:47" s="38" customFormat="1" ht="12.75">
      <c r="B475" s="43"/>
      <c r="H475" s="159"/>
      <c r="I475" s="159"/>
      <c r="J475" s="159"/>
      <c r="K475" s="159"/>
      <c r="L475" s="159"/>
      <c r="M475" s="159"/>
      <c r="N475" s="159"/>
      <c r="O475" s="159"/>
      <c r="P475" s="159"/>
      <c r="Q475" s="159"/>
      <c r="R475" s="159"/>
      <c r="S475" s="159"/>
      <c r="T475" s="159"/>
      <c r="U475" s="159"/>
      <c r="V475" s="159"/>
      <c r="W475" s="159"/>
      <c r="X475" s="159"/>
      <c r="Y475" s="159"/>
      <c r="Z475" s="159"/>
      <c r="AA475" s="159"/>
      <c r="AB475" s="159"/>
      <c r="AC475" s="159"/>
      <c r="AD475" s="159"/>
      <c r="AE475" s="159"/>
      <c r="AF475" s="159"/>
      <c r="AG475" s="159"/>
      <c r="AH475" s="159"/>
      <c r="AI475" s="159"/>
      <c r="AJ475" s="159"/>
      <c r="AK475" s="159"/>
      <c r="AL475" s="159"/>
      <c r="AM475" s="159"/>
      <c r="AN475" s="159"/>
      <c r="AO475" s="159"/>
      <c r="AP475" s="159"/>
      <c r="AQ475" s="159"/>
      <c r="AR475" s="159"/>
      <c r="AS475" s="159"/>
      <c r="AT475" s="159"/>
      <c r="AU475" s="159"/>
    </row>
    <row r="476" spans="2:47" s="38" customFormat="1" ht="12.75">
      <c r="B476" s="43"/>
      <c r="H476" s="159"/>
      <c r="I476" s="159"/>
      <c r="J476" s="159"/>
      <c r="K476" s="159"/>
      <c r="L476" s="159"/>
      <c r="M476" s="159"/>
      <c r="N476" s="159"/>
      <c r="O476" s="159"/>
      <c r="P476" s="159"/>
      <c r="Q476" s="159"/>
      <c r="R476" s="159"/>
      <c r="S476" s="159"/>
      <c r="T476" s="159"/>
      <c r="U476" s="159"/>
      <c r="V476" s="159"/>
      <c r="W476" s="159"/>
      <c r="X476" s="159"/>
      <c r="Y476" s="159"/>
      <c r="Z476" s="159"/>
      <c r="AA476" s="159"/>
      <c r="AB476" s="159"/>
      <c r="AC476" s="159"/>
      <c r="AD476" s="159"/>
      <c r="AE476" s="159"/>
      <c r="AF476" s="159"/>
      <c r="AG476" s="159"/>
      <c r="AH476" s="159"/>
      <c r="AI476" s="159"/>
      <c r="AJ476" s="159"/>
      <c r="AK476" s="159"/>
      <c r="AL476" s="159"/>
      <c r="AM476" s="159"/>
      <c r="AN476" s="159"/>
      <c r="AO476" s="159"/>
      <c r="AP476" s="159"/>
      <c r="AQ476" s="159"/>
      <c r="AR476" s="159"/>
      <c r="AS476" s="159"/>
      <c r="AT476" s="159"/>
      <c r="AU476" s="159"/>
    </row>
    <row r="477" spans="2:47" s="38" customFormat="1" ht="12.75">
      <c r="B477" s="43"/>
      <c r="H477" s="159"/>
      <c r="I477" s="159"/>
      <c r="J477" s="159"/>
      <c r="K477" s="159"/>
      <c r="L477" s="159"/>
      <c r="M477" s="159"/>
      <c r="N477" s="159"/>
      <c r="O477" s="159"/>
      <c r="P477" s="159"/>
      <c r="Q477" s="159"/>
      <c r="R477" s="159"/>
      <c r="S477" s="159"/>
      <c r="T477" s="159"/>
      <c r="U477" s="159"/>
      <c r="V477" s="159"/>
      <c r="W477" s="159"/>
      <c r="X477" s="159"/>
      <c r="Y477" s="159"/>
      <c r="Z477" s="159"/>
      <c r="AA477" s="159"/>
      <c r="AB477" s="159"/>
      <c r="AC477" s="159"/>
      <c r="AD477" s="159"/>
      <c r="AE477" s="159"/>
      <c r="AF477" s="159"/>
      <c r="AG477" s="159"/>
      <c r="AH477" s="159"/>
      <c r="AI477" s="159"/>
      <c r="AJ477" s="159"/>
      <c r="AK477" s="159"/>
      <c r="AL477" s="159"/>
      <c r="AM477" s="159"/>
      <c r="AN477" s="159"/>
      <c r="AO477" s="159"/>
      <c r="AP477" s="159"/>
      <c r="AQ477" s="159"/>
      <c r="AR477" s="159"/>
      <c r="AS477" s="159"/>
      <c r="AT477" s="159"/>
      <c r="AU477" s="159"/>
    </row>
    <row r="478" spans="2:47" s="38" customFormat="1" ht="12.75">
      <c r="B478" s="43"/>
      <c r="H478" s="159"/>
      <c r="I478" s="159"/>
      <c r="J478" s="159"/>
      <c r="K478" s="159"/>
      <c r="L478" s="159"/>
      <c r="M478" s="159"/>
      <c r="N478" s="159"/>
      <c r="O478" s="159"/>
      <c r="P478" s="159"/>
      <c r="Q478" s="159"/>
      <c r="R478" s="159"/>
      <c r="S478" s="159"/>
      <c r="T478" s="159"/>
      <c r="U478" s="159"/>
      <c r="V478" s="159"/>
      <c r="W478" s="159"/>
      <c r="X478" s="159"/>
      <c r="Y478" s="159"/>
      <c r="Z478" s="159"/>
      <c r="AA478" s="159"/>
      <c r="AB478" s="159"/>
      <c r="AC478" s="159"/>
      <c r="AD478" s="159"/>
      <c r="AE478" s="159"/>
      <c r="AF478" s="159"/>
      <c r="AG478" s="159"/>
      <c r="AH478" s="159"/>
      <c r="AI478" s="159"/>
      <c r="AJ478" s="159"/>
      <c r="AK478" s="159"/>
      <c r="AL478" s="159"/>
      <c r="AM478" s="159"/>
      <c r="AN478" s="159"/>
      <c r="AO478" s="159"/>
      <c r="AP478" s="159"/>
      <c r="AQ478" s="159"/>
      <c r="AR478" s="159"/>
      <c r="AS478" s="159"/>
      <c r="AT478" s="159"/>
      <c r="AU478" s="159"/>
    </row>
    <row r="479" spans="2:47" s="38" customFormat="1" ht="12.75">
      <c r="B479" s="43"/>
      <c r="H479" s="159"/>
      <c r="I479" s="159"/>
      <c r="J479" s="159"/>
      <c r="K479" s="159"/>
      <c r="L479" s="159"/>
      <c r="M479" s="159"/>
      <c r="N479" s="159"/>
      <c r="O479" s="159"/>
      <c r="P479" s="159"/>
      <c r="Q479" s="159"/>
      <c r="R479" s="159"/>
      <c r="S479" s="159"/>
      <c r="T479" s="159"/>
      <c r="U479" s="159"/>
      <c r="V479" s="159"/>
      <c r="W479" s="159"/>
      <c r="X479" s="159"/>
      <c r="Y479" s="159"/>
      <c r="Z479" s="159"/>
      <c r="AA479" s="159"/>
      <c r="AB479" s="159"/>
      <c r="AC479" s="159"/>
      <c r="AD479" s="159"/>
      <c r="AE479" s="159"/>
      <c r="AF479" s="159"/>
      <c r="AG479" s="159"/>
      <c r="AH479" s="159"/>
      <c r="AI479" s="159"/>
      <c r="AJ479" s="159"/>
      <c r="AK479" s="159"/>
      <c r="AL479" s="159"/>
      <c r="AM479" s="159"/>
      <c r="AN479" s="159"/>
      <c r="AO479" s="159"/>
      <c r="AP479" s="159"/>
      <c r="AQ479" s="159"/>
      <c r="AR479" s="159"/>
      <c r="AS479" s="159"/>
      <c r="AT479" s="159"/>
      <c r="AU479" s="159"/>
    </row>
    <row r="480" spans="2:47" s="38" customFormat="1" ht="12.75">
      <c r="B480" s="43"/>
      <c r="H480" s="159"/>
      <c r="I480" s="159"/>
      <c r="J480" s="159"/>
      <c r="K480" s="159"/>
      <c r="L480" s="159"/>
      <c r="M480" s="159"/>
      <c r="N480" s="159"/>
      <c r="O480" s="159"/>
      <c r="P480" s="159"/>
      <c r="Q480" s="159"/>
      <c r="R480" s="159"/>
      <c r="S480" s="159"/>
      <c r="T480" s="159"/>
      <c r="U480" s="159"/>
      <c r="V480" s="159"/>
      <c r="W480" s="159"/>
      <c r="X480" s="159"/>
      <c r="Y480" s="159"/>
      <c r="Z480" s="159"/>
      <c r="AA480" s="159"/>
      <c r="AB480" s="159"/>
      <c r="AC480" s="159"/>
      <c r="AD480" s="159"/>
      <c r="AE480" s="159"/>
      <c r="AF480" s="159"/>
      <c r="AG480" s="159"/>
      <c r="AH480" s="159"/>
      <c r="AI480" s="159"/>
      <c r="AJ480" s="159"/>
      <c r="AK480" s="159"/>
      <c r="AL480" s="159"/>
      <c r="AM480" s="159"/>
      <c r="AN480" s="159"/>
      <c r="AO480" s="159"/>
      <c r="AP480" s="159"/>
      <c r="AQ480" s="159"/>
      <c r="AR480" s="159"/>
      <c r="AS480" s="159"/>
      <c r="AT480" s="159"/>
      <c r="AU480" s="159"/>
    </row>
    <row r="481" spans="2:47" s="38" customFormat="1" ht="12.75">
      <c r="B481" s="43"/>
      <c r="H481" s="159"/>
      <c r="I481" s="159"/>
      <c r="J481" s="159"/>
      <c r="K481" s="159"/>
      <c r="L481" s="159"/>
      <c r="M481" s="159"/>
      <c r="N481" s="159"/>
      <c r="O481" s="159"/>
      <c r="P481" s="159"/>
      <c r="Q481" s="159"/>
      <c r="R481" s="159"/>
      <c r="S481" s="159"/>
      <c r="T481" s="159"/>
      <c r="U481" s="159"/>
      <c r="V481" s="159"/>
      <c r="W481" s="159"/>
      <c r="X481" s="159"/>
      <c r="Y481" s="159"/>
      <c r="Z481" s="159"/>
      <c r="AA481" s="159"/>
      <c r="AB481" s="159"/>
      <c r="AC481" s="159"/>
      <c r="AD481" s="159"/>
      <c r="AE481" s="159"/>
      <c r="AF481" s="159"/>
      <c r="AG481" s="159"/>
      <c r="AH481" s="159"/>
      <c r="AI481" s="159"/>
      <c r="AJ481" s="159"/>
      <c r="AK481" s="159"/>
      <c r="AL481" s="159"/>
      <c r="AM481" s="159"/>
      <c r="AN481" s="159"/>
      <c r="AO481" s="159"/>
      <c r="AP481" s="159"/>
      <c r="AQ481" s="159"/>
      <c r="AR481" s="159"/>
      <c r="AS481" s="159"/>
      <c r="AT481" s="159"/>
      <c r="AU481" s="159"/>
    </row>
    <row r="482" spans="2:47" s="38" customFormat="1" ht="12.75">
      <c r="B482" s="43"/>
      <c r="H482" s="159"/>
      <c r="I482" s="159"/>
      <c r="J482" s="159"/>
      <c r="K482" s="159"/>
      <c r="L482" s="159"/>
      <c r="M482" s="159"/>
      <c r="N482" s="159"/>
      <c r="O482" s="159"/>
      <c r="P482" s="159"/>
      <c r="Q482" s="159"/>
      <c r="R482" s="159"/>
      <c r="S482" s="159"/>
      <c r="T482" s="159"/>
      <c r="U482" s="159"/>
      <c r="V482" s="159"/>
      <c r="W482" s="159"/>
      <c r="X482" s="159"/>
      <c r="Y482" s="159"/>
      <c r="Z482" s="159"/>
      <c r="AA482" s="159"/>
      <c r="AB482" s="159"/>
      <c r="AC482" s="159"/>
      <c r="AD482" s="159"/>
      <c r="AE482" s="159"/>
      <c r="AF482" s="159"/>
      <c r="AG482" s="159"/>
      <c r="AH482" s="159"/>
      <c r="AI482" s="159"/>
      <c r="AJ482" s="159"/>
      <c r="AK482" s="159"/>
      <c r="AL482" s="159"/>
      <c r="AM482" s="159"/>
      <c r="AN482" s="159"/>
      <c r="AO482" s="159"/>
      <c r="AP482" s="159"/>
      <c r="AQ482" s="159"/>
      <c r="AR482" s="159"/>
      <c r="AS482" s="159"/>
      <c r="AT482" s="159"/>
      <c r="AU482" s="159"/>
    </row>
    <row r="483" spans="2:47" s="38" customFormat="1" ht="12.75">
      <c r="B483" s="43"/>
      <c r="H483" s="159"/>
      <c r="I483" s="159"/>
      <c r="J483" s="159"/>
      <c r="K483" s="159"/>
      <c r="L483" s="159"/>
      <c r="M483" s="159"/>
      <c r="N483" s="159"/>
      <c r="O483" s="159"/>
      <c r="P483" s="159"/>
      <c r="Q483" s="159"/>
      <c r="R483" s="159"/>
      <c r="S483" s="159"/>
      <c r="T483" s="159"/>
      <c r="U483" s="159"/>
      <c r="V483" s="159"/>
      <c r="W483" s="159"/>
      <c r="X483" s="159"/>
      <c r="Y483" s="159"/>
      <c r="Z483" s="159"/>
      <c r="AA483" s="159"/>
      <c r="AB483" s="159"/>
      <c r="AC483" s="159"/>
      <c r="AD483" s="159"/>
      <c r="AE483" s="159"/>
      <c r="AF483" s="159"/>
      <c r="AG483" s="159"/>
      <c r="AH483" s="159"/>
      <c r="AI483" s="159"/>
      <c r="AJ483" s="159"/>
      <c r="AK483" s="159"/>
      <c r="AL483" s="159"/>
      <c r="AM483" s="159"/>
      <c r="AN483" s="159"/>
      <c r="AO483" s="159"/>
      <c r="AP483" s="159"/>
      <c r="AQ483" s="159"/>
      <c r="AR483" s="159"/>
      <c r="AS483" s="159"/>
      <c r="AT483" s="159"/>
      <c r="AU483" s="159"/>
    </row>
    <row r="484" spans="2:47" s="38" customFormat="1" ht="12.75">
      <c r="B484" s="43"/>
      <c r="H484" s="159"/>
      <c r="I484" s="159"/>
      <c r="J484" s="159"/>
      <c r="K484" s="159"/>
      <c r="L484" s="159"/>
      <c r="M484" s="159"/>
      <c r="N484" s="159"/>
      <c r="O484" s="159"/>
      <c r="P484" s="159"/>
      <c r="Q484" s="159"/>
      <c r="R484" s="159"/>
      <c r="S484" s="159"/>
      <c r="T484" s="159"/>
      <c r="U484" s="159"/>
      <c r="V484" s="159"/>
      <c r="W484" s="159"/>
      <c r="X484" s="159"/>
      <c r="Y484" s="159"/>
      <c r="Z484" s="159"/>
      <c r="AA484" s="159"/>
      <c r="AB484" s="159"/>
      <c r="AC484" s="159"/>
      <c r="AD484" s="159"/>
      <c r="AE484" s="159"/>
      <c r="AF484" s="159"/>
      <c r="AG484" s="159"/>
      <c r="AH484" s="159"/>
      <c r="AI484" s="159"/>
      <c r="AJ484" s="159"/>
      <c r="AK484" s="159"/>
      <c r="AL484" s="159"/>
      <c r="AM484" s="159"/>
      <c r="AN484" s="159"/>
      <c r="AO484" s="159"/>
      <c r="AP484" s="159"/>
      <c r="AQ484" s="159"/>
      <c r="AR484" s="159"/>
      <c r="AS484" s="159"/>
      <c r="AT484" s="159"/>
      <c r="AU484" s="159"/>
    </row>
    <row r="485" spans="2:47" s="38" customFormat="1" ht="12.75">
      <c r="B485" s="43"/>
      <c r="H485" s="159"/>
      <c r="I485" s="159"/>
      <c r="J485" s="159"/>
      <c r="K485" s="159"/>
      <c r="L485" s="159"/>
      <c r="M485" s="159"/>
      <c r="N485" s="159"/>
      <c r="O485" s="159"/>
      <c r="P485" s="159"/>
      <c r="Q485" s="159"/>
      <c r="R485" s="159"/>
      <c r="S485" s="159"/>
      <c r="T485" s="159"/>
      <c r="U485" s="159"/>
      <c r="V485" s="159"/>
      <c r="W485" s="159"/>
      <c r="X485" s="159"/>
      <c r="Y485" s="159"/>
      <c r="Z485" s="159"/>
      <c r="AA485" s="159"/>
      <c r="AB485" s="159"/>
      <c r="AC485" s="159"/>
      <c r="AD485" s="159"/>
      <c r="AE485" s="159"/>
      <c r="AF485" s="159"/>
      <c r="AG485" s="159"/>
      <c r="AH485" s="159"/>
      <c r="AI485" s="159"/>
      <c r="AJ485" s="159"/>
      <c r="AK485" s="159"/>
      <c r="AL485" s="159"/>
      <c r="AM485" s="159"/>
      <c r="AN485" s="159"/>
      <c r="AO485" s="159"/>
      <c r="AP485" s="159"/>
      <c r="AQ485" s="159"/>
      <c r="AR485" s="159"/>
      <c r="AS485" s="159"/>
      <c r="AT485" s="159"/>
      <c r="AU485" s="159"/>
    </row>
    <row r="486" spans="2:47" s="38" customFormat="1" ht="12.75">
      <c r="B486" s="43"/>
      <c r="H486" s="159"/>
      <c r="I486" s="159"/>
      <c r="J486" s="159"/>
      <c r="K486" s="159"/>
      <c r="L486" s="159"/>
      <c r="M486" s="159"/>
      <c r="N486" s="159"/>
      <c r="O486" s="159"/>
      <c r="P486" s="159"/>
      <c r="Q486" s="159"/>
      <c r="R486" s="159"/>
      <c r="S486" s="159"/>
      <c r="T486" s="159"/>
      <c r="U486" s="159"/>
      <c r="V486" s="159"/>
      <c r="W486" s="159"/>
      <c r="X486" s="159"/>
      <c r="Y486" s="159"/>
      <c r="Z486" s="159"/>
      <c r="AA486" s="159"/>
      <c r="AB486" s="159"/>
      <c r="AC486" s="159"/>
      <c r="AD486" s="159"/>
      <c r="AE486" s="159"/>
      <c r="AF486" s="159"/>
      <c r="AG486" s="159"/>
      <c r="AH486" s="159"/>
      <c r="AI486" s="159"/>
      <c r="AJ486" s="159"/>
      <c r="AK486" s="159"/>
      <c r="AL486" s="159"/>
      <c r="AM486" s="159"/>
      <c r="AN486" s="159"/>
      <c r="AO486" s="159"/>
      <c r="AP486" s="159"/>
      <c r="AQ486" s="159"/>
      <c r="AR486" s="159"/>
      <c r="AS486" s="159"/>
      <c r="AT486" s="159"/>
      <c r="AU486" s="159"/>
    </row>
    <row r="487" spans="2:47" s="38" customFormat="1" ht="12.75">
      <c r="B487" s="43"/>
      <c r="H487" s="159"/>
      <c r="I487" s="159"/>
      <c r="J487" s="159"/>
      <c r="K487" s="159"/>
      <c r="L487" s="159"/>
      <c r="M487" s="159"/>
      <c r="N487" s="159"/>
      <c r="O487" s="159"/>
      <c r="P487" s="159"/>
      <c r="Q487" s="159"/>
      <c r="R487" s="159"/>
      <c r="S487" s="159"/>
      <c r="T487" s="159"/>
      <c r="U487" s="159"/>
      <c r="V487" s="159"/>
      <c r="W487" s="159"/>
      <c r="X487" s="159"/>
      <c r="Y487" s="159"/>
      <c r="Z487" s="159"/>
      <c r="AA487" s="159"/>
      <c r="AB487" s="159"/>
      <c r="AC487" s="159"/>
      <c r="AD487" s="159"/>
      <c r="AE487" s="159"/>
      <c r="AF487" s="159"/>
      <c r="AG487" s="159"/>
      <c r="AH487" s="159"/>
      <c r="AI487" s="159"/>
      <c r="AJ487" s="159"/>
      <c r="AK487" s="159"/>
      <c r="AL487" s="159"/>
      <c r="AM487" s="159"/>
      <c r="AN487" s="159"/>
      <c r="AO487" s="159"/>
      <c r="AP487" s="159"/>
      <c r="AQ487" s="159"/>
      <c r="AR487" s="159"/>
      <c r="AS487" s="159"/>
      <c r="AT487" s="159"/>
      <c r="AU487" s="159"/>
    </row>
    <row r="488" spans="2:47" s="38" customFormat="1" ht="12.75">
      <c r="B488" s="43"/>
      <c r="H488" s="159"/>
      <c r="I488" s="159"/>
      <c r="J488" s="159"/>
      <c r="K488" s="159"/>
      <c r="L488" s="159"/>
      <c r="M488" s="159"/>
      <c r="N488" s="159"/>
      <c r="O488" s="159"/>
      <c r="P488" s="159"/>
      <c r="Q488" s="159"/>
      <c r="R488" s="159"/>
      <c r="S488" s="159"/>
      <c r="T488" s="159"/>
      <c r="U488" s="159"/>
      <c r="V488" s="159"/>
      <c r="W488" s="159"/>
      <c r="X488" s="159"/>
      <c r="Y488" s="159"/>
      <c r="Z488" s="159"/>
      <c r="AA488" s="159"/>
      <c r="AB488" s="159"/>
      <c r="AC488" s="159"/>
      <c r="AD488" s="159"/>
      <c r="AE488" s="159"/>
      <c r="AF488" s="159"/>
      <c r="AG488" s="159"/>
      <c r="AH488" s="159"/>
      <c r="AI488" s="159"/>
      <c r="AJ488" s="159"/>
      <c r="AK488" s="159"/>
      <c r="AL488" s="159"/>
      <c r="AM488" s="159"/>
      <c r="AN488" s="159"/>
      <c r="AO488" s="159"/>
      <c r="AP488" s="159"/>
      <c r="AQ488" s="159"/>
      <c r="AR488" s="159"/>
      <c r="AS488" s="159"/>
      <c r="AT488" s="159"/>
      <c r="AU488" s="159"/>
    </row>
    <row r="489" spans="2:47" s="38" customFormat="1" ht="12.75">
      <c r="B489" s="43"/>
      <c r="H489" s="159"/>
      <c r="I489" s="159"/>
      <c r="J489" s="159"/>
      <c r="K489" s="159"/>
      <c r="L489" s="159"/>
      <c r="M489" s="159"/>
      <c r="N489" s="159"/>
      <c r="O489" s="159"/>
      <c r="P489" s="159"/>
      <c r="Q489" s="159"/>
      <c r="R489" s="159"/>
      <c r="S489" s="159"/>
      <c r="T489" s="159"/>
      <c r="U489" s="159"/>
      <c r="V489" s="159"/>
      <c r="W489" s="159"/>
      <c r="X489" s="159"/>
      <c r="Y489" s="159"/>
      <c r="Z489" s="159"/>
      <c r="AA489" s="159"/>
      <c r="AB489" s="159"/>
      <c r="AC489" s="159"/>
      <c r="AD489" s="159"/>
      <c r="AE489" s="159"/>
      <c r="AF489" s="159"/>
      <c r="AG489" s="159"/>
      <c r="AH489" s="159"/>
      <c r="AI489" s="159"/>
      <c r="AJ489" s="159"/>
      <c r="AK489" s="159"/>
      <c r="AL489" s="159"/>
      <c r="AM489" s="159"/>
      <c r="AN489" s="159"/>
      <c r="AO489" s="159"/>
      <c r="AP489" s="159"/>
      <c r="AQ489" s="159"/>
      <c r="AR489" s="159"/>
      <c r="AS489" s="159"/>
      <c r="AT489" s="159"/>
      <c r="AU489" s="159"/>
    </row>
    <row r="490" spans="2:47" s="38" customFormat="1" ht="12.75">
      <c r="B490" s="43"/>
      <c r="H490" s="159"/>
      <c r="I490" s="159"/>
      <c r="J490" s="159"/>
      <c r="K490" s="159"/>
      <c r="L490" s="159"/>
      <c r="M490" s="159"/>
      <c r="N490" s="159"/>
      <c r="O490" s="159"/>
      <c r="P490" s="159"/>
      <c r="Q490" s="159"/>
      <c r="R490" s="159"/>
      <c r="S490" s="159"/>
      <c r="T490" s="159"/>
      <c r="U490" s="159"/>
      <c r="V490" s="159"/>
      <c r="W490" s="159"/>
      <c r="X490" s="159"/>
      <c r="Y490" s="159"/>
      <c r="Z490" s="159"/>
      <c r="AA490" s="159"/>
      <c r="AB490" s="159"/>
      <c r="AC490" s="159"/>
      <c r="AD490" s="159"/>
      <c r="AE490" s="159"/>
      <c r="AF490" s="159"/>
      <c r="AG490" s="159"/>
      <c r="AH490" s="159"/>
      <c r="AI490" s="159"/>
      <c r="AJ490" s="159"/>
      <c r="AK490" s="159"/>
      <c r="AL490" s="159"/>
      <c r="AM490" s="159"/>
      <c r="AN490" s="159"/>
      <c r="AO490" s="159"/>
      <c r="AP490" s="159"/>
      <c r="AQ490" s="159"/>
      <c r="AR490" s="159"/>
      <c r="AS490" s="159"/>
      <c r="AT490" s="159"/>
      <c r="AU490" s="159"/>
    </row>
    <row r="491" spans="2:47" s="38" customFormat="1" ht="12.75">
      <c r="B491" s="43"/>
      <c r="H491" s="159"/>
      <c r="I491" s="159"/>
      <c r="J491" s="159"/>
      <c r="K491" s="159"/>
      <c r="L491" s="159"/>
      <c r="M491" s="159"/>
      <c r="N491" s="159"/>
      <c r="O491" s="159"/>
      <c r="P491" s="159"/>
      <c r="Q491" s="159"/>
      <c r="R491" s="159"/>
      <c r="S491" s="159"/>
      <c r="T491" s="159"/>
      <c r="U491" s="159"/>
      <c r="V491" s="159"/>
      <c r="W491" s="159"/>
      <c r="X491" s="159"/>
      <c r="Y491" s="159"/>
      <c r="Z491" s="159"/>
      <c r="AA491" s="159"/>
      <c r="AB491" s="159"/>
      <c r="AC491" s="159"/>
      <c r="AD491" s="159"/>
      <c r="AE491" s="159"/>
      <c r="AF491" s="159"/>
      <c r="AG491" s="159"/>
      <c r="AH491" s="159"/>
      <c r="AI491" s="159"/>
      <c r="AJ491" s="159"/>
      <c r="AK491" s="159"/>
      <c r="AL491" s="159"/>
      <c r="AM491" s="159"/>
      <c r="AN491" s="159"/>
      <c r="AO491" s="159"/>
      <c r="AP491" s="159"/>
      <c r="AQ491" s="159"/>
      <c r="AR491" s="159"/>
      <c r="AS491" s="159"/>
      <c r="AT491" s="159"/>
      <c r="AU491" s="159"/>
    </row>
    <row r="492" spans="2:47" s="38" customFormat="1" ht="12.75">
      <c r="B492" s="43"/>
      <c r="H492" s="159"/>
      <c r="I492" s="159"/>
      <c r="J492" s="159"/>
      <c r="K492" s="159"/>
      <c r="L492" s="159"/>
      <c r="M492" s="159"/>
      <c r="N492" s="159"/>
      <c r="O492" s="159"/>
      <c r="P492" s="159"/>
      <c r="Q492" s="159"/>
      <c r="R492" s="159"/>
      <c r="S492" s="159"/>
      <c r="T492" s="159"/>
      <c r="U492" s="159"/>
      <c r="V492" s="159"/>
      <c r="W492" s="159"/>
      <c r="X492" s="159"/>
      <c r="Y492" s="159"/>
      <c r="Z492" s="159"/>
      <c r="AA492" s="159"/>
      <c r="AB492" s="159"/>
      <c r="AC492" s="159"/>
      <c r="AD492" s="159"/>
      <c r="AE492" s="159"/>
      <c r="AF492" s="159"/>
      <c r="AG492" s="159"/>
      <c r="AH492" s="159"/>
      <c r="AI492" s="159"/>
      <c r="AJ492" s="159"/>
      <c r="AK492" s="159"/>
      <c r="AL492" s="159"/>
      <c r="AM492" s="159"/>
      <c r="AN492" s="159"/>
      <c r="AO492" s="159"/>
      <c r="AP492" s="159"/>
      <c r="AQ492" s="159"/>
      <c r="AR492" s="159"/>
      <c r="AS492" s="159"/>
      <c r="AT492" s="159"/>
      <c r="AU492" s="159"/>
    </row>
    <row r="493" spans="2:47" s="38" customFormat="1" ht="12.75">
      <c r="B493" s="43"/>
      <c r="H493" s="159"/>
      <c r="I493" s="159"/>
      <c r="J493" s="159"/>
      <c r="K493" s="159"/>
      <c r="L493" s="159"/>
      <c r="M493" s="159"/>
      <c r="N493" s="159"/>
      <c r="O493" s="159"/>
      <c r="P493" s="159"/>
      <c r="Q493" s="159"/>
      <c r="R493" s="159"/>
      <c r="S493" s="159"/>
      <c r="T493" s="159"/>
      <c r="U493" s="159"/>
      <c r="V493" s="159"/>
      <c r="W493" s="159"/>
      <c r="X493" s="159"/>
      <c r="Y493" s="159"/>
      <c r="Z493" s="159"/>
      <c r="AA493" s="159"/>
      <c r="AB493" s="159"/>
      <c r="AC493" s="159"/>
      <c r="AD493" s="159"/>
      <c r="AE493" s="159"/>
      <c r="AF493" s="159"/>
      <c r="AG493" s="159"/>
      <c r="AH493" s="159"/>
      <c r="AI493" s="159"/>
      <c r="AJ493" s="159"/>
      <c r="AK493" s="159"/>
      <c r="AL493" s="159"/>
      <c r="AM493" s="159"/>
      <c r="AN493" s="159"/>
      <c r="AO493" s="159"/>
      <c r="AP493" s="159"/>
      <c r="AQ493" s="159"/>
      <c r="AR493" s="159"/>
      <c r="AS493" s="159"/>
      <c r="AT493" s="159"/>
      <c r="AU493" s="159"/>
    </row>
    <row r="494" spans="2:47" s="38" customFormat="1" ht="12.75">
      <c r="B494" s="43"/>
      <c r="H494" s="159"/>
      <c r="I494" s="159"/>
      <c r="J494" s="159"/>
      <c r="K494" s="159"/>
      <c r="L494" s="159"/>
      <c r="M494" s="159"/>
      <c r="N494" s="159"/>
      <c r="O494" s="159"/>
      <c r="P494" s="159"/>
      <c r="Q494" s="159"/>
      <c r="R494" s="159"/>
      <c r="S494" s="159"/>
      <c r="T494" s="159"/>
      <c r="U494" s="159"/>
      <c r="V494" s="159"/>
      <c r="W494" s="159"/>
      <c r="X494" s="159"/>
      <c r="Y494" s="159"/>
      <c r="Z494" s="159"/>
      <c r="AA494" s="159"/>
      <c r="AB494" s="159"/>
      <c r="AC494" s="159"/>
      <c r="AD494" s="159"/>
      <c r="AE494" s="159"/>
      <c r="AF494" s="159"/>
      <c r="AG494" s="159"/>
      <c r="AH494" s="159"/>
      <c r="AI494" s="159"/>
      <c r="AJ494" s="159"/>
      <c r="AK494" s="159"/>
      <c r="AL494" s="159"/>
      <c r="AM494" s="159"/>
      <c r="AN494" s="159"/>
      <c r="AO494" s="159"/>
      <c r="AP494" s="159"/>
      <c r="AQ494" s="159"/>
      <c r="AR494" s="159"/>
      <c r="AS494" s="159"/>
      <c r="AT494" s="159"/>
      <c r="AU494" s="159"/>
    </row>
    <row r="495" spans="2:47" s="38" customFormat="1" ht="12.75">
      <c r="B495" s="43"/>
      <c r="H495" s="159"/>
      <c r="I495" s="159"/>
      <c r="J495" s="159"/>
      <c r="K495" s="159"/>
      <c r="L495" s="159"/>
      <c r="M495" s="159"/>
      <c r="N495" s="159"/>
      <c r="O495" s="159"/>
      <c r="P495" s="159"/>
      <c r="Q495" s="159"/>
      <c r="R495" s="159"/>
      <c r="S495" s="159"/>
      <c r="T495" s="159"/>
      <c r="U495" s="159"/>
      <c r="V495" s="159"/>
      <c r="W495" s="159"/>
      <c r="X495" s="159"/>
      <c r="Y495" s="159"/>
      <c r="Z495" s="159"/>
      <c r="AA495" s="159"/>
      <c r="AB495" s="159"/>
      <c r="AC495" s="159"/>
      <c r="AD495" s="159"/>
      <c r="AE495" s="159"/>
      <c r="AF495" s="159"/>
      <c r="AG495" s="159"/>
      <c r="AH495" s="159"/>
      <c r="AI495" s="159"/>
      <c r="AJ495" s="159"/>
      <c r="AK495" s="159"/>
      <c r="AL495" s="159"/>
      <c r="AM495" s="159"/>
      <c r="AN495" s="159"/>
      <c r="AO495" s="159"/>
      <c r="AP495" s="159"/>
      <c r="AQ495" s="159"/>
      <c r="AR495" s="159"/>
      <c r="AS495" s="159"/>
      <c r="AT495" s="159"/>
      <c r="AU495" s="159"/>
    </row>
    <row r="496" spans="2:47" s="38" customFormat="1" ht="12.75">
      <c r="B496" s="43"/>
      <c r="H496" s="159"/>
      <c r="I496" s="159"/>
      <c r="J496" s="159"/>
      <c r="K496" s="159"/>
      <c r="L496" s="159"/>
      <c r="M496" s="159"/>
      <c r="N496" s="159"/>
      <c r="O496" s="159"/>
      <c r="P496" s="159"/>
      <c r="Q496" s="159"/>
      <c r="R496" s="159"/>
      <c r="S496" s="159"/>
      <c r="T496" s="159"/>
      <c r="U496" s="159"/>
      <c r="V496" s="159"/>
      <c r="W496" s="159"/>
      <c r="X496" s="159"/>
      <c r="Y496" s="159"/>
      <c r="Z496" s="159"/>
      <c r="AA496" s="159"/>
      <c r="AB496" s="159"/>
      <c r="AC496" s="159"/>
      <c r="AD496" s="159"/>
      <c r="AE496" s="159"/>
      <c r="AF496" s="159"/>
      <c r="AG496" s="159"/>
      <c r="AH496" s="159"/>
      <c r="AI496" s="159"/>
      <c r="AJ496" s="159"/>
      <c r="AK496" s="159"/>
      <c r="AL496" s="159"/>
      <c r="AM496" s="159"/>
      <c r="AN496" s="159"/>
      <c r="AO496" s="159"/>
      <c r="AP496" s="159"/>
      <c r="AQ496" s="159"/>
      <c r="AR496" s="159"/>
      <c r="AS496" s="159"/>
      <c r="AT496" s="159"/>
      <c r="AU496" s="159"/>
    </row>
    <row r="497" spans="2:47" s="38" customFormat="1" ht="12.75">
      <c r="B497" s="43"/>
      <c r="H497" s="159"/>
      <c r="I497" s="159"/>
      <c r="J497" s="159"/>
      <c r="K497" s="159"/>
      <c r="L497" s="159"/>
      <c r="M497" s="159"/>
      <c r="N497" s="159"/>
      <c r="O497" s="159"/>
      <c r="P497" s="159"/>
      <c r="Q497" s="159"/>
      <c r="R497" s="159"/>
      <c r="S497" s="159"/>
      <c r="T497" s="159"/>
      <c r="U497" s="159"/>
      <c r="V497" s="159"/>
      <c r="W497" s="159"/>
      <c r="X497" s="159"/>
      <c r="Y497" s="159"/>
      <c r="Z497" s="159"/>
      <c r="AA497" s="159"/>
      <c r="AB497" s="159"/>
      <c r="AC497" s="159"/>
      <c r="AD497" s="159"/>
      <c r="AE497" s="159"/>
      <c r="AF497" s="159"/>
      <c r="AG497" s="159"/>
      <c r="AH497" s="159"/>
      <c r="AI497" s="159"/>
      <c r="AJ497" s="159"/>
      <c r="AK497" s="159"/>
      <c r="AL497" s="159"/>
      <c r="AM497" s="159"/>
      <c r="AN497" s="159"/>
      <c r="AO497" s="159"/>
      <c r="AP497" s="159"/>
      <c r="AQ497" s="159"/>
      <c r="AR497" s="159"/>
      <c r="AS497" s="159"/>
      <c r="AT497" s="159"/>
      <c r="AU497" s="159"/>
    </row>
    <row r="498" spans="2:47" s="38" customFormat="1" ht="12.75">
      <c r="B498" s="43"/>
      <c r="H498" s="159"/>
      <c r="I498" s="159"/>
      <c r="J498" s="159"/>
      <c r="K498" s="159"/>
      <c r="L498" s="159"/>
      <c r="M498" s="159"/>
      <c r="N498" s="159"/>
      <c r="O498" s="159"/>
      <c r="P498" s="159"/>
      <c r="Q498" s="159"/>
      <c r="R498" s="159"/>
      <c r="S498" s="159"/>
      <c r="T498" s="159"/>
      <c r="U498" s="159"/>
      <c r="V498" s="159"/>
      <c r="W498" s="159"/>
      <c r="X498" s="159"/>
      <c r="Y498" s="159"/>
      <c r="Z498" s="159"/>
      <c r="AA498" s="159"/>
      <c r="AB498" s="159"/>
      <c r="AC498" s="159"/>
      <c r="AD498" s="159"/>
      <c r="AE498" s="159"/>
      <c r="AF498" s="159"/>
      <c r="AG498" s="159"/>
      <c r="AH498" s="159"/>
      <c r="AI498" s="159"/>
      <c r="AJ498" s="159"/>
      <c r="AK498" s="159"/>
      <c r="AL498" s="159"/>
      <c r="AM498" s="159"/>
      <c r="AN498" s="159"/>
      <c r="AO498" s="159"/>
      <c r="AP498" s="159"/>
      <c r="AQ498" s="159"/>
      <c r="AR498" s="159"/>
      <c r="AS498" s="159"/>
      <c r="AT498" s="159"/>
      <c r="AU498" s="159"/>
    </row>
    <row r="499" spans="2:47" s="38" customFormat="1" ht="12.75">
      <c r="B499" s="43"/>
      <c r="H499" s="159"/>
      <c r="I499" s="159"/>
      <c r="J499" s="159"/>
      <c r="K499" s="159"/>
      <c r="L499" s="159"/>
      <c r="M499" s="159"/>
      <c r="N499" s="159"/>
      <c r="O499" s="159"/>
      <c r="P499" s="159"/>
      <c r="Q499" s="159"/>
      <c r="R499" s="159"/>
      <c r="S499" s="159"/>
      <c r="T499" s="159"/>
      <c r="U499" s="159"/>
      <c r="V499" s="159"/>
      <c r="W499" s="159"/>
      <c r="X499" s="159"/>
      <c r="Y499" s="159"/>
      <c r="Z499" s="159"/>
      <c r="AA499" s="159"/>
      <c r="AB499" s="159"/>
      <c r="AC499" s="159"/>
      <c r="AD499" s="159"/>
      <c r="AE499" s="159"/>
      <c r="AF499" s="159"/>
      <c r="AG499" s="159"/>
      <c r="AH499" s="159"/>
      <c r="AI499" s="159"/>
      <c r="AJ499" s="159"/>
      <c r="AK499" s="159"/>
      <c r="AL499" s="159"/>
      <c r="AM499" s="159"/>
      <c r="AN499" s="159"/>
      <c r="AO499" s="159"/>
      <c r="AP499" s="159"/>
      <c r="AQ499" s="159"/>
      <c r="AR499" s="159"/>
      <c r="AS499" s="159"/>
      <c r="AT499" s="159"/>
      <c r="AU499" s="159"/>
    </row>
    <row r="500" spans="2:47" s="38" customFormat="1" ht="12.75">
      <c r="B500" s="43"/>
      <c r="H500" s="159"/>
      <c r="I500" s="159"/>
      <c r="J500" s="159"/>
      <c r="K500" s="159"/>
      <c r="L500" s="159"/>
      <c r="M500" s="159"/>
      <c r="N500" s="159"/>
      <c r="O500" s="159"/>
      <c r="P500" s="159"/>
      <c r="Q500" s="159"/>
      <c r="R500" s="159"/>
      <c r="S500" s="159"/>
      <c r="T500" s="159"/>
      <c r="U500" s="159"/>
      <c r="V500" s="159"/>
      <c r="W500" s="159"/>
      <c r="X500" s="159"/>
      <c r="Y500" s="159"/>
      <c r="Z500" s="159"/>
      <c r="AA500" s="159"/>
      <c r="AB500" s="159"/>
      <c r="AC500" s="159"/>
      <c r="AD500" s="159"/>
      <c r="AE500" s="159"/>
      <c r="AF500" s="159"/>
      <c r="AG500" s="159"/>
      <c r="AH500" s="159"/>
      <c r="AI500" s="159"/>
      <c r="AJ500" s="159"/>
      <c r="AK500" s="159"/>
      <c r="AL500" s="159"/>
      <c r="AM500" s="159"/>
      <c r="AN500" s="159"/>
      <c r="AO500" s="159"/>
      <c r="AP500" s="159"/>
      <c r="AQ500" s="159"/>
      <c r="AR500" s="159"/>
      <c r="AS500" s="159"/>
      <c r="AT500" s="159"/>
      <c r="AU500" s="159"/>
    </row>
    <row r="501" spans="2:47" s="38" customFormat="1" ht="12.75">
      <c r="B501" s="43"/>
      <c r="H501" s="159"/>
      <c r="I501" s="159"/>
      <c r="J501" s="159"/>
      <c r="K501" s="159"/>
      <c r="L501" s="159"/>
      <c r="M501" s="159"/>
      <c r="N501" s="159"/>
      <c r="O501" s="159"/>
      <c r="P501" s="159"/>
      <c r="Q501" s="159"/>
      <c r="R501" s="159"/>
      <c r="S501" s="159"/>
      <c r="T501" s="159"/>
      <c r="U501" s="159"/>
      <c r="V501" s="159"/>
      <c r="W501" s="159"/>
      <c r="X501" s="159"/>
      <c r="Y501" s="159"/>
      <c r="Z501" s="159"/>
      <c r="AA501" s="159"/>
      <c r="AB501" s="159"/>
      <c r="AC501" s="159"/>
      <c r="AD501" s="159"/>
      <c r="AE501" s="159"/>
      <c r="AF501" s="159"/>
      <c r="AG501" s="159"/>
      <c r="AH501" s="159"/>
      <c r="AI501" s="159"/>
      <c r="AJ501" s="159"/>
      <c r="AK501" s="159"/>
      <c r="AL501" s="159"/>
      <c r="AM501" s="159"/>
      <c r="AN501" s="159"/>
      <c r="AO501" s="159"/>
      <c r="AP501" s="159"/>
      <c r="AQ501" s="159"/>
      <c r="AR501" s="159"/>
      <c r="AS501" s="159"/>
      <c r="AT501" s="159"/>
      <c r="AU501" s="159"/>
    </row>
    <row r="502" spans="2:47" s="38" customFormat="1" ht="12.75">
      <c r="B502" s="43"/>
      <c r="H502" s="159"/>
      <c r="I502" s="159"/>
      <c r="J502" s="159"/>
      <c r="K502" s="159"/>
      <c r="L502" s="159"/>
      <c r="M502" s="159"/>
      <c r="N502" s="159"/>
      <c r="O502" s="159"/>
      <c r="P502" s="159"/>
      <c r="Q502" s="159"/>
      <c r="R502" s="159"/>
      <c r="S502" s="159"/>
      <c r="T502" s="159"/>
      <c r="U502" s="159"/>
      <c r="V502" s="159"/>
      <c r="W502" s="159"/>
      <c r="X502" s="159"/>
      <c r="Y502" s="159"/>
      <c r="Z502" s="159"/>
      <c r="AA502" s="159"/>
      <c r="AB502" s="159"/>
      <c r="AC502" s="159"/>
      <c r="AD502" s="159"/>
      <c r="AE502" s="159"/>
      <c r="AF502" s="159"/>
      <c r="AG502" s="159"/>
      <c r="AH502" s="159"/>
      <c r="AI502" s="159"/>
      <c r="AJ502" s="159"/>
      <c r="AK502" s="159"/>
      <c r="AL502" s="159"/>
      <c r="AM502" s="159"/>
      <c r="AN502" s="159"/>
      <c r="AO502" s="159"/>
      <c r="AP502" s="159"/>
      <c r="AQ502" s="159"/>
      <c r="AR502" s="159"/>
      <c r="AS502" s="159"/>
      <c r="AT502" s="159"/>
      <c r="AU502" s="159"/>
    </row>
    <row r="503" spans="2:47" s="38" customFormat="1" ht="12.75">
      <c r="B503" s="43"/>
      <c r="H503" s="159"/>
      <c r="I503" s="159"/>
      <c r="J503" s="159"/>
      <c r="K503" s="159"/>
      <c r="L503" s="159"/>
      <c r="M503" s="159"/>
      <c r="N503" s="159"/>
      <c r="O503" s="159"/>
      <c r="P503" s="159"/>
      <c r="Q503" s="159"/>
      <c r="R503" s="159"/>
      <c r="S503" s="159"/>
      <c r="T503" s="159"/>
      <c r="U503" s="159"/>
      <c r="V503" s="159"/>
      <c r="W503" s="159"/>
      <c r="X503" s="159"/>
      <c r="Y503" s="159"/>
      <c r="Z503" s="159"/>
      <c r="AA503" s="159"/>
      <c r="AB503" s="159"/>
      <c r="AC503" s="159"/>
      <c r="AD503" s="159"/>
      <c r="AE503" s="159"/>
      <c r="AF503" s="159"/>
      <c r="AG503" s="159"/>
      <c r="AH503" s="159"/>
      <c r="AI503" s="159"/>
      <c r="AJ503" s="159"/>
      <c r="AK503" s="159"/>
      <c r="AL503" s="159"/>
      <c r="AM503" s="159"/>
      <c r="AN503" s="159"/>
      <c r="AO503" s="159"/>
      <c r="AP503" s="159"/>
      <c r="AQ503" s="159"/>
      <c r="AR503" s="159"/>
      <c r="AS503" s="159"/>
      <c r="AT503" s="159"/>
      <c r="AU503" s="159"/>
    </row>
    <row r="504" spans="2:47" s="38" customFormat="1" ht="12.75">
      <c r="B504" s="43"/>
      <c r="H504" s="159"/>
      <c r="I504" s="159"/>
      <c r="J504" s="159"/>
      <c r="K504" s="159"/>
      <c r="L504" s="159"/>
      <c r="M504" s="159"/>
      <c r="N504" s="159"/>
      <c r="O504" s="159"/>
      <c r="P504" s="159"/>
      <c r="Q504" s="159"/>
      <c r="R504" s="159"/>
      <c r="S504" s="159"/>
      <c r="T504" s="159"/>
      <c r="U504" s="159"/>
      <c r="V504" s="159"/>
      <c r="W504" s="159"/>
      <c r="X504" s="159"/>
      <c r="Y504" s="159"/>
      <c r="Z504" s="159"/>
      <c r="AA504" s="159"/>
      <c r="AB504" s="159"/>
      <c r="AC504" s="159"/>
      <c r="AD504" s="159"/>
      <c r="AE504" s="159"/>
      <c r="AF504" s="159"/>
      <c r="AG504" s="159"/>
      <c r="AH504" s="159"/>
      <c r="AI504" s="159"/>
      <c r="AJ504" s="159"/>
      <c r="AK504" s="159"/>
      <c r="AL504" s="159"/>
      <c r="AM504" s="159"/>
      <c r="AN504" s="159"/>
      <c r="AO504" s="159"/>
      <c r="AP504" s="159"/>
      <c r="AQ504" s="159"/>
      <c r="AR504" s="159"/>
      <c r="AS504" s="159"/>
      <c r="AT504" s="159"/>
      <c r="AU504" s="159"/>
    </row>
    <row r="505" spans="2:47" s="38" customFormat="1" ht="12.75">
      <c r="B505" s="43"/>
      <c r="H505" s="159"/>
      <c r="I505" s="159"/>
      <c r="J505" s="159"/>
      <c r="K505" s="159"/>
      <c r="L505" s="159"/>
      <c r="M505" s="159"/>
      <c r="N505" s="159"/>
      <c r="O505" s="159"/>
      <c r="P505" s="159"/>
      <c r="Q505" s="159"/>
      <c r="R505" s="159"/>
      <c r="S505" s="159"/>
      <c r="T505" s="159"/>
      <c r="U505" s="159"/>
      <c r="V505" s="159"/>
      <c r="W505" s="159"/>
      <c r="X505" s="159"/>
      <c r="Y505" s="159"/>
      <c r="Z505" s="159"/>
      <c r="AA505" s="159"/>
      <c r="AB505" s="159"/>
      <c r="AC505" s="159"/>
      <c r="AD505" s="159"/>
      <c r="AE505" s="159"/>
      <c r="AF505" s="159"/>
      <c r="AG505" s="159"/>
      <c r="AH505" s="159"/>
      <c r="AI505" s="159"/>
      <c r="AJ505" s="159"/>
      <c r="AK505" s="159"/>
      <c r="AL505" s="159"/>
      <c r="AM505" s="159"/>
      <c r="AN505" s="159"/>
      <c r="AO505" s="159"/>
      <c r="AP505" s="159"/>
      <c r="AQ505" s="159"/>
      <c r="AR505" s="159"/>
      <c r="AS505" s="159"/>
      <c r="AT505" s="159"/>
      <c r="AU505" s="159"/>
    </row>
    <row r="506" spans="2:47" s="38" customFormat="1" ht="12.75">
      <c r="B506" s="43"/>
      <c r="H506" s="159"/>
      <c r="I506" s="159"/>
      <c r="J506" s="159"/>
      <c r="K506" s="159"/>
      <c r="L506" s="159"/>
      <c r="M506" s="159"/>
      <c r="N506" s="159"/>
      <c r="O506" s="159"/>
      <c r="P506" s="159"/>
      <c r="Q506" s="159"/>
      <c r="R506" s="159"/>
      <c r="S506" s="159"/>
      <c r="T506" s="159"/>
      <c r="U506" s="159"/>
      <c r="V506" s="159"/>
      <c r="W506" s="159"/>
      <c r="X506" s="159"/>
      <c r="Y506" s="159"/>
      <c r="Z506" s="159"/>
      <c r="AA506" s="159"/>
      <c r="AB506" s="159"/>
      <c r="AC506" s="159"/>
      <c r="AD506" s="159"/>
      <c r="AE506" s="159"/>
      <c r="AF506" s="159"/>
      <c r="AG506" s="159"/>
      <c r="AH506" s="159"/>
      <c r="AI506" s="159"/>
      <c r="AJ506" s="159"/>
      <c r="AK506" s="159"/>
      <c r="AL506" s="159"/>
      <c r="AM506" s="159"/>
      <c r="AN506" s="159"/>
      <c r="AO506" s="159"/>
      <c r="AP506" s="159"/>
      <c r="AQ506" s="159"/>
      <c r="AR506" s="159"/>
      <c r="AS506" s="159"/>
      <c r="AT506" s="159"/>
      <c r="AU506" s="159"/>
    </row>
    <row r="507" spans="2:47" s="38" customFormat="1" ht="12.75">
      <c r="B507" s="43"/>
      <c r="H507" s="159"/>
      <c r="I507" s="159"/>
      <c r="J507" s="159"/>
      <c r="K507" s="159"/>
      <c r="L507" s="159"/>
      <c r="M507" s="159"/>
      <c r="N507" s="159"/>
      <c r="O507" s="159"/>
      <c r="P507" s="159"/>
      <c r="Q507" s="159"/>
      <c r="R507" s="159"/>
      <c r="S507" s="159"/>
      <c r="T507" s="159"/>
      <c r="U507" s="159"/>
      <c r="V507" s="159"/>
      <c r="W507" s="159"/>
      <c r="X507" s="159"/>
      <c r="Y507" s="159"/>
      <c r="Z507" s="159"/>
      <c r="AA507" s="159"/>
      <c r="AB507" s="159"/>
      <c r="AC507" s="159"/>
      <c r="AD507" s="159"/>
      <c r="AE507" s="159"/>
      <c r="AF507" s="159"/>
      <c r="AG507" s="159"/>
      <c r="AH507" s="159"/>
      <c r="AI507" s="159"/>
      <c r="AJ507" s="159"/>
      <c r="AK507" s="159"/>
      <c r="AL507" s="159"/>
      <c r="AM507" s="159"/>
      <c r="AN507" s="159"/>
      <c r="AO507" s="159"/>
      <c r="AP507" s="159"/>
      <c r="AQ507" s="159"/>
      <c r="AR507" s="159"/>
      <c r="AS507" s="159"/>
      <c r="AT507" s="159"/>
      <c r="AU507" s="159"/>
    </row>
    <row r="508" spans="2:47" s="38" customFormat="1" ht="12.75">
      <c r="B508" s="43"/>
      <c r="H508" s="159"/>
      <c r="I508" s="159"/>
      <c r="J508" s="159"/>
      <c r="K508" s="159"/>
      <c r="L508" s="159"/>
      <c r="M508" s="159"/>
      <c r="N508" s="159"/>
      <c r="O508" s="159"/>
      <c r="P508" s="159"/>
      <c r="Q508" s="159"/>
      <c r="R508" s="159"/>
      <c r="S508" s="159"/>
      <c r="T508" s="159"/>
      <c r="U508" s="159"/>
      <c r="V508" s="159"/>
      <c r="W508" s="159"/>
      <c r="X508" s="159"/>
      <c r="Y508" s="159"/>
      <c r="Z508" s="159"/>
      <c r="AA508" s="159"/>
      <c r="AB508" s="159"/>
      <c r="AC508" s="159"/>
      <c r="AD508" s="159"/>
      <c r="AE508" s="159"/>
      <c r="AF508" s="159"/>
      <c r="AG508" s="159"/>
      <c r="AH508" s="159"/>
      <c r="AI508" s="159"/>
      <c r="AJ508" s="159"/>
      <c r="AK508" s="159"/>
      <c r="AL508" s="159"/>
      <c r="AM508" s="159"/>
      <c r="AN508" s="159"/>
      <c r="AO508" s="159"/>
      <c r="AP508" s="159"/>
      <c r="AQ508" s="159"/>
      <c r="AR508" s="159"/>
      <c r="AS508" s="159"/>
      <c r="AT508" s="159"/>
      <c r="AU508" s="159"/>
    </row>
    <row r="509" spans="2:47" s="38" customFormat="1" ht="12.75">
      <c r="B509" s="43"/>
      <c r="H509" s="159"/>
      <c r="I509" s="159"/>
      <c r="J509" s="159"/>
      <c r="K509" s="159"/>
      <c r="L509" s="159"/>
      <c r="M509" s="159"/>
      <c r="N509" s="159"/>
      <c r="O509" s="159"/>
      <c r="P509" s="159"/>
      <c r="Q509" s="159"/>
      <c r="R509" s="159"/>
      <c r="S509" s="159"/>
      <c r="T509" s="159"/>
      <c r="U509" s="159"/>
      <c r="V509" s="159"/>
      <c r="W509" s="159"/>
      <c r="X509" s="159"/>
      <c r="Y509" s="159"/>
      <c r="Z509" s="159"/>
      <c r="AA509" s="159"/>
      <c r="AB509" s="159"/>
      <c r="AC509" s="159"/>
      <c r="AD509" s="159"/>
      <c r="AE509" s="159"/>
      <c r="AF509" s="159"/>
      <c r="AG509" s="159"/>
      <c r="AH509" s="159"/>
      <c r="AI509" s="159"/>
      <c r="AJ509" s="159"/>
      <c r="AK509" s="159"/>
      <c r="AL509" s="159"/>
      <c r="AM509" s="159"/>
      <c r="AN509" s="159"/>
      <c r="AO509" s="159"/>
      <c r="AP509" s="159"/>
      <c r="AQ509" s="159"/>
      <c r="AR509" s="159"/>
      <c r="AS509" s="159"/>
      <c r="AT509" s="159"/>
      <c r="AU509" s="159"/>
    </row>
    <row r="510" spans="2:47" s="38" customFormat="1" ht="12.75">
      <c r="B510" s="43"/>
      <c r="H510" s="159"/>
      <c r="I510" s="159"/>
      <c r="J510" s="159"/>
      <c r="K510" s="159"/>
      <c r="L510" s="159"/>
      <c r="M510" s="159"/>
      <c r="N510" s="159"/>
      <c r="O510" s="159"/>
      <c r="P510" s="159"/>
      <c r="Q510" s="159"/>
      <c r="R510" s="159"/>
      <c r="S510" s="159"/>
      <c r="T510" s="159"/>
      <c r="U510" s="159"/>
      <c r="V510" s="159"/>
      <c r="W510" s="159"/>
      <c r="X510" s="159"/>
      <c r="Y510" s="159"/>
      <c r="Z510" s="159"/>
      <c r="AA510" s="159"/>
      <c r="AB510" s="159"/>
      <c r="AC510" s="159"/>
      <c r="AD510" s="159"/>
      <c r="AE510" s="159"/>
      <c r="AF510" s="159"/>
      <c r="AG510" s="159"/>
      <c r="AH510" s="159"/>
      <c r="AI510" s="159"/>
      <c r="AJ510" s="159"/>
      <c r="AK510" s="159"/>
      <c r="AL510" s="159"/>
      <c r="AM510" s="159"/>
      <c r="AN510" s="159"/>
      <c r="AO510" s="159"/>
      <c r="AP510" s="159"/>
      <c r="AQ510" s="159"/>
      <c r="AR510" s="159"/>
      <c r="AS510" s="159"/>
      <c r="AT510" s="159"/>
      <c r="AU510" s="159"/>
    </row>
    <row r="511" spans="2:47" s="38" customFormat="1" ht="12.75">
      <c r="B511" s="43"/>
      <c r="H511" s="159"/>
      <c r="I511" s="159"/>
      <c r="J511" s="159"/>
      <c r="K511" s="159"/>
      <c r="L511" s="159"/>
      <c r="M511" s="159"/>
      <c r="N511" s="159"/>
      <c r="O511" s="159"/>
      <c r="P511" s="159"/>
      <c r="Q511" s="159"/>
      <c r="R511" s="159"/>
      <c r="S511" s="159"/>
      <c r="T511" s="159"/>
      <c r="U511" s="159"/>
      <c r="V511" s="159"/>
      <c r="W511" s="159"/>
      <c r="X511" s="159"/>
      <c r="Y511" s="159"/>
      <c r="Z511" s="159"/>
      <c r="AA511" s="159"/>
      <c r="AB511" s="159"/>
      <c r="AC511" s="159"/>
      <c r="AD511" s="159"/>
      <c r="AE511" s="159"/>
      <c r="AF511" s="159"/>
      <c r="AG511" s="159"/>
      <c r="AH511" s="159"/>
      <c r="AI511" s="159"/>
      <c r="AJ511" s="159"/>
      <c r="AK511" s="159"/>
      <c r="AL511" s="159"/>
      <c r="AM511" s="159"/>
      <c r="AN511" s="159"/>
      <c r="AO511" s="159"/>
      <c r="AP511" s="159"/>
      <c r="AQ511" s="159"/>
      <c r="AR511" s="159"/>
      <c r="AS511" s="159"/>
      <c r="AT511" s="159"/>
      <c r="AU511" s="159"/>
    </row>
    <row r="512" spans="2:47" s="38" customFormat="1" ht="12.75">
      <c r="B512" s="43"/>
      <c r="H512" s="159"/>
      <c r="I512" s="159"/>
      <c r="J512" s="159"/>
      <c r="K512" s="159"/>
      <c r="L512" s="159"/>
      <c r="M512" s="159"/>
      <c r="N512" s="159"/>
      <c r="O512" s="159"/>
      <c r="P512" s="159"/>
      <c r="Q512" s="159"/>
      <c r="R512" s="159"/>
      <c r="S512" s="159"/>
      <c r="T512" s="159"/>
      <c r="U512" s="159"/>
      <c r="V512" s="159"/>
      <c r="W512" s="159"/>
      <c r="X512" s="159"/>
      <c r="Y512" s="159"/>
      <c r="Z512" s="159"/>
      <c r="AA512" s="159"/>
      <c r="AB512" s="159"/>
      <c r="AC512" s="159"/>
      <c r="AD512" s="159"/>
      <c r="AE512" s="159"/>
      <c r="AF512" s="159"/>
      <c r="AG512" s="159"/>
      <c r="AH512" s="159"/>
      <c r="AI512" s="159"/>
      <c r="AJ512" s="159"/>
      <c r="AK512" s="159"/>
      <c r="AL512" s="159"/>
      <c r="AM512" s="159"/>
      <c r="AN512" s="159"/>
      <c r="AO512" s="159"/>
      <c r="AP512" s="159"/>
      <c r="AQ512" s="159"/>
      <c r="AR512" s="159"/>
      <c r="AS512" s="159"/>
      <c r="AT512" s="159"/>
      <c r="AU512" s="159"/>
    </row>
    <row r="513" spans="2:47" s="38" customFormat="1" ht="12.75">
      <c r="B513" s="43"/>
      <c r="H513" s="159"/>
      <c r="I513" s="159"/>
      <c r="J513" s="159"/>
      <c r="K513" s="159"/>
      <c r="L513" s="159"/>
      <c r="M513" s="159"/>
      <c r="N513" s="159"/>
      <c r="O513" s="159"/>
      <c r="P513" s="159"/>
      <c r="Q513" s="159"/>
      <c r="R513" s="159"/>
      <c r="S513" s="159"/>
      <c r="T513" s="159"/>
      <c r="U513" s="159"/>
      <c r="V513" s="159"/>
      <c r="W513" s="159"/>
      <c r="X513" s="159"/>
      <c r="Y513" s="159"/>
      <c r="Z513" s="159"/>
      <c r="AA513" s="159"/>
      <c r="AB513" s="159"/>
      <c r="AC513" s="159"/>
      <c r="AD513" s="159"/>
      <c r="AE513" s="159"/>
      <c r="AF513" s="159"/>
      <c r="AG513" s="159"/>
      <c r="AH513" s="159"/>
      <c r="AI513" s="159"/>
      <c r="AJ513" s="159"/>
      <c r="AK513" s="159"/>
      <c r="AL513" s="159"/>
      <c r="AM513" s="159"/>
      <c r="AN513" s="159"/>
      <c r="AO513" s="159"/>
      <c r="AP513" s="159"/>
      <c r="AQ513" s="159"/>
      <c r="AR513" s="159"/>
      <c r="AS513" s="159"/>
      <c r="AT513" s="159"/>
      <c r="AU513" s="159"/>
    </row>
    <row r="514" spans="2:47" s="38" customFormat="1" ht="12.75">
      <c r="B514" s="43"/>
      <c r="H514" s="159"/>
      <c r="I514" s="159"/>
      <c r="J514" s="159"/>
      <c r="K514" s="159"/>
      <c r="L514" s="159"/>
      <c r="M514" s="159"/>
      <c r="N514" s="159"/>
      <c r="O514" s="159"/>
      <c r="P514" s="159"/>
      <c r="Q514" s="159"/>
      <c r="R514" s="159"/>
      <c r="S514" s="159"/>
      <c r="T514" s="159"/>
      <c r="U514" s="159"/>
      <c r="V514" s="159"/>
      <c r="W514" s="159"/>
      <c r="X514" s="159"/>
      <c r="Y514" s="159"/>
      <c r="Z514" s="159"/>
      <c r="AA514" s="159"/>
      <c r="AB514" s="159"/>
      <c r="AC514" s="159"/>
      <c r="AD514" s="159"/>
      <c r="AE514" s="159"/>
      <c r="AF514" s="159"/>
      <c r="AG514" s="159"/>
      <c r="AH514" s="159"/>
      <c r="AI514" s="159"/>
      <c r="AJ514" s="159"/>
      <c r="AK514" s="159"/>
      <c r="AL514" s="159"/>
      <c r="AM514" s="159"/>
      <c r="AN514" s="159"/>
      <c r="AO514" s="159"/>
      <c r="AP514" s="159"/>
      <c r="AQ514" s="159"/>
      <c r="AR514" s="159"/>
      <c r="AS514" s="159"/>
      <c r="AT514" s="159"/>
      <c r="AU514" s="159"/>
    </row>
    <row r="515" spans="2:47" s="38" customFormat="1" ht="12.75">
      <c r="B515" s="43"/>
      <c r="H515" s="159"/>
      <c r="I515" s="159"/>
      <c r="J515" s="159"/>
      <c r="K515" s="159"/>
      <c r="L515" s="159"/>
      <c r="M515" s="159"/>
      <c r="N515" s="159"/>
      <c r="O515" s="159"/>
      <c r="P515" s="159"/>
      <c r="Q515" s="159"/>
      <c r="R515" s="159"/>
      <c r="S515" s="159"/>
      <c r="T515" s="159"/>
      <c r="U515" s="159"/>
      <c r="V515" s="159"/>
      <c r="W515" s="159"/>
      <c r="X515" s="159"/>
      <c r="Y515" s="159"/>
      <c r="Z515" s="159"/>
      <c r="AA515" s="159"/>
      <c r="AB515" s="159"/>
      <c r="AC515" s="159"/>
      <c r="AD515" s="159"/>
      <c r="AE515" s="159"/>
      <c r="AF515" s="159"/>
      <c r="AG515" s="159"/>
      <c r="AH515" s="159"/>
      <c r="AI515" s="159"/>
      <c r="AJ515" s="159"/>
      <c r="AK515" s="159"/>
      <c r="AL515" s="159"/>
      <c r="AM515" s="159"/>
      <c r="AN515" s="159"/>
      <c r="AO515" s="159"/>
      <c r="AP515" s="159"/>
      <c r="AQ515" s="159"/>
      <c r="AR515" s="159"/>
      <c r="AS515" s="159"/>
      <c r="AT515" s="159"/>
      <c r="AU515" s="159"/>
    </row>
    <row r="516" spans="2:47" s="38" customFormat="1" ht="12.75">
      <c r="B516" s="43"/>
      <c r="H516" s="159"/>
      <c r="I516" s="159"/>
      <c r="J516" s="159"/>
      <c r="K516" s="159"/>
      <c r="L516" s="159"/>
      <c r="M516" s="159"/>
      <c r="N516" s="159"/>
      <c r="O516" s="159"/>
      <c r="P516" s="159"/>
      <c r="Q516" s="159"/>
      <c r="R516" s="159"/>
      <c r="S516" s="159"/>
      <c r="T516" s="159"/>
      <c r="U516" s="159"/>
      <c r="V516" s="159"/>
      <c r="W516" s="159"/>
      <c r="X516" s="159"/>
      <c r="Y516" s="159"/>
      <c r="Z516" s="159"/>
      <c r="AA516" s="159"/>
      <c r="AB516" s="159"/>
      <c r="AC516" s="159"/>
      <c r="AD516" s="159"/>
      <c r="AE516" s="159"/>
      <c r="AF516" s="159"/>
      <c r="AG516" s="159"/>
      <c r="AH516" s="159"/>
      <c r="AI516" s="159"/>
      <c r="AJ516" s="159"/>
      <c r="AK516" s="159"/>
      <c r="AL516" s="159"/>
      <c r="AM516" s="159"/>
      <c r="AN516" s="159"/>
      <c r="AO516" s="159"/>
      <c r="AP516" s="159"/>
      <c r="AQ516" s="159"/>
      <c r="AR516" s="159"/>
      <c r="AS516" s="159"/>
      <c r="AT516" s="159"/>
      <c r="AU516" s="159"/>
    </row>
    <row r="517" spans="2:47" s="38" customFormat="1" ht="12.75">
      <c r="B517" s="43"/>
      <c r="H517" s="159"/>
      <c r="I517" s="159"/>
      <c r="J517" s="159"/>
      <c r="K517" s="159"/>
      <c r="L517" s="159"/>
      <c r="M517" s="159"/>
      <c r="N517" s="159"/>
      <c r="O517" s="159"/>
      <c r="P517" s="159"/>
      <c r="Q517" s="159"/>
      <c r="R517" s="159"/>
      <c r="S517" s="159"/>
      <c r="T517" s="159"/>
      <c r="U517" s="159"/>
      <c r="V517" s="159"/>
      <c r="W517" s="159"/>
      <c r="X517" s="159"/>
      <c r="Y517" s="159"/>
      <c r="Z517" s="159"/>
      <c r="AA517" s="159"/>
      <c r="AB517" s="159"/>
      <c r="AC517" s="159"/>
      <c r="AD517" s="159"/>
      <c r="AE517" s="159"/>
      <c r="AF517" s="159"/>
      <c r="AG517" s="159"/>
      <c r="AH517" s="159"/>
      <c r="AI517" s="159"/>
      <c r="AJ517" s="159"/>
      <c r="AK517" s="159"/>
      <c r="AL517" s="159"/>
      <c r="AM517" s="159"/>
      <c r="AN517" s="159"/>
      <c r="AO517" s="159"/>
      <c r="AP517" s="159"/>
      <c r="AQ517" s="159"/>
      <c r="AR517" s="159"/>
      <c r="AS517" s="159"/>
      <c r="AT517" s="159"/>
      <c r="AU517" s="159"/>
    </row>
    <row r="518" spans="2:47" s="38" customFormat="1" ht="12.75">
      <c r="B518" s="43"/>
      <c r="H518" s="159"/>
      <c r="I518" s="159"/>
      <c r="J518" s="159"/>
      <c r="K518" s="159"/>
      <c r="L518" s="159"/>
      <c r="M518" s="159"/>
      <c r="N518" s="159"/>
      <c r="O518" s="159"/>
      <c r="P518" s="159"/>
      <c r="Q518" s="159"/>
      <c r="R518" s="159"/>
      <c r="S518" s="159"/>
      <c r="T518" s="159"/>
      <c r="U518" s="159"/>
      <c r="V518" s="159"/>
      <c r="W518" s="159"/>
      <c r="X518" s="159"/>
      <c r="Y518" s="159"/>
      <c r="Z518" s="159"/>
      <c r="AA518" s="159"/>
      <c r="AB518" s="159"/>
      <c r="AC518" s="159"/>
      <c r="AD518" s="159"/>
      <c r="AE518" s="159"/>
      <c r="AF518" s="159"/>
      <c r="AG518" s="159"/>
      <c r="AH518" s="159"/>
      <c r="AI518" s="159"/>
      <c r="AJ518" s="159"/>
      <c r="AK518" s="159"/>
      <c r="AL518" s="159"/>
      <c r="AM518" s="159"/>
      <c r="AN518" s="159"/>
      <c r="AO518" s="159"/>
      <c r="AP518" s="159"/>
      <c r="AQ518" s="159"/>
      <c r="AR518" s="159"/>
      <c r="AS518" s="159"/>
      <c r="AT518" s="159"/>
      <c r="AU518" s="159"/>
    </row>
    <row r="519" spans="2:47" s="38" customFormat="1" ht="12.75">
      <c r="B519" s="43"/>
      <c r="H519" s="159"/>
      <c r="I519" s="159"/>
      <c r="J519" s="159"/>
      <c r="K519" s="159"/>
      <c r="L519" s="159"/>
      <c r="M519" s="159"/>
      <c r="N519" s="159"/>
      <c r="O519" s="159"/>
      <c r="P519" s="159"/>
      <c r="Q519" s="159"/>
      <c r="R519" s="159"/>
      <c r="S519" s="159"/>
      <c r="T519" s="159"/>
      <c r="U519" s="159"/>
      <c r="V519" s="159"/>
      <c r="W519" s="159"/>
      <c r="X519" s="159"/>
      <c r="Y519" s="159"/>
      <c r="Z519" s="159"/>
      <c r="AA519" s="159"/>
      <c r="AB519" s="159"/>
      <c r="AC519" s="159"/>
      <c r="AD519" s="159"/>
      <c r="AE519" s="159"/>
      <c r="AF519" s="159"/>
      <c r="AG519" s="159"/>
      <c r="AH519" s="159"/>
      <c r="AI519" s="159"/>
      <c r="AJ519" s="159"/>
      <c r="AK519" s="159"/>
      <c r="AL519" s="159"/>
      <c r="AM519" s="159"/>
      <c r="AN519" s="159"/>
      <c r="AO519" s="159"/>
      <c r="AP519" s="159"/>
      <c r="AQ519" s="159"/>
      <c r="AR519" s="159"/>
      <c r="AS519" s="159"/>
      <c r="AT519" s="159"/>
      <c r="AU519" s="159"/>
    </row>
    <row r="520" spans="2:47" s="38" customFormat="1" ht="12.75">
      <c r="B520" s="43"/>
      <c r="H520" s="159"/>
      <c r="I520" s="159"/>
      <c r="J520" s="159"/>
      <c r="K520" s="159"/>
      <c r="L520" s="159"/>
      <c r="M520" s="159"/>
      <c r="N520" s="159"/>
      <c r="O520" s="159"/>
      <c r="P520" s="159"/>
      <c r="Q520" s="159"/>
      <c r="R520" s="159"/>
      <c r="S520" s="159"/>
      <c r="T520" s="159"/>
      <c r="U520" s="159"/>
      <c r="V520" s="159"/>
      <c r="W520" s="159"/>
      <c r="X520" s="159"/>
      <c r="Y520" s="159"/>
      <c r="Z520" s="159"/>
      <c r="AA520" s="159"/>
      <c r="AB520" s="159"/>
      <c r="AC520" s="159"/>
      <c r="AD520" s="159"/>
      <c r="AE520" s="159"/>
      <c r="AF520" s="159"/>
      <c r="AG520" s="159"/>
      <c r="AH520" s="159"/>
      <c r="AI520" s="159"/>
      <c r="AJ520" s="159"/>
      <c r="AK520" s="159"/>
      <c r="AL520" s="159"/>
      <c r="AM520" s="159"/>
      <c r="AN520" s="159"/>
      <c r="AO520" s="159"/>
      <c r="AP520" s="159"/>
      <c r="AQ520" s="159"/>
      <c r="AR520" s="159"/>
      <c r="AS520" s="159"/>
      <c r="AT520" s="159"/>
      <c r="AU520" s="159"/>
    </row>
    <row r="521" spans="2:47" s="38" customFormat="1" ht="12.75">
      <c r="B521" s="43"/>
      <c r="H521" s="159"/>
      <c r="I521" s="159"/>
      <c r="J521" s="159"/>
      <c r="K521" s="159"/>
      <c r="L521" s="159"/>
      <c r="M521" s="159"/>
      <c r="N521" s="159"/>
      <c r="O521" s="159"/>
      <c r="P521" s="159"/>
      <c r="Q521" s="159"/>
      <c r="R521" s="159"/>
      <c r="S521" s="159"/>
      <c r="T521" s="159"/>
      <c r="U521" s="159"/>
      <c r="V521" s="159"/>
      <c r="W521" s="159"/>
      <c r="X521" s="159"/>
      <c r="Y521" s="159"/>
      <c r="Z521" s="159"/>
      <c r="AA521" s="159"/>
      <c r="AB521" s="159"/>
      <c r="AC521" s="159"/>
      <c r="AD521" s="159"/>
      <c r="AE521" s="159"/>
      <c r="AF521" s="159"/>
      <c r="AG521" s="159"/>
      <c r="AH521" s="159"/>
      <c r="AI521" s="159"/>
      <c r="AJ521" s="159"/>
      <c r="AK521" s="159"/>
      <c r="AL521" s="159"/>
      <c r="AM521" s="159"/>
      <c r="AN521" s="159"/>
      <c r="AO521" s="159"/>
      <c r="AP521" s="159"/>
      <c r="AQ521" s="159"/>
      <c r="AR521" s="159"/>
      <c r="AS521" s="159"/>
      <c r="AT521" s="159"/>
      <c r="AU521" s="159"/>
    </row>
    <row r="522" spans="2:47" s="38" customFormat="1" ht="12.75">
      <c r="B522" s="43"/>
      <c r="H522" s="159"/>
      <c r="I522" s="159"/>
      <c r="J522" s="159"/>
      <c r="K522" s="159"/>
      <c r="L522" s="159"/>
      <c r="M522" s="159"/>
      <c r="N522" s="159"/>
      <c r="O522" s="159"/>
      <c r="P522" s="159"/>
      <c r="Q522" s="159"/>
      <c r="R522" s="159"/>
      <c r="S522" s="159"/>
      <c r="T522" s="159"/>
      <c r="U522" s="159"/>
      <c r="V522" s="159"/>
      <c r="W522" s="159"/>
      <c r="X522" s="159"/>
      <c r="Y522" s="159"/>
      <c r="Z522" s="159"/>
      <c r="AA522" s="159"/>
      <c r="AB522" s="159"/>
      <c r="AC522" s="159"/>
      <c r="AD522" s="159"/>
      <c r="AE522" s="159"/>
      <c r="AF522" s="159"/>
      <c r="AG522" s="159"/>
      <c r="AH522" s="159"/>
      <c r="AI522" s="159"/>
      <c r="AJ522" s="159"/>
      <c r="AK522" s="159"/>
      <c r="AL522" s="159"/>
      <c r="AM522" s="159"/>
      <c r="AN522" s="159"/>
      <c r="AO522" s="159"/>
      <c r="AP522" s="159"/>
      <c r="AQ522" s="159"/>
      <c r="AR522" s="159"/>
      <c r="AS522" s="159"/>
      <c r="AT522" s="159"/>
      <c r="AU522" s="159"/>
    </row>
    <row r="523" spans="2:47" s="38" customFormat="1" ht="12.75">
      <c r="B523" s="43"/>
      <c r="H523" s="159"/>
      <c r="I523" s="159"/>
      <c r="J523" s="159"/>
      <c r="K523" s="159"/>
      <c r="L523" s="159"/>
      <c r="M523" s="159"/>
      <c r="N523" s="159"/>
      <c r="O523" s="159"/>
      <c r="P523" s="159"/>
      <c r="Q523" s="159"/>
      <c r="R523" s="159"/>
      <c r="S523" s="159"/>
      <c r="T523" s="159"/>
      <c r="U523" s="159"/>
      <c r="V523" s="159"/>
      <c r="W523" s="159"/>
      <c r="X523" s="159"/>
      <c r="Y523" s="159"/>
      <c r="Z523" s="159"/>
      <c r="AA523" s="159"/>
      <c r="AB523" s="159"/>
      <c r="AC523" s="159"/>
      <c r="AD523" s="159"/>
      <c r="AE523" s="159"/>
      <c r="AF523" s="159"/>
      <c r="AG523" s="159"/>
      <c r="AH523" s="159"/>
      <c r="AI523" s="159"/>
      <c r="AJ523" s="159"/>
      <c r="AK523" s="159"/>
      <c r="AL523" s="159"/>
      <c r="AM523" s="159"/>
      <c r="AN523" s="159"/>
      <c r="AO523" s="159"/>
      <c r="AP523" s="159"/>
      <c r="AQ523" s="159"/>
      <c r="AR523" s="159"/>
      <c r="AS523" s="159"/>
      <c r="AT523" s="159"/>
      <c r="AU523" s="159"/>
    </row>
    <row r="524" spans="2:47" s="38" customFormat="1" ht="12.75">
      <c r="B524" s="43"/>
      <c r="H524" s="159"/>
      <c r="I524" s="159"/>
      <c r="J524" s="159"/>
      <c r="K524" s="159"/>
      <c r="L524" s="159"/>
      <c r="M524" s="159"/>
      <c r="N524" s="159"/>
      <c r="O524" s="159"/>
      <c r="P524" s="159"/>
      <c r="Q524" s="159"/>
      <c r="R524" s="159"/>
      <c r="S524" s="159"/>
      <c r="T524" s="159"/>
      <c r="U524" s="159"/>
      <c r="V524" s="159"/>
      <c r="W524" s="159"/>
      <c r="X524" s="159"/>
      <c r="Y524" s="159"/>
      <c r="Z524" s="159"/>
      <c r="AA524" s="159"/>
      <c r="AB524" s="159"/>
      <c r="AC524" s="159"/>
      <c r="AD524" s="159"/>
      <c r="AE524" s="159"/>
      <c r="AF524" s="159"/>
      <c r="AG524" s="159"/>
      <c r="AH524" s="159"/>
      <c r="AI524" s="159"/>
      <c r="AJ524" s="159"/>
      <c r="AK524" s="159"/>
      <c r="AL524" s="159"/>
      <c r="AM524" s="159"/>
      <c r="AN524" s="159"/>
      <c r="AO524" s="159"/>
      <c r="AP524" s="159"/>
      <c r="AQ524" s="159"/>
      <c r="AR524" s="159"/>
      <c r="AS524" s="159"/>
      <c r="AT524" s="159"/>
      <c r="AU524" s="159"/>
    </row>
    <row r="525" spans="2:47" s="38" customFormat="1" ht="12.75">
      <c r="B525" s="43"/>
      <c r="H525" s="159"/>
      <c r="I525" s="159"/>
      <c r="J525" s="159"/>
      <c r="K525" s="159"/>
      <c r="L525" s="159"/>
      <c r="M525" s="159"/>
      <c r="N525" s="159"/>
      <c r="O525" s="159"/>
      <c r="P525" s="159"/>
      <c r="Q525" s="159"/>
      <c r="R525" s="159"/>
      <c r="S525" s="159"/>
      <c r="T525" s="159"/>
      <c r="U525" s="159"/>
      <c r="V525" s="159"/>
      <c r="W525" s="159"/>
      <c r="X525" s="159"/>
      <c r="Y525" s="159"/>
      <c r="Z525" s="159"/>
      <c r="AA525" s="159"/>
      <c r="AB525" s="159"/>
      <c r="AC525" s="159"/>
      <c r="AD525" s="159"/>
      <c r="AE525" s="159"/>
      <c r="AF525" s="159"/>
      <c r="AG525" s="159"/>
      <c r="AH525" s="159"/>
      <c r="AI525" s="159"/>
      <c r="AJ525" s="159"/>
      <c r="AK525" s="159"/>
      <c r="AL525" s="159"/>
      <c r="AM525" s="159"/>
      <c r="AN525" s="159"/>
      <c r="AO525" s="159"/>
      <c r="AP525" s="159"/>
      <c r="AQ525" s="159"/>
      <c r="AR525" s="159"/>
      <c r="AS525" s="159"/>
      <c r="AT525" s="159"/>
      <c r="AU525" s="159"/>
    </row>
    <row r="526" spans="2:47" s="38" customFormat="1" ht="12.75">
      <c r="B526" s="43"/>
      <c r="H526" s="159"/>
      <c r="I526" s="159"/>
      <c r="J526" s="159"/>
      <c r="K526" s="159"/>
      <c r="L526" s="159"/>
      <c r="M526" s="159"/>
      <c r="N526" s="159"/>
      <c r="O526" s="159"/>
      <c r="P526" s="159"/>
      <c r="Q526" s="159"/>
      <c r="R526" s="159"/>
      <c r="S526" s="159"/>
      <c r="T526" s="159"/>
      <c r="U526" s="159"/>
      <c r="V526" s="159"/>
      <c r="W526" s="159"/>
      <c r="X526" s="159"/>
      <c r="Y526" s="159"/>
      <c r="Z526" s="159"/>
      <c r="AA526" s="159"/>
      <c r="AB526" s="159"/>
      <c r="AC526" s="159"/>
      <c r="AD526" s="159"/>
      <c r="AE526" s="159"/>
      <c r="AF526" s="159"/>
      <c r="AG526" s="159"/>
      <c r="AH526" s="159"/>
      <c r="AI526" s="159"/>
      <c r="AJ526" s="159"/>
      <c r="AK526" s="159"/>
      <c r="AL526" s="159"/>
      <c r="AM526" s="159"/>
      <c r="AN526" s="159"/>
      <c r="AO526" s="159"/>
      <c r="AP526" s="159"/>
      <c r="AQ526" s="159"/>
      <c r="AR526" s="159"/>
      <c r="AS526" s="159"/>
      <c r="AT526" s="159"/>
      <c r="AU526" s="159"/>
    </row>
    <row r="527" spans="2:47" s="38" customFormat="1" ht="12.75">
      <c r="B527" s="43"/>
      <c r="H527" s="159"/>
      <c r="I527" s="159"/>
      <c r="J527" s="159"/>
      <c r="K527" s="159"/>
      <c r="L527" s="159"/>
      <c r="M527" s="159"/>
      <c r="N527" s="159"/>
      <c r="O527" s="159"/>
      <c r="P527" s="159"/>
      <c r="Q527" s="159"/>
      <c r="R527" s="159"/>
      <c r="S527" s="159"/>
      <c r="T527" s="159"/>
      <c r="U527" s="159"/>
      <c r="V527" s="159"/>
      <c r="W527" s="159"/>
      <c r="X527" s="159"/>
      <c r="Y527" s="159"/>
      <c r="Z527" s="159"/>
      <c r="AA527" s="159"/>
      <c r="AB527" s="159"/>
      <c r="AC527" s="159"/>
      <c r="AD527" s="159"/>
      <c r="AE527" s="159"/>
      <c r="AF527" s="159"/>
      <c r="AG527" s="159"/>
      <c r="AH527" s="159"/>
      <c r="AI527" s="159"/>
      <c r="AJ527" s="159"/>
      <c r="AK527" s="159"/>
      <c r="AL527" s="159"/>
      <c r="AM527" s="159"/>
      <c r="AN527" s="159"/>
      <c r="AO527" s="159"/>
      <c r="AP527" s="159"/>
      <c r="AQ527" s="159"/>
      <c r="AR527" s="159"/>
      <c r="AS527" s="159"/>
      <c r="AT527" s="159"/>
      <c r="AU527" s="159"/>
    </row>
    <row r="528" spans="2:47" s="38" customFormat="1" ht="12.75">
      <c r="B528" s="43"/>
      <c r="H528" s="159"/>
      <c r="I528" s="159"/>
      <c r="J528" s="159"/>
      <c r="K528" s="159"/>
      <c r="L528" s="159"/>
      <c r="M528" s="159"/>
      <c r="N528" s="159"/>
      <c r="O528" s="159"/>
      <c r="P528" s="159"/>
      <c r="Q528" s="159"/>
      <c r="R528" s="159"/>
      <c r="S528" s="159"/>
      <c r="T528" s="159"/>
      <c r="U528" s="159"/>
      <c r="V528" s="159"/>
      <c r="W528" s="159"/>
      <c r="X528" s="159"/>
      <c r="Y528" s="159"/>
      <c r="Z528" s="159"/>
      <c r="AA528" s="159"/>
      <c r="AB528" s="159"/>
      <c r="AC528" s="159"/>
      <c r="AD528" s="159"/>
      <c r="AE528" s="159"/>
      <c r="AF528" s="159"/>
      <c r="AG528" s="159"/>
      <c r="AH528" s="159"/>
      <c r="AI528" s="159"/>
      <c r="AJ528" s="159"/>
      <c r="AK528" s="159"/>
      <c r="AL528" s="159"/>
      <c r="AM528" s="159"/>
      <c r="AN528" s="159"/>
      <c r="AO528" s="159"/>
      <c r="AP528" s="159"/>
      <c r="AQ528" s="159"/>
      <c r="AR528" s="159"/>
      <c r="AS528" s="159"/>
      <c r="AT528" s="159"/>
      <c r="AU528" s="159"/>
    </row>
    <row r="529" spans="2:47" s="38" customFormat="1" ht="12.75">
      <c r="B529" s="43"/>
      <c r="H529" s="159"/>
      <c r="I529" s="159"/>
      <c r="J529" s="159"/>
      <c r="K529" s="159"/>
      <c r="L529" s="159"/>
      <c r="M529" s="159"/>
      <c r="N529" s="159"/>
      <c r="O529" s="159"/>
      <c r="P529" s="159"/>
      <c r="Q529" s="159"/>
      <c r="R529" s="159"/>
      <c r="S529" s="159"/>
      <c r="T529" s="159"/>
      <c r="U529" s="159"/>
      <c r="V529" s="159"/>
      <c r="W529" s="159"/>
      <c r="X529" s="159"/>
      <c r="Y529" s="159"/>
      <c r="Z529" s="159"/>
      <c r="AA529" s="159"/>
      <c r="AB529" s="159"/>
      <c r="AC529" s="159"/>
      <c r="AD529" s="159"/>
      <c r="AE529" s="159"/>
      <c r="AF529" s="159"/>
      <c r="AG529" s="159"/>
      <c r="AH529" s="159"/>
      <c r="AI529" s="159"/>
      <c r="AJ529" s="159"/>
      <c r="AK529" s="159"/>
      <c r="AL529" s="159"/>
      <c r="AM529" s="159"/>
      <c r="AN529" s="159"/>
      <c r="AO529" s="159"/>
      <c r="AP529" s="159"/>
      <c r="AQ529" s="159"/>
      <c r="AR529" s="159"/>
      <c r="AS529" s="159"/>
      <c r="AT529" s="159"/>
      <c r="AU529" s="159"/>
    </row>
    <row r="530" spans="2:47" s="38" customFormat="1" ht="12.75">
      <c r="B530" s="43"/>
      <c r="H530" s="159"/>
      <c r="I530" s="159"/>
      <c r="J530" s="159"/>
      <c r="K530" s="159"/>
      <c r="L530" s="159"/>
      <c r="M530" s="159"/>
      <c r="N530" s="159"/>
      <c r="O530" s="159"/>
      <c r="P530" s="159"/>
      <c r="Q530" s="159"/>
      <c r="R530" s="159"/>
      <c r="S530" s="159"/>
      <c r="T530" s="159"/>
      <c r="U530" s="159"/>
      <c r="V530" s="159"/>
      <c r="W530" s="159"/>
      <c r="X530" s="159"/>
      <c r="Y530" s="159"/>
      <c r="Z530" s="159"/>
      <c r="AA530" s="159"/>
      <c r="AB530" s="159"/>
      <c r="AC530" s="159"/>
      <c r="AD530" s="159"/>
      <c r="AE530" s="159"/>
      <c r="AF530" s="159"/>
      <c r="AG530" s="159"/>
      <c r="AH530" s="159"/>
      <c r="AI530" s="159"/>
      <c r="AJ530" s="159"/>
      <c r="AK530" s="159"/>
      <c r="AL530" s="159"/>
      <c r="AM530" s="159"/>
      <c r="AN530" s="159"/>
      <c r="AO530" s="159"/>
      <c r="AP530" s="159"/>
      <c r="AQ530" s="159"/>
      <c r="AR530" s="159"/>
      <c r="AS530" s="159"/>
      <c r="AT530" s="159"/>
      <c r="AU530" s="159"/>
    </row>
    <row r="531" spans="2:47" s="38" customFormat="1" ht="12.75">
      <c r="B531" s="43"/>
      <c r="H531" s="159"/>
      <c r="I531" s="159"/>
      <c r="J531" s="159"/>
      <c r="K531" s="159"/>
      <c r="L531" s="159"/>
      <c r="M531" s="159"/>
      <c r="N531" s="159"/>
      <c r="O531" s="159"/>
      <c r="P531" s="159"/>
      <c r="Q531" s="159"/>
      <c r="R531" s="159"/>
      <c r="S531" s="159"/>
      <c r="T531" s="159"/>
      <c r="U531" s="159"/>
      <c r="V531" s="159"/>
      <c r="W531" s="159"/>
      <c r="X531" s="159"/>
      <c r="Y531" s="159"/>
      <c r="Z531" s="159"/>
      <c r="AA531" s="159"/>
      <c r="AB531" s="159"/>
      <c r="AC531" s="159"/>
      <c r="AD531" s="159"/>
      <c r="AE531" s="159"/>
      <c r="AF531" s="159"/>
      <c r="AG531" s="159"/>
      <c r="AH531" s="159"/>
      <c r="AI531" s="159"/>
      <c r="AJ531" s="159"/>
      <c r="AK531" s="159"/>
      <c r="AL531" s="159"/>
      <c r="AM531" s="159"/>
      <c r="AN531" s="159"/>
      <c r="AO531" s="159"/>
      <c r="AP531" s="159"/>
      <c r="AQ531" s="159"/>
      <c r="AR531" s="159"/>
      <c r="AS531" s="159"/>
      <c r="AT531" s="159"/>
      <c r="AU531" s="159"/>
    </row>
    <row r="532" spans="2:47" s="38" customFormat="1" ht="12.75">
      <c r="B532" s="43"/>
      <c r="H532" s="159"/>
      <c r="I532" s="159"/>
      <c r="J532" s="159"/>
      <c r="K532" s="159"/>
      <c r="L532" s="159"/>
      <c r="M532" s="159"/>
      <c r="N532" s="159"/>
      <c r="O532" s="159"/>
      <c r="P532" s="159"/>
      <c r="Q532" s="159"/>
      <c r="R532" s="159"/>
      <c r="S532" s="159"/>
      <c r="T532" s="159"/>
      <c r="U532" s="159"/>
      <c r="V532" s="159"/>
      <c r="W532" s="159"/>
      <c r="X532" s="159"/>
      <c r="Y532" s="159"/>
      <c r="Z532" s="159"/>
      <c r="AA532" s="159"/>
      <c r="AB532" s="159"/>
      <c r="AC532" s="159"/>
      <c r="AD532" s="159"/>
      <c r="AE532" s="159"/>
      <c r="AF532" s="159"/>
      <c r="AG532" s="159"/>
      <c r="AH532" s="159"/>
      <c r="AI532" s="159"/>
      <c r="AJ532" s="159"/>
      <c r="AK532" s="159"/>
      <c r="AL532" s="159"/>
      <c r="AM532" s="159"/>
      <c r="AN532" s="159"/>
      <c r="AO532" s="159"/>
      <c r="AP532" s="159"/>
      <c r="AQ532" s="159"/>
      <c r="AR532" s="159"/>
      <c r="AS532" s="159"/>
      <c r="AT532" s="159"/>
      <c r="AU532" s="159"/>
    </row>
    <row r="533" spans="2:47" s="38" customFormat="1" ht="12.75">
      <c r="B533" s="43"/>
      <c r="H533" s="159"/>
      <c r="I533" s="159"/>
      <c r="J533" s="159"/>
      <c r="K533" s="159"/>
      <c r="L533" s="159"/>
      <c r="M533" s="159"/>
      <c r="N533" s="159"/>
      <c r="O533" s="159"/>
      <c r="P533" s="159"/>
      <c r="Q533" s="159"/>
      <c r="R533" s="159"/>
      <c r="S533" s="159"/>
      <c r="T533" s="159"/>
      <c r="U533" s="159"/>
      <c r="V533" s="159"/>
      <c r="W533" s="159"/>
      <c r="X533" s="159"/>
      <c r="Y533" s="159"/>
      <c r="Z533" s="159"/>
      <c r="AA533" s="159"/>
      <c r="AB533" s="159"/>
      <c r="AC533" s="159"/>
      <c r="AD533" s="159"/>
      <c r="AE533" s="159"/>
      <c r="AF533" s="159"/>
      <c r="AG533" s="159"/>
      <c r="AH533" s="159"/>
      <c r="AI533" s="159"/>
      <c r="AJ533" s="159"/>
      <c r="AK533" s="159"/>
      <c r="AL533" s="159"/>
      <c r="AM533" s="159"/>
      <c r="AN533" s="159"/>
      <c r="AO533" s="159"/>
      <c r="AP533" s="159"/>
      <c r="AQ533" s="159"/>
      <c r="AR533" s="159"/>
      <c r="AS533" s="159"/>
      <c r="AT533" s="159"/>
      <c r="AU533" s="159"/>
    </row>
    <row r="534" spans="2:47" s="38" customFormat="1" ht="12.75">
      <c r="B534" s="43"/>
      <c r="H534" s="159"/>
      <c r="I534" s="159"/>
      <c r="J534" s="159"/>
      <c r="K534" s="159"/>
      <c r="L534" s="159"/>
      <c r="M534" s="159"/>
      <c r="N534" s="159"/>
      <c r="O534" s="159"/>
      <c r="P534" s="159"/>
      <c r="Q534" s="159"/>
      <c r="R534" s="159"/>
      <c r="S534" s="159"/>
      <c r="T534" s="159"/>
      <c r="U534" s="159"/>
      <c r="V534" s="159"/>
      <c r="W534" s="159"/>
      <c r="X534" s="159"/>
      <c r="Y534" s="159"/>
      <c r="Z534" s="159"/>
      <c r="AA534" s="159"/>
      <c r="AB534" s="159"/>
      <c r="AC534" s="159"/>
      <c r="AD534" s="159"/>
      <c r="AE534" s="159"/>
      <c r="AF534" s="159"/>
      <c r="AG534" s="159"/>
      <c r="AH534" s="159"/>
      <c r="AI534" s="159"/>
      <c r="AJ534" s="159"/>
      <c r="AK534" s="159"/>
      <c r="AL534" s="159"/>
      <c r="AM534" s="159"/>
      <c r="AN534" s="159"/>
      <c r="AO534" s="159"/>
      <c r="AP534" s="159"/>
      <c r="AQ534" s="159"/>
      <c r="AR534" s="159"/>
      <c r="AS534" s="159"/>
      <c r="AT534" s="159"/>
      <c r="AU534" s="159"/>
    </row>
    <row r="535" spans="2:47" s="38" customFormat="1" ht="12.75">
      <c r="B535" s="43"/>
      <c r="H535" s="159"/>
      <c r="I535" s="159"/>
      <c r="J535" s="159"/>
      <c r="K535" s="159"/>
      <c r="L535" s="159"/>
      <c r="M535" s="159"/>
      <c r="N535" s="159"/>
      <c r="O535" s="159"/>
      <c r="P535" s="159"/>
      <c r="Q535" s="159"/>
      <c r="R535" s="159"/>
      <c r="S535" s="159"/>
      <c r="T535" s="159"/>
      <c r="U535" s="159"/>
      <c r="V535" s="159"/>
      <c r="W535" s="159"/>
      <c r="X535" s="159"/>
      <c r="Y535" s="159"/>
      <c r="Z535" s="159"/>
      <c r="AA535" s="159"/>
      <c r="AB535" s="159"/>
      <c r="AC535" s="159"/>
      <c r="AD535" s="159"/>
      <c r="AE535" s="159"/>
      <c r="AF535" s="159"/>
      <c r="AG535" s="159"/>
      <c r="AH535" s="159"/>
      <c r="AI535" s="159"/>
      <c r="AJ535" s="159"/>
      <c r="AK535" s="159"/>
      <c r="AL535" s="159"/>
      <c r="AM535" s="159"/>
      <c r="AN535" s="159"/>
      <c r="AO535" s="159"/>
      <c r="AP535" s="159"/>
      <c r="AQ535" s="159"/>
      <c r="AR535" s="159"/>
      <c r="AS535" s="159"/>
      <c r="AT535" s="159"/>
      <c r="AU535" s="159"/>
    </row>
    <row r="536" spans="2:47" s="38" customFormat="1" ht="12.75">
      <c r="B536" s="43"/>
      <c r="H536" s="159"/>
      <c r="I536" s="159"/>
      <c r="J536" s="159"/>
      <c r="K536" s="159"/>
      <c r="L536" s="159"/>
      <c r="M536" s="159"/>
      <c r="N536" s="159"/>
      <c r="O536" s="159"/>
      <c r="P536" s="159"/>
      <c r="Q536" s="159"/>
      <c r="R536" s="159"/>
      <c r="S536" s="159"/>
      <c r="T536" s="159"/>
      <c r="U536" s="159"/>
      <c r="V536" s="159"/>
      <c r="W536" s="159"/>
      <c r="X536" s="159"/>
      <c r="Y536" s="159"/>
      <c r="Z536" s="159"/>
      <c r="AA536" s="159"/>
      <c r="AB536" s="159"/>
      <c r="AC536" s="159"/>
      <c r="AD536" s="159"/>
      <c r="AE536" s="159"/>
      <c r="AF536" s="159"/>
      <c r="AG536" s="159"/>
      <c r="AH536" s="159"/>
      <c r="AI536" s="159"/>
      <c r="AJ536" s="159"/>
      <c r="AK536" s="159"/>
      <c r="AL536" s="159"/>
      <c r="AM536" s="159"/>
      <c r="AN536" s="159"/>
      <c r="AO536" s="159"/>
      <c r="AP536" s="159"/>
      <c r="AQ536" s="159"/>
      <c r="AR536" s="159"/>
      <c r="AS536" s="159"/>
      <c r="AT536" s="159"/>
      <c r="AU536" s="159"/>
    </row>
    <row r="537" spans="2:47" s="38" customFormat="1" ht="12.75">
      <c r="B537" s="43"/>
      <c r="H537" s="159"/>
      <c r="I537" s="159"/>
      <c r="J537" s="159"/>
      <c r="K537" s="159"/>
      <c r="L537" s="159"/>
      <c r="M537" s="159"/>
      <c r="N537" s="159"/>
      <c r="O537" s="159"/>
      <c r="P537" s="159"/>
      <c r="Q537" s="159"/>
      <c r="R537" s="159"/>
      <c r="S537" s="159"/>
      <c r="T537" s="159"/>
      <c r="U537" s="159"/>
      <c r="V537" s="159"/>
      <c r="W537" s="159"/>
      <c r="X537" s="159"/>
      <c r="Y537" s="159"/>
      <c r="Z537" s="159"/>
      <c r="AA537" s="159"/>
      <c r="AB537" s="159"/>
      <c r="AC537" s="159"/>
      <c r="AD537" s="159"/>
      <c r="AE537" s="159"/>
      <c r="AF537" s="159"/>
      <c r="AG537" s="159"/>
      <c r="AH537" s="159"/>
      <c r="AI537" s="159"/>
      <c r="AJ537" s="159"/>
      <c r="AK537" s="159"/>
      <c r="AL537" s="159"/>
      <c r="AM537" s="159"/>
      <c r="AN537" s="159"/>
      <c r="AO537" s="159"/>
      <c r="AP537" s="159"/>
      <c r="AQ537" s="159"/>
      <c r="AR537" s="159"/>
      <c r="AS537" s="159"/>
      <c r="AT537" s="159"/>
      <c r="AU537" s="159"/>
    </row>
    <row r="538" spans="2:47" s="38" customFormat="1" ht="12.75">
      <c r="B538" s="43"/>
      <c r="H538" s="159"/>
      <c r="I538" s="159"/>
      <c r="J538" s="159"/>
      <c r="K538" s="159"/>
      <c r="L538" s="159"/>
      <c r="M538" s="159"/>
      <c r="N538" s="159"/>
      <c r="O538" s="159"/>
      <c r="P538" s="159"/>
      <c r="Q538" s="159"/>
      <c r="R538" s="159"/>
      <c r="S538" s="159"/>
      <c r="T538" s="159"/>
      <c r="U538" s="159"/>
      <c r="V538" s="159"/>
      <c r="W538" s="159"/>
      <c r="X538" s="159"/>
      <c r="Y538" s="159"/>
      <c r="Z538" s="159"/>
      <c r="AA538" s="159"/>
      <c r="AB538" s="159"/>
      <c r="AC538" s="159"/>
      <c r="AD538" s="159"/>
      <c r="AE538" s="159"/>
      <c r="AF538" s="159"/>
      <c r="AG538" s="159"/>
      <c r="AH538" s="159"/>
      <c r="AI538" s="159"/>
      <c r="AJ538" s="159"/>
      <c r="AK538" s="159"/>
      <c r="AL538" s="159"/>
      <c r="AM538" s="159"/>
      <c r="AN538" s="159"/>
      <c r="AO538" s="159"/>
      <c r="AP538" s="159"/>
      <c r="AQ538" s="159"/>
      <c r="AR538" s="159"/>
      <c r="AS538" s="159"/>
      <c r="AT538" s="159"/>
      <c r="AU538" s="159"/>
    </row>
    <row r="539" spans="2:47" s="38" customFormat="1" ht="12.75">
      <c r="B539" s="43"/>
      <c r="H539" s="159"/>
      <c r="I539" s="159"/>
      <c r="J539" s="159"/>
      <c r="K539" s="159"/>
      <c r="L539" s="159"/>
      <c r="M539" s="159"/>
      <c r="N539" s="159"/>
      <c r="O539" s="159"/>
      <c r="P539" s="159"/>
      <c r="Q539" s="159"/>
      <c r="R539" s="159"/>
      <c r="S539" s="159"/>
      <c r="T539" s="159"/>
      <c r="U539" s="159"/>
      <c r="V539" s="159"/>
      <c r="W539" s="159"/>
      <c r="X539" s="159"/>
      <c r="Y539" s="159"/>
      <c r="Z539" s="159"/>
      <c r="AA539" s="159"/>
      <c r="AB539" s="159"/>
      <c r="AC539" s="159"/>
      <c r="AD539" s="159"/>
      <c r="AE539" s="159"/>
      <c r="AF539" s="159"/>
      <c r="AG539" s="159"/>
      <c r="AH539" s="159"/>
      <c r="AI539" s="159"/>
      <c r="AJ539" s="159"/>
      <c r="AK539" s="159"/>
      <c r="AL539" s="159"/>
      <c r="AM539" s="159"/>
      <c r="AN539" s="159"/>
      <c r="AO539" s="159"/>
      <c r="AP539" s="159"/>
      <c r="AQ539" s="159"/>
      <c r="AR539" s="159"/>
      <c r="AS539" s="159"/>
      <c r="AT539" s="159"/>
      <c r="AU539" s="159"/>
    </row>
    <row r="540" spans="2:47" s="38" customFormat="1" ht="12.75">
      <c r="B540" s="43"/>
      <c r="H540" s="159"/>
      <c r="I540" s="159"/>
      <c r="J540" s="159"/>
      <c r="K540" s="159"/>
      <c r="L540" s="159"/>
      <c r="M540" s="159"/>
      <c r="N540" s="159"/>
      <c r="O540" s="159"/>
      <c r="P540" s="159"/>
      <c r="Q540" s="159"/>
      <c r="R540" s="159"/>
      <c r="S540" s="159"/>
      <c r="T540" s="159"/>
      <c r="U540" s="159"/>
      <c r="V540" s="159"/>
      <c r="W540" s="159"/>
      <c r="X540" s="159"/>
      <c r="Y540" s="159"/>
      <c r="Z540" s="159"/>
      <c r="AA540" s="159"/>
      <c r="AB540" s="159"/>
      <c r="AC540" s="159"/>
      <c r="AD540" s="159"/>
      <c r="AE540" s="159"/>
      <c r="AF540" s="159"/>
      <c r="AG540" s="159"/>
      <c r="AH540" s="159"/>
      <c r="AI540" s="159"/>
      <c r="AJ540" s="159"/>
      <c r="AK540" s="159"/>
      <c r="AL540" s="159"/>
      <c r="AM540" s="159"/>
      <c r="AN540" s="159"/>
      <c r="AO540" s="159"/>
      <c r="AP540" s="159"/>
      <c r="AQ540" s="159"/>
      <c r="AR540" s="159"/>
      <c r="AS540" s="159"/>
      <c r="AT540" s="159"/>
      <c r="AU540" s="159"/>
    </row>
    <row r="541" spans="2:47" s="38" customFormat="1" ht="12.75">
      <c r="B541" s="43"/>
      <c r="H541" s="159"/>
      <c r="I541" s="159"/>
      <c r="J541" s="159"/>
      <c r="K541" s="159"/>
      <c r="L541" s="159"/>
      <c r="M541" s="159"/>
      <c r="N541" s="159"/>
      <c r="O541" s="159"/>
      <c r="P541" s="159"/>
      <c r="Q541" s="159"/>
      <c r="R541" s="159"/>
      <c r="S541" s="159"/>
      <c r="T541" s="159"/>
      <c r="U541" s="159"/>
      <c r="V541" s="159"/>
      <c r="W541" s="159"/>
      <c r="X541" s="159"/>
      <c r="Y541" s="159"/>
      <c r="Z541" s="159"/>
      <c r="AA541" s="159"/>
      <c r="AB541" s="159"/>
      <c r="AC541" s="159"/>
      <c r="AD541" s="159"/>
      <c r="AE541" s="159"/>
      <c r="AF541" s="159"/>
      <c r="AG541" s="159"/>
      <c r="AH541" s="159"/>
      <c r="AI541" s="159"/>
      <c r="AJ541" s="159"/>
      <c r="AK541" s="159"/>
      <c r="AL541" s="159"/>
      <c r="AM541" s="159"/>
      <c r="AN541" s="159"/>
      <c r="AO541" s="159"/>
      <c r="AP541" s="159"/>
      <c r="AQ541" s="159"/>
      <c r="AR541" s="159"/>
      <c r="AS541" s="159"/>
      <c r="AT541" s="159"/>
      <c r="AU541" s="159"/>
    </row>
    <row r="542" spans="2:47" s="38" customFormat="1" ht="12.75">
      <c r="B542" s="43"/>
      <c r="H542" s="159"/>
      <c r="I542" s="159"/>
      <c r="J542" s="159"/>
      <c r="K542" s="159"/>
      <c r="L542" s="159"/>
      <c r="M542" s="159"/>
      <c r="N542" s="159"/>
      <c r="O542" s="159"/>
      <c r="P542" s="159"/>
      <c r="Q542" s="159"/>
      <c r="R542" s="159"/>
      <c r="S542" s="159"/>
      <c r="T542" s="159"/>
      <c r="U542" s="159"/>
      <c r="V542" s="159"/>
      <c r="W542" s="159"/>
      <c r="X542" s="159"/>
      <c r="Y542" s="159"/>
      <c r="Z542" s="159"/>
      <c r="AA542" s="159"/>
      <c r="AB542" s="159"/>
      <c r="AC542" s="159"/>
      <c r="AD542" s="159"/>
      <c r="AE542" s="159"/>
      <c r="AF542" s="159"/>
      <c r="AG542" s="159"/>
      <c r="AH542" s="159"/>
      <c r="AI542" s="159"/>
      <c r="AJ542" s="159"/>
      <c r="AK542" s="159"/>
      <c r="AL542" s="159"/>
      <c r="AM542" s="159"/>
      <c r="AN542" s="159"/>
      <c r="AO542" s="159"/>
      <c r="AP542" s="159"/>
      <c r="AQ542" s="159"/>
      <c r="AR542" s="159"/>
      <c r="AS542" s="159"/>
      <c r="AT542" s="159"/>
      <c r="AU542" s="159"/>
    </row>
    <row r="543" spans="2:47" s="38" customFormat="1" ht="12.75">
      <c r="B543" s="43"/>
      <c r="H543" s="159"/>
      <c r="I543" s="159"/>
      <c r="J543" s="159"/>
      <c r="K543" s="159"/>
      <c r="L543" s="159"/>
      <c r="M543" s="159"/>
      <c r="N543" s="159"/>
      <c r="O543" s="159"/>
      <c r="P543" s="159"/>
      <c r="Q543" s="159"/>
      <c r="R543" s="159"/>
      <c r="S543" s="159"/>
      <c r="T543" s="159"/>
      <c r="U543" s="159"/>
      <c r="V543" s="159"/>
      <c r="W543" s="159"/>
      <c r="X543" s="159"/>
      <c r="Y543" s="159"/>
      <c r="Z543" s="159"/>
      <c r="AA543" s="159"/>
      <c r="AB543" s="159"/>
      <c r="AC543" s="159"/>
      <c r="AD543" s="159"/>
      <c r="AE543" s="159"/>
      <c r="AF543" s="159"/>
      <c r="AG543" s="159"/>
      <c r="AH543" s="159"/>
      <c r="AI543" s="159"/>
      <c r="AJ543" s="159"/>
      <c r="AK543" s="159"/>
      <c r="AL543" s="159"/>
      <c r="AM543" s="159"/>
      <c r="AN543" s="159"/>
      <c r="AO543" s="159"/>
      <c r="AP543" s="159"/>
      <c r="AQ543" s="159"/>
      <c r="AR543" s="159"/>
      <c r="AS543" s="159"/>
      <c r="AT543" s="159"/>
      <c r="AU543" s="159"/>
    </row>
    <row r="544" spans="2:47" s="38" customFormat="1" ht="12.75">
      <c r="B544" s="43"/>
      <c r="H544" s="159"/>
      <c r="I544" s="159"/>
      <c r="J544" s="159"/>
      <c r="K544" s="159"/>
      <c r="L544" s="159"/>
      <c r="M544" s="159"/>
      <c r="N544" s="159"/>
      <c r="O544" s="159"/>
      <c r="P544" s="159"/>
      <c r="Q544" s="159"/>
      <c r="R544" s="159"/>
      <c r="S544" s="159"/>
      <c r="T544" s="159"/>
      <c r="U544" s="159"/>
      <c r="V544" s="159"/>
      <c r="W544" s="159"/>
      <c r="X544" s="159"/>
      <c r="Y544" s="159"/>
      <c r="Z544" s="159"/>
      <c r="AA544" s="159"/>
      <c r="AB544" s="159"/>
      <c r="AC544" s="159"/>
      <c r="AD544" s="159"/>
      <c r="AE544" s="159"/>
      <c r="AF544" s="159"/>
      <c r="AG544" s="159"/>
      <c r="AH544" s="159"/>
      <c r="AI544" s="159"/>
      <c r="AJ544" s="159"/>
      <c r="AK544" s="159"/>
      <c r="AL544" s="159"/>
      <c r="AM544" s="159"/>
      <c r="AN544" s="159"/>
      <c r="AO544" s="159"/>
      <c r="AP544" s="159"/>
      <c r="AQ544" s="159"/>
      <c r="AR544" s="159"/>
      <c r="AS544" s="159"/>
      <c r="AT544" s="159"/>
      <c r="AU544" s="159"/>
    </row>
    <row r="545" spans="2:47" s="38" customFormat="1" ht="12.75">
      <c r="B545" s="43"/>
      <c r="H545" s="159"/>
      <c r="I545" s="159"/>
      <c r="J545" s="159"/>
      <c r="K545" s="159"/>
      <c r="L545" s="159"/>
      <c r="M545" s="159"/>
      <c r="N545" s="159"/>
      <c r="O545" s="159"/>
      <c r="P545" s="159"/>
      <c r="Q545" s="159"/>
      <c r="R545" s="159"/>
      <c r="S545" s="159"/>
      <c r="T545" s="159"/>
      <c r="U545" s="159"/>
      <c r="V545" s="159"/>
      <c r="W545" s="159"/>
      <c r="X545" s="159"/>
      <c r="Y545" s="159"/>
      <c r="Z545" s="159"/>
      <c r="AA545" s="159"/>
      <c r="AB545" s="159"/>
      <c r="AC545" s="159"/>
      <c r="AD545" s="159"/>
      <c r="AE545" s="159"/>
      <c r="AF545" s="159"/>
      <c r="AG545" s="159"/>
      <c r="AH545" s="159"/>
      <c r="AI545" s="159"/>
      <c r="AJ545" s="159"/>
      <c r="AK545" s="159"/>
      <c r="AL545" s="159"/>
      <c r="AM545" s="159"/>
      <c r="AN545" s="159"/>
      <c r="AO545" s="159"/>
      <c r="AP545" s="159"/>
      <c r="AQ545" s="159"/>
      <c r="AR545" s="159"/>
      <c r="AS545" s="159"/>
      <c r="AT545" s="159"/>
      <c r="AU545" s="159"/>
    </row>
    <row r="546" spans="2:47" s="38" customFormat="1" ht="12.75">
      <c r="B546" s="43"/>
      <c r="H546" s="159"/>
      <c r="I546" s="159"/>
      <c r="J546" s="159"/>
      <c r="K546" s="159"/>
      <c r="L546" s="159"/>
      <c r="M546" s="159"/>
      <c r="N546" s="159"/>
      <c r="O546" s="159"/>
      <c r="P546" s="159"/>
      <c r="Q546" s="159"/>
      <c r="R546" s="159"/>
      <c r="S546" s="159"/>
      <c r="T546" s="159"/>
      <c r="U546" s="159"/>
      <c r="V546" s="159"/>
      <c r="W546" s="159"/>
      <c r="X546" s="159"/>
      <c r="Y546" s="159"/>
      <c r="Z546" s="159"/>
      <c r="AA546" s="159"/>
      <c r="AB546" s="159"/>
      <c r="AC546" s="159"/>
      <c r="AD546" s="159"/>
      <c r="AE546" s="159"/>
      <c r="AF546" s="159"/>
      <c r="AG546" s="159"/>
      <c r="AH546" s="159"/>
      <c r="AI546" s="159"/>
      <c r="AJ546" s="159"/>
      <c r="AK546" s="159"/>
      <c r="AL546" s="159"/>
      <c r="AM546" s="159"/>
      <c r="AN546" s="159"/>
      <c r="AO546" s="159"/>
      <c r="AP546" s="159"/>
      <c r="AQ546" s="159"/>
      <c r="AR546" s="159"/>
      <c r="AS546" s="159"/>
      <c r="AT546" s="159"/>
      <c r="AU546" s="159"/>
    </row>
    <row r="547" spans="2:47" s="38" customFormat="1" ht="12.75">
      <c r="B547" s="43"/>
      <c r="H547" s="159"/>
      <c r="I547" s="159"/>
      <c r="J547" s="159"/>
      <c r="K547" s="159"/>
      <c r="L547" s="159"/>
      <c r="M547" s="159"/>
      <c r="N547" s="159"/>
      <c r="O547" s="159"/>
      <c r="P547" s="159"/>
      <c r="Q547" s="159"/>
      <c r="R547" s="159"/>
      <c r="S547" s="159"/>
      <c r="T547" s="159"/>
      <c r="U547" s="159"/>
      <c r="V547" s="159"/>
      <c r="W547" s="159"/>
      <c r="X547" s="159"/>
      <c r="Y547" s="159"/>
      <c r="Z547" s="159"/>
      <c r="AA547" s="159"/>
      <c r="AB547" s="159"/>
      <c r="AC547" s="159"/>
      <c r="AD547" s="159"/>
      <c r="AE547" s="159"/>
      <c r="AF547" s="159"/>
      <c r="AG547" s="159"/>
      <c r="AH547" s="159"/>
      <c r="AI547" s="159"/>
      <c r="AJ547" s="159"/>
      <c r="AK547" s="159"/>
      <c r="AL547" s="159"/>
      <c r="AM547" s="159"/>
      <c r="AN547" s="159"/>
      <c r="AO547" s="159"/>
      <c r="AP547" s="159"/>
      <c r="AQ547" s="159"/>
      <c r="AR547" s="159"/>
      <c r="AS547" s="159"/>
      <c r="AT547" s="159"/>
      <c r="AU547" s="159"/>
    </row>
    <row r="548" spans="2:47" s="38" customFormat="1" ht="12.75">
      <c r="B548" s="43"/>
      <c r="H548" s="159"/>
      <c r="I548" s="159"/>
      <c r="J548" s="159"/>
      <c r="K548" s="159"/>
      <c r="L548" s="159"/>
      <c r="M548" s="159"/>
      <c r="N548" s="159"/>
      <c r="O548" s="159"/>
      <c r="P548" s="159"/>
      <c r="Q548" s="159"/>
      <c r="R548" s="159"/>
      <c r="S548" s="159"/>
      <c r="T548" s="159"/>
      <c r="U548" s="159"/>
      <c r="V548" s="159"/>
      <c r="W548" s="159"/>
      <c r="X548" s="159"/>
      <c r="Y548" s="159"/>
      <c r="Z548" s="159"/>
      <c r="AA548" s="159"/>
      <c r="AB548" s="159"/>
      <c r="AC548" s="159"/>
      <c r="AD548" s="159"/>
      <c r="AE548" s="159"/>
      <c r="AF548" s="159"/>
      <c r="AG548" s="159"/>
      <c r="AH548" s="159"/>
      <c r="AI548" s="159"/>
      <c r="AJ548" s="159"/>
      <c r="AK548" s="159"/>
      <c r="AL548" s="159"/>
      <c r="AM548" s="159"/>
      <c r="AN548" s="159"/>
      <c r="AO548" s="159"/>
      <c r="AP548" s="159"/>
      <c r="AQ548" s="159"/>
      <c r="AR548" s="159"/>
      <c r="AS548" s="159"/>
      <c r="AT548" s="159"/>
      <c r="AU548" s="159"/>
    </row>
    <row r="549" spans="2:47" s="38" customFormat="1" ht="12.75">
      <c r="B549" s="43"/>
      <c r="H549" s="159"/>
      <c r="I549" s="159"/>
      <c r="J549" s="159"/>
      <c r="K549" s="159"/>
      <c r="L549" s="159"/>
      <c r="M549" s="159"/>
      <c r="N549" s="159"/>
      <c r="O549" s="159"/>
      <c r="P549" s="159"/>
      <c r="Q549" s="159"/>
      <c r="R549" s="159"/>
      <c r="S549" s="159"/>
      <c r="T549" s="159"/>
      <c r="U549" s="159"/>
      <c r="V549" s="159"/>
      <c r="W549" s="159"/>
      <c r="X549" s="159"/>
      <c r="Y549" s="159"/>
      <c r="Z549" s="159"/>
      <c r="AA549" s="159"/>
      <c r="AB549" s="159"/>
      <c r="AC549" s="159"/>
      <c r="AD549" s="159"/>
      <c r="AE549" s="159"/>
      <c r="AF549" s="159"/>
      <c r="AG549" s="159"/>
      <c r="AH549" s="159"/>
      <c r="AI549" s="159"/>
      <c r="AJ549" s="159"/>
      <c r="AK549" s="159"/>
      <c r="AL549" s="159"/>
      <c r="AM549" s="159"/>
      <c r="AN549" s="159"/>
      <c r="AO549" s="159"/>
      <c r="AP549" s="159"/>
      <c r="AQ549" s="159"/>
      <c r="AR549" s="159"/>
      <c r="AS549" s="159"/>
      <c r="AT549" s="159"/>
      <c r="AU549" s="159"/>
    </row>
    <row r="550" spans="2:47" s="38" customFormat="1" ht="12.75">
      <c r="B550" s="43"/>
      <c r="H550" s="159"/>
      <c r="I550" s="159"/>
      <c r="J550" s="159"/>
      <c r="K550" s="159"/>
      <c r="L550" s="159"/>
      <c r="M550" s="159"/>
      <c r="N550" s="159"/>
      <c r="O550" s="159"/>
      <c r="P550" s="159"/>
      <c r="Q550" s="159"/>
      <c r="R550" s="159"/>
      <c r="S550" s="159"/>
      <c r="T550" s="159"/>
      <c r="U550" s="159"/>
      <c r="V550" s="159"/>
      <c r="W550" s="159"/>
      <c r="X550" s="159"/>
      <c r="Y550" s="159"/>
      <c r="Z550" s="159"/>
      <c r="AA550" s="159"/>
      <c r="AB550" s="159"/>
      <c r="AC550" s="159"/>
      <c r="AD550" s="159"/>
      <c r="AE550" s="159"/>
      <c r="AF550" s="159"/>
      <c r="AG550" s="159"/>
      <c r="AH550" s="159"/>
      <c r="AI550" s="159"/>
      <c r="AJ550" s="159"/>
      <c r="AK550" s="159"/>
      <c r="AL550" s="159"/>
      <c r="AM550" s="159"/>
      <c r="AN550" s="159"/>
      <c r="AO550" s="159"/>
      <c r="AP550" s="159"/>
      <c r="AQ550" s="159"/>
      <c r="AR550" s="159"/>
      <c r="AS550" s="159"/>
      <c r="AT550" s="159"/>
      <c r="AU550" s="159"/>
    </row>
    <row r="551" spans="2:47" s="38" customFormat="1" ht="12.75">
      <c r="B551" s="43"/>
      <c r="H551" s="159"/>
      <c r="I551" s="159"/>
      <c r="J551" s="159"/>
      <c r="K551" s="159"/>
      <c r="L551" s="159"/>
      <c r="M551" s="159"/>
      <c r="N551" s="159"/>
      <c r="O551" s="159"/>
      <c r="P551" s="159"/>
      <c r="Q551" s="159"/>
      <c r="R551" s="159"/>
      <c r="S551" s="159"/>
      <c r="T551" s="159"/>
      <c r="U551" s="159"/>
      <c r="V551" s="159"/>
      <c r="W551" s="159"/>
      <c r="X551" s="159"/>
      <c r="Y551" s="159"/>
      <c r="Z551" s="159"/>
      <c r="AA551" s="159"/>
      <c r="AB551" s="159"/>
      <c r="AC551" s="159"/>
      <c r="AD551" s="159"/>
      <c r="AE551" s="159"/>
      <c r="AF551" s="159"/>
      <c r="AG551" s="159"/>
      <c r="AH551" s="159"/>
      <c r="AI551" s="159"/>
      <c r="AJ551" s="159"/>
      <c r="AK551" s="159"/>
      <c r="AL551" s="159"/>
      <c r="AM551" s="159"/>
      <c r="AN551" s="159"/>
      <c r="AO551" s="159"/>
      <c r="AP551" s="159"/>
      <c r="AQ551" s="159"/>
      <c r="AR551" s="159"/>
      <c r="AS551" s="159"/>
      <c r="AT551" s="159"/>
      <c r="AU551" s="159"/>
    </row>
    <row r="552" spans="2:47" s="38" customFormat="1" ht="12.75">
      <c r="B552" s="43"/>
      <c r="H552" s="159"/>
      <c r="I552" s="159"/>
      <c r="J552" s="159"/>
      <c r="K552" s="159"/>
      <c r="L552" s="159"/>
      <c r="M552" s="159"/>
      <c r="N552" s="159"/>
      <c r="O552" s="159"/>
      <c r="P552" s="159"/>
      <c r="Q552" s="159"/>
      <c r="R552" s="159"/>
      <c r="S552" s="159"/>
      <c r="T552" s="159"/>
      <c r="U552" s="159"/>
      <c r="V552" s="159"/>
      <c r="W552" s="159"/>
      <c r="X552" s="159"/>
      <c r="Y552" s="159"/>
      <c r="Z552" s="159"/>
      <c r="AA552" s="159"/>
      <c r="AB552" s="159"/>
      <c r="AC552" s="159"/>
      <c r="AD552" s="159"/>
      <c r="AE552" s="159"/>
      <c r="AF552" s="159"/>
      <c r="AG552" s="159"/>
      <c r="AH552" s="159"/>
      <c r="AI552" s="159"/>
      <c r="AJ552" s="159"/>
      <c r="AK552" s="159"/>
      <c r="AL552" s="159"/>
      <c r="AM552" s="159"/>
      <c r="AN552" s="159"/>
      <c r="AO552" s="159"/>
      <c r="AP552" s="159"/>
      <c r="AQ552" s="159"/>
      <c r="AR552" s="159"/>
      <c r="AS552" s="159"/>
      <c r="AT552" s="159"/>
      <c r="AU552" s="159"/>
    </row>
    <row r="553" spans="2:47" s="38" customFormat="1" ht="12.75">
      <c r="B553" s="43"/>
      <c r="H553" s="159"/>
      <c r="I553" s="159"/>
      <c r="J553" s="159"/>
      <c r="K553" s="159"/>
      <c r="L553" s="159"/>
      <c r="M553" s="159"/>
      <c r="N553" s="159"/>
      <c r="O553" s="159"/>
      <c r="P553" s="159"/>
      <c r="Q553" s="159"/>
      <c r="R553" s="159"/>
      <c r="S553" s="159"/>
      <c r="T553" s="159"/>
      <c r="U553" s="159"/>
      <c r="V553" s="159"/>
      <c r="W553" s="159"/>
      <c r="X553" s="159"/>
      <c r="Y553" s="159"/>
      <c r="Z553" s="159"/>
      <c r="AA553" s="159"/>
      <c r="AB553" s="159"/>
      <c r="AC553" s="159"/>
      <c r="AD553" s="159"/>
      <c r="AE553" s="159"/>
      <c r="AF553" s="159"/>
      <c r="AG553" s="159"/>
      <c r="AH553" s="159"/>
      <c r="AI553" s="159"/>
      <c r="AJ553" s="159"/>
      <c r="AK553" s="159"/>
      <c r="AL553" s="159"/>
      <c r="AM553" s="159"/>
      <c r="AN553" s="159"/>
      <c r="AO553" s="159"/>
      <c r="AP553" s="159"/>
      <c r="AQ553" s="159"/>
      <c r="AR553" s="159"/>
      <c r="AS553" s="159"/>
      <c r="AT553" s="159"/>
      <c r="AU553" s="159"/>
    </row>
    <row r="554" spans="2:47" s="38" customFormat="1" ht="12.75">
      <c r="B554" s="43"/>
      <c r="H554" s="159"/>
      <c r="I554" s="159"/>
      <c r="J554" s="159"/>
      <c r="K554" s="159"/>
      <c r="L554" s="159"/>
      <c r="M554" s="159"/>
      <c r="N554" s="159"/>
      <c r="O554" s="159"/>
      <c r="P554" s="159"/>
      <c r="Q554" s="159"/>
      <c r="R554" s="159"/>
      <c r="S554" s="159"/>
      <c r="T554" s="159"/>
      <c r="U554" s="159"/>
      <c r="V554" s="159"/>
      <c r="W554" s="159"/>
      <c r="X554" s="159"/>
      <c r="Y554" s="159"/>
      <c r="Z554" s="159"/>
      <c r="AA554" s="159"/>
      <c r="AB554" s="159"/>
      <c r="AC554" s="159"/>
      <c r="AD554" s="159"/>
      <c r="AE554" s="159"/>
      <c r="AF554" s="159"/>
      <c r="AG554" s="159"/>
      <c r="AH554" s="159"/>
      <c r="AI554" s="159"/>
      <c r="AJ554" s="159"/>
      <c r="AK554" s="159"/>
      <c r="AL554" s="159"/>
      <c r="AM554" s="159"/>
      <c r="AN554" s="159"/>
      <c r="AO554" s="159"/>
      <c r="AP554" s="159"/>
      <c r="AQ554" s="159"/>
      <c r="AR554" s="159"/>
      <c r="AS554" s="159"/>
      <c r="AT554" s="159"/>
      <c r="AU554" s="159"/>
    </row>
    <row r="555" spans="2:47" s="38" customFormat="1" ht="12.75">
      <c r="B555" s="43"/>
      <c r="H555" s="159"/>
      <c r="I555" s="159"/>
      <c r="J555" s="159"/>
      <c r="K555" s="159"/>
      <c r="L555" s="159"/>
      <c r="M555" s="159"/>
      <c r="N555" s="159"/>
      <c r="O555" s="159"/>
      <c r="P555" s="159"/>
      <c r="Q555" s="159"/>
      <c r="R555" s="159"/>
      <c r="S555" s="159"/>
      <c r="T555" s="159"/>
      <c r="U555" s="159"/>
      <c r="V555" s="159"/>
      <c r="W555" s="159"/>
      <c r="X555" s="159"/>
      <c r="Y555" s="159"/>
      <c r="Z555" s="159"/>
      <c r="AA555" s="159"/>
      <c r="AB555" s="159"/>
      <c r="AC555" s="159"/>
      <c r="AD555" s="159"/>
      <c r="AE555" s="159"/>
      <c r="AF555" s="159"/>
      <c r="AG555" s="159"/>
      <c r="AH555" s="159"/>
      <c r="AI555" s="159"/>
      <c r="AJ555" s="159"/>
      <c r="AK555" s="159"/>
      <c r="AL555" s="159"/>
      <c r="AM555" s="159"/>
      <c r="AN555" s="159"/>
      <c r="AO555" s="159"/>
      <c r="AP555" s="159"/>
      <c r="AQ555" s="159"/>
      <c r="AR555" s="159"/>
      <c r="AS555" s="159"/>
      <c r="AT555" s="159"/>
      <c r="AU555" s="159"/>
    </row>
    <row r="556" spans="2:47" s="38" customFormat="1" ht="12.75">
      <c r="B556" s="43"/>
      <c r="H556" s="159"/>
      <c r="I556" s="159"/>
      <c r="J556" s="159"/>
      <c r="K556" s="159"/>
      <c r="L556" s="159"/>
      <c r="M556" s="159"/>
      <c r="N556" s="159"/>
      <c r="O556" s="159"/>
      <c r="P556" s="159"/>
      <c r="Q556" s="159"/>
      <c r="R556" s="159"/>
      <c r="S556" s="159"/>
      <c r="T556" s="159"/>
      <c r="U556" s="159"/>
      <c r="V556" s="159"/>
      <c r="W556" s="159"/>
      <c r="X556" s="159"/>
      <c r="Y556" s="159"/>
      <c r="Z556" s="159"/>
      <c r="AA556" s="159"/>
      <c r="AB556" s="159"/>
      <c r="AC556" s="159"/>
      <c r="AD556" s="159"/>
      <c r="AE556" s="159"/>
      <c r="AF556" s="159"/>
      <c r="AG556" s="159"/>
      <c r="AH556" s="159"/>
      <c r="AI556" s="159"/>
      <c r="AJ556" s="159"/>
      <c r="AK556" s="159"/>
      <c r="AL556" s="159"/>
      <c r="AM556" s="159"/>
      <c r="AN556" s="159"/>
      <c r="AO556" s="159"/>
      <c r="AP556" s="159"/>
      <c r="AQ556" s="159"/>
      <c r="AR556" s="159"/>
      <c r="AS556" s="159"/>
      <c r="AT556" s="159"/>
      <c r="AU556" s="159"/>
    </row>
    <row r="557" spans="2:47" s="38" customFormat="1" ht="12.75">
      <c r="B557" s="43"/>
      <c r="H557" s="159"/>
      <c r="I557" s="159"/>
      <c r="J557" s="159"/>
      <c r="K557" s="159"/>
      <c r="L557" s="159"/>
      <c r="M557" s="159"/>
      <c r="N557" s="159"/>
      <c r="O557" s="159"/>
      <c r="P557" s="159"/>
      <c r="Q557" s="159"/>
      <c r="R557" s="159"/>
      <c r="S557" s="159"/>
      <c r="T557" s="159"/>
      <c r="U557" s="159"/>
      <c r="V557" s="159"/>
      <c r="W557" s="159"/>
      <c r="X557" s="159"/>
      <c r="Y557" s="159"/>
      <c r="Z557" s="159"/>
      <c r="AA557" s="159"/>
      <c r="AB557" s="159"/>
      <c r="AC557" s="159"/>
      <c r="AD557" s="159"/>
      <c r="AE557" s="159"/>
      <c r="AF557" s="159"/>
      <c r="AG557" s="159"/>
      <c r="AH557" s="159"/>
      <c r="AI557" s="159"/>
      <c r="AJ557" s="159"/>
      <c r="AK557" s="159"/>
      <c r="AL557" s="159"/>
      <c r="AM557" s="159"/>
      <c r="AN557" s="159"/>
      <c r="AO557" s="159"/>
      <c r="AP557" s="159"/>
      <c r="AQ557" s="159"/>
      <c r="AR557" s="159"/>
      <c r="AS557" s="159"/>
      <c r="AT557" s="159"/>
      <c r="AU557" s="159"/>
    </row>
    <row r="558" spans="2:47" s="38" customFormat="1" ht="12.75">
      <c r="B558" s="43"/>
      <c r="H558" s="159"/>
      <c r="I558" s="159"/>
      <c r="J558" s="159"/>
      <c r="K558" s="159"/>
      <c r="L558" s="159"/>
      <c r="M558" s="159"/>
      <c r="N558" s="159"/>
      <c r="O558" s="159"/>
      <c r="P558" s="159"/>
      <c r="Q558" s="159"/>
      <c r="R558" s="159"/>
      <c r="S558" s="159"/>
      <c r="T558" s="159"/>
      <c r="U558" s="159"/>
      <c r="V558" s="159"/>
      <c r="W558" s="159"/>
      <c r="X558" s="159"/>
      <c r="Y558" s="159"/>
      <c r="Z558" s="159"/>
      <c r="AA558" s="159"/>
      <c r="AB558" s="159"/>
      <c r="AC558" s="159"/>
      <c r="AD558" s="159"/>
      <c r="AE558" s="159"/>
      <c r="AF558" s="159"/>
      <c r="AG558" s="159"/>
      <c r="AH558" s="159"/>
      <c r="AI558" s="159"/>
      <c r="AJ558" s="159"/>
      <c r="AK558" s="159"/>
      <c r="AL558" s="159"/>
      <c r="AM558" s="159"/>
      <c r="AN558" s="159"/>
      <c r="AO558" s="159"/>
      <c r="AP558" s="159"/>
      <c r="AQ558" s="159"/>
      <c r="AR558" s="159"/>
      <c r="AS558" s="159"/>
      <c r="AT558" s="159"/>
      <c r="AU558" s="159"/>
    </row>
    <row r="559" spans="2:47" s="38" customFormat="1" ht="12.75">
      <c r="B559" s="43"/>
      <c r="H559" s="159"/>
      <c r="I559" s="159"/>
      <c r="J559" s="159"/>
      <c r="K559" s="159"/>
      <c r="L559" s="159"/>
      <c r="M559" s="159"/>
      <c r="N559" s="159"/>
      <c r="O559" s="159"/>
      <c r="P559" s="159"/>
      <c r="Q559" s="159"/>
      <c r="R559" s="159"/>
      <c r="S559" s="159"/>
      <c r="T559" s="159"/>
      <c r="U559" s="159"/>
      <c r="V559" s="159"/>
      <c r="W559" s="159"/>
      <c r="X559" s="159"/>
      <c r="Y559" s="159"/>
      <c r="Z559" s="159"/>
      <c r="AA559" s="159"/>
      <c r="AB559" s="159"/>
      <c r="AC559" s="159"/>
      <c r="AD559" s="159"/>
      <c r="AE559" s="159"/>
      <c r="AF559" s="159"/>
      <c r="AG559" s="159"/>
      <c r="AH559" s="159"/>
      <c r="AI559" s="159"/>
      <c r="AJ559" s="159"/>
      <c r="AK559" s="159"/>
      <c r="AL559" s="159"/>
      <c r="AM559" s="159"/>
      <c r="AN559" s="159"/>
      <c r="AO559" s="159"/>
      <c r="AP559" s="159"/>
      <c r="AQ559" s="159"/>
      <c r="AR559" s="159"/>
      <c r="AS559" s="159"/>
      <c r="AT559" s="159"/>
      <c r="AU559" s="159"/>
    </row>
    <row r="560" spans="2:47" s="38" customFormat="1" ht="12.75">
      <c r="B560" s="43"/>
      <c r="H560" s="159"/>
      <c r="I560" s="159"/>
      <c r="J560" s="159"/>
      <c r="K560" s="159"/>
      <c r="L560" s="159"/>
      <c r="M560" s="159"/>
      <c r="N560" s="159"/>
      <c r="O560" s="159"/>
      <c r="P560" s="159"/>
      <c r="Q560" s="159"/>
      <c r="R560" s="159"/>
      <c r="S560" s="159"/>
      <c r="T560" s="159"/>
      <c r="U560" s="159"/>
      <c r="V560" s="159"/>
      <c r="W560" s="159"/>
      <c r="X560" s="159"/>
      <c r="Y560" s="159"/>
      <c r="Z560" s="159"/>
      <c r="AA560" s="159"/>
      <c r="AB560" s="159"/>
      <c r="AC560" s="159"/>
      <c r="AD560" s="159"/>
      <c r="AE560" s="159"/>
      <c r="AF560" s="159"/>
      <c r="AG560" s="159"/>
      <c r="AH560" s="159"/>
      <c r="AI560" s="159"/>
      <c r="AJ560" s="159"/>
      <c r="AK560" s="159"/>
      <c r="AL560" s="159"/>
      <c r="AM560" s="159"/>
      <c r="AN560" s="159"/>
      <c r="AO560" s="159"/>
      <c r="AP560" s="159"/>
      <c r="AQ560" s="159"/>
      <c r="AR560" s="159"/>
      <c r="AS560" s="159"/>
      <c r="AT560" s="159"/>
      <c r="AU560" s="159"/>
    </row>
    <row r="561" spans="2:47" s="38" customFormat="1" ht="12.75">
      <c r="B561" s="43"/>
      <c r="H561" s="159"/>
      <c r="I561" s="159"/>
      <c r="J561" s="159"/>
      <c r="K561" s="159"/>
      <c r="L561" s="159"/>
      <c r="M561" s="159"/>
      <c r="N561" s="159"/>
      <c r="O561" s="159"/>
      <c r="P561" s="159"/>
      <c r="Q561" s="159"/>
      <c r="R561" s="159"/>
      <c r="S561" s="159"/>
      <c r="T561" s="159"/>
      <c r="U561" s="159"/>
      <c r="V561" s="159"/>
      <c r="W561" s="159"/>
      <c r="X561" s="159"/>
      <c r="Y561" s="159"/>
      <c r="Z561" s="159"/>
      <c r="AA561" s="159"/>
      <c r="AB561" s="159"/>
      <c r="AC561" s="159"/>
      <c r="AD561" s="159"/>
      <c r="AE561" s="159"/>
      <c r="AF561" s="159"/>
      <c r="AG561" s="159"/>
      <c r="AH561" s="159"/>
      <c r="AI561" s="159"/>
      <c r="AJ561" s="159"/>
      <c r="AK561" s="159"/>
      <c r="AL561" s="159"/>
      <c r="AM561" s="159"/>
      <c r="AN561" s="159"/>
      <c r="AO561" s="159"/>
      <c r="AP561" s="159"/>
      <c r="AQ561" s="159"/>
      <c r="AR561" s="159"/>
      <c r="AS561" s="159"/>
      <c r="AT561" s="159"/>
      <c r="AU561" s="159"/>
    </row>
    <row r="562" spans="2:47" s="38" customFormat="1" ht="12.75">
      <c r="B562" s="43"/>
      <c r="H562" s="159"/>
      <c r="I562" s="159"/>
      <c r="J562" s="159"/>
      <c r="K562" s="159"/>
      <c r="L562" s="159"/>
      <c r="M562" s="159"/>
      <c r="N562" s="159"/>
      <c r="O562" s="159"/>
      <c r="P562" s="159"/>
      <c r="Q562" s="159"/>
      <c r="R562" s="159"/>
      <c r="S562" s="159"/>
      <c r="T562" s="159"/>
      <c r="U562" s="159"/>
      <c r="V562" s="159"/>
      <c r="W562" s="159"/>
      <c r="X562" s="159"/>
      <c r="Y562" s="159"/>
      <c r="Z562" s="159"/>
      <c r="AA562" s="159"/>
      <c r="AB562" s="159"/>
      <c r="AC562" s="159"/>
      <c r="AD562" s="159"/>
      <c r="AE562" s="159"/>
      <c r="AF562" s="159"/>
      <c r="AG562" s="159"/>
      <c r="AH562" s="159"/>
      <c r="AI562" s="159"/>
      <c r="AJ562" s="159"/>
      <c r="AK562" s="159"/>
      <c r="AL562" s="159"/>
      <c r="AM562" s="159"/>
      <c r="AN562" s="159"/>
      <c r="AO562" s="159"/>
      <c r="AP562" s="159"/>
      <c r="AQ562" s="159"/>
      <c r="AR562" s="159"/>
      <c r="AS562" s="159"/>
      <c r="AT562" s="159"/>
      <c r="AU562" s="159"/>
    </row>
    <row r="563" spans="2:47" s="38" customFormat="1" ht="12.75">
      <c r="B563" s="43"/>
      <c r="H563" s="159"/>
      <c r="I563" s="159"/>
      <c r="J563" s="159"/>
      <c r="K563" s="159"/>
      <c r="L563" s="159"/>
      <c r="M563" s="159"/>
      <c r="N563" s="159"/>
      <c r="O563" s="159"/>
      <c r="P563" s="159"/>
      <c r="Q563" s="159"/>
      <c r="R563" s="159"/>
      <c r="S563" s="159"/>
      <c r="T563" s="159"/>
      <c r="U563" s="159"/>
      <c r="V563" s="159"/>
      <c r="W563" s="159"/>
      <c r="X563" s="159"/>
      <c r="Y563" s="159"/>
      <c r="Z563" s="159"/>
      <c r="AA563" s="159"/>
      <c r="AB563" s="159"/>
      <c r="AC563" s="159"/>
      <c r="AD563" s="159"/>
      <c r="AE563" s="159"/>
      <c r="AF563" s="159"/>
      <c r="AG563" s="159"/>
      <c r="AH563" s="159"/>
      <c r="AI563" s="159"/>
      <c r="AJ563" s="159"/>
      <c r="AK563" s="159"/>
      <c r="AL563" s="159"/>
      <c r="AM563" s="159"/>
      <c r="AN563" s="159"/>
      <c r="AO563" s="159"/>
      <c r="AP563" s="159"/>
      <c r="AQ563" s="159"/>
      <c r="AR563" s="159"/>
      <c r="AS563" s="159"/>
      <c r="AT563" s="159"/>
      <c r="AU563" s="159"/>
    </row>
    <row r="564" spans="2:47" s="38" customFormat="1" ht="12.75">
      <c r="B564" s="43"/>
      <c r="H564" s="159"/>
      <c r="I564" s="159"/>
      <c r="J564" s="159"/>
      <c r="K564" s="159"/>
      <c r="L564" s="159"/>
      <c r="M564" s="159"/>
      <c r="N564" s="159"/>
      <c r="O564" s="159"/>
      <c r="P564" s="159"/>
      <c r="Q564" s="159"/>
      <c r="R564" s="159"/>
      <c r="S564" s="159"/>
      <c r="T564" s="159"/>
      <c r="U564" s="159"/>
      <c r="V564" s="159"/>
      <c r="W564" s="159"/>
      <c r="X564" s="159"/>
      <c r="Y564" s="159"/>
      <c r="Z564" s="159"/>
      <c r="AA564" s="159"/>
      <c r="AB564" s="159"/>
      <c r="AC564" s="159"/>
      <c r="AD564" s="159"/>
      <c r="AE564" s="159"/>
      <c r="AF564" s="159"/>
      <c r="AG564" s="159"/>
      <c r="AH564" s="159"/>
      <c r="AI564" s="159"/>
      <c r="AJ564" s="159"/>
      <c r="AK564" s="159"/>
      <c r="AL564" s="159"/>
      <c r="AM564" s="159"/>
      <c r="AN564" s="159"/>
      <c r="AO564" s="159"/>
      <c r="AP564" s="159"/>
      <c r="AQ564" s="159"/>
      <c r="AR564" s="159"/>
      <c r="AS564" s="159"/>
      <c r="AT564" s="159"/>
      <c r="AU564" s="159"/>
    </row>
    <row r="565" spans="2:47" s="38" customFormat="1" ht="12.75">
      <c r="B565" s="43"/>
      <c r="H565" s="159"/>
      <c r="I565" s="159"/>
      <c r="J565" s="159"/>
      <c r="K565" s="159"/>
      <c r="L565" s="159"/>
      <c r="M565" s="159"/>
      <c r="N565" s="159"/>
      <c r="O565" s="159"/>
      <c r="P565" s="159"/>
      <c r="Q565" s="159"/>
      <c r="R565" s="159"/>
      <c r="S565" s="159"/>
      <c r="T565" s="159"/>
      <c r="U565" s="159"/>
      <c r="V565" s="159"/>
      <c r="W565" s="159"/>
      <c r="X565" s="159"/>
      <c r="Y565" s="159"/>
      <c r="Z565" s="159"/>
      <c r="AA565" s="159"/>
      <c r="AB565" s="159"/>
      <c r="AC565" s="159"/>
      <c r="AD565" s="159"/>
      <c r="AE565" s="159"/>
      <c r="AF565" s="159"/>
      <c r="AG565" s="159"/>
      <c r="AH565" s="159"/>
      <c r="AI565" s="159"/>
      <c r="AJ565" s="159"/>
      <c r="AK565" s="159"/>
      <c r="AL565" s="159"/>
      <c r="AM565" s="159"/>
      <c r="AN565" s="159"/>
      <c r="AO565" s="159"/>
      <c r="AP565" s="159"/>
      <c r="AQ565" s="159"/>
      <c r="AR565" s="159"/>
      <c r="AS565" s="159"/>
      <c r="AT565" s="159"/>
      <c r="AU565" s="159"/>
    </row>
    <row r="566" spans="2:47" s="38" customFormat="1" ht="12.75">
      <c r="B566" s="43"/>
      <c r="H566" s="159"/>
      <c r="I566" s="159"/>
      <c r="J566" s="159"/>
      <c r="K566" s="159"/>
      <c r="L566" s="159"/>
      <c r="M566" s="159"/>
      <c r="N566" s="159"/>
      <c r="O566" s="159"/>
      <c r="P566" s="159"/>
      <c r="Q566" s="159"/>
      <c r="R566" s="159"/>
      <c r="S566" s="159"/>
      <c r="T566" s="159"/>
      <c r="U566" s="159"/>
      <c r="V566" s="159"/>
      <c r="W566" s="159"/>
      <c r="X566" s="159"/>
      <c r="Y566" s="159"/>
      <c r="Z566" s="159"/>
      <c r="AA566" s="159"/>
      <c r="AB566" s="159"/>
      <c r="AC566" s="159"/>
      <c r="AD566" s="159"/>
      <c r="AE566" s="159"/>
      <c r="AF566" s="159"/>
      <c r="AG566" s="159"/>
      <c r="AH566" s="159"/>
      <c r="AI566" s="159"/>
      <c r="AJ566" s="159"/>
      <c r="AK566" s="159"/>
      <c r="AL566" s="159"/>
      <c r="AM566" s="159"/>
      <c r="AN566" s="159"/>
      <c r="AO566" s="159"/>
      <c r="AP566" s="159"/>
      <c r="AQ566" s="159"/>
      <c r="AR566" s="159"/>
      <c r="AS566" s="159"/>
      <c r="AT566" s="159"/>
      <c r="AU566" s="159"/>
    </row>
    <row r="567" spans="2:47" s="38" customFormat="1" ht="12.75">
      <c r="B567" s="43"/>
      <c r="H567" s="159"/>
      <c r="I567" s="159"/>
      <c r="J567" s="159"/>
      <c r="K567" s="159"/>
      <c r="L567" s="159"/>
      <c r="M567" s="159"/>
      <c r="N567" s="159"/>
      <c r="O567" s="159"/>
      <c r="P567" s="159"/>
      <c r="Q567" s="159"/>
      <c r="R567" s="159"/>
      <c r="S567" s="159"/>
      <c r="T567" s="159"/>
      <c r="U567" s="159"/>
      <c r="V567" s="159"/>
      <c r="W567" s="159"/>
      <c r="X567" s="159"/>
      <c r="Y567" s="159"/>
      <c r="Z567" s="159"/>
      <c r="AA567" s="159"/>
      <c r="AB567" s="159"/>
      <c r="AC567" s="159"/>
      <c r="AD567" s="159"/>
      <c r="AE567" s="159"/>
      <c r="AF567" s="159"/>
      <c r="AG567" s="159"/>
      <c r="AH567" s="159"/>
      <c r="AI567" s="159"/>
      <c r="AJ567" s="159"/>
      <c r="AK567" s="159"/>
      <c r="AL567" s="159"/>
      <c r="AM567" s="159"/>
      <c r="AN567" s="159"/>
      <c r="AO567" s="159"/>
      <c r="AP567" s="159"/>
      <c r="AQ567" s="159"/>
      <c r="AR567" s="159"/>
      <c r="AS567" s="159"/>
      <c r="AT567" s="159"/>
      <c r="AU567" s="159"/>
    </row>
    <row r="568" spans="2:47" s="38" customFormat="1" ht="12.75">
      <c r="B568" s="43"/>
      <c r="H568" s="159"/>
      <c r="I568" s="159"/>
      <c r="J568" s="159"/>
      <c r="K568" s="159"/>
      <c r="L568" s="159"/>
      <c r="M568" s="159"/>
      <c r="N568" s="159"/>
      <c r="O568" s="159"/>
      <c r="P568" s="159"/>
      <c r="Q568" s="159"/>
      <c r="R568" s="159"/>
      <c r="S568" s="159"/>
      <c r="T568" s="159"/>
      <c r="U568" s="159"/>
      <c r="V568" s="159"/>
      <c r="W568" s="159"/>
      <c r="X568" s="159"/>
      <c r="Y568" s="159"/>
      <c r="Z568" s="159"/>
      <c r="AA568" s="159"/>
      <c r="AB568" s="159"/>
      <c r="AC568" s="159"/>
      <c r="AD568" s="159"/>
      <c r="AE568" s="159"/>
      <c r="AF568" s="159"/>
      <c r="AG568" s="159"/>
      <c r="AH568" s="159"/>
      <c r="AI568" s="159"/>
      <c r="AJ568" s="159"/>
      <c r="AK568" s="159"/>
      <c r="AL568" s="159"/>
      <c r="AM568" s="159"/>
      <c r="AN568" s="159"/>
      <c r="AO568" s="159"/>
      <c r="AP568" s="159"/>
      <c r="AQ568" s="159"/>
      <c r="AR568" s="159"/>
      <c r="AS568" s="159"/>
      <c r="AT568" s="159"/>
      <c r="AU568" s="159"/>
    </row>
    <row r="569" spans="2:47" s="38" customFormat="1" ht="12.75">
      <c r="B569" s="43"/>
      <c r="H569" s="159"/>
      <c r="I569" s="159"/>
      <c r="J569" s="159"/>
      <c r="K569" s="159"/>
      <c r="L569" s="159"/>
      <c r="M569" s="159"/>
      <c r="N569" s="159"/>
      <c r="O569" s="159"/>
      <c r="P569" s="159"/>
      <c r="Q569" s="159"/>
      <c r="R569" s="159"/>
      <c r="S569" s="159"/>
      <c r="T569" s="159"/>
      <c r="U569" s="159"/>
      <c r="V569" s="159"/>
      <c r="W569" s="159"/>
      <c r="X569" s="159"/>
      <c r="Y569" s="159"/>
      <c r="Z569" s="159"/>
      <c r="AA569" s="159"/>
      <c r="AB569" s="159"/>
      <c r="AC569" s="159"/>
      <c r="AD569" s="159"/>
      <c r="AE569" s="159"/>
      <c r="AF569" s="159"/>
      <c r="AG569" s="159"/>
      <c r="AH569" s="159"/>
      <c r="AI569" s="159"/>
      <c r="AJ569" s="159"/>
      <c r="AK569" s="159"/>
      <c r="AL569" s="159"/>
      <c r="AM569" s="159"/>
      <c r="AN569" s="159"/>
      <c r="AO569" s="159"/>
      <c r="AP569" s="159"/>
      <c r="AQ569" s="159"/>
      <c r="AR569" s="159"/>
      <c r="AS569" s="159"/>
      <c r="AT569" s="159"/>
      <c r="AU569" s="159"/>
    </row>
    <row r="570" spans="2:47" s="38" customFormat="1" ht="12.75">
      <c r="B570" s="43"/>
      <c r="H570" s="159"/>
      <c r="I570" s="159"/>
      <c r="J570" s="159"/>
      <c r="K570" s="159"/>
      <c r="L570" s="159"/>
      <c r="M570" s="159"/>
      <c r="N570" s="159"/>
      <c r="O570" s="159"/>
      <c r="P570" s="159"/>
      <c r="Q570" s="159"/>
      <c r="R570" s="159"/>
      <c r="S570" s="159"/>
      <c r="T570" s="159"/>
      <c r="U570" s="159"/>
      <c r="V570" s="159"/>
      <c r="W570" s="159"/>
      <c r="X570" s="159"/>
      <c r="Y570" s="159"/>
      <c r="Z570" s="159"/>
      <c r="AA570" s="159"/>
      <c r="AB570" s="159"/>
      <c r="AC570" s="159"/>
      <c r="AD570" s="159"/>
      <c r="AE570" s="159"/>
      <c r="AF570" s="159"/>
      <c r="AG570" s="159"/>
      <c r="AH570" s="159"/>
      <c r="AI570" s="159"/>
      <c r="AJ570" s="159"/>
      <c r="AK570" s="159"/>
      <c r="AL570" s="159"/>
      <c r="AM570" s="159"/>
      <c r="AN570" s="159"/>
      <c r="AO570" s="159"/>
      <c r="AP570" s="159"/>
      <c r="AQ570" s="159"/>
      <c r="AR570" s="159"/>
      <c r="AS570" s="159"/>
      <c r="AT570" s="159"/>
      <c r="AU570" s="159"/>
    </row>
    <row r="571" spans="2:47" s="38" customFormat="1" ht="12.75">
      <c r="B571" s="43"/>
      <c r="H571" s="159"/>
      <c r="I571" s="159"/>
      <c r="J571" s="159"/>
      <c r="K571" s="159"/>
      <c r="L571" s="159"/>
      <c r="M571" s="159"/>
      <c r="N571" s="159"/>
      <c r="O571" s="159"/>
      <c r="P571" s="159"/>
      <c r="Q571" s="159"/>
      <c r="R571" s="159"/>
      <c r="S571" s="159"/>
      <c r="T571" s="159"/>
      <c r="U571" s="159"/>
      <c r="V571" s="159"/>
      <c r="W571" s="159"/>
      <c r="X571" s="159"/>
      <c r="Y571" s="159"/>
      <c r="Z571" s="159"/>
      <c r="AA571" s="159"/>
      <c r="AB571" s="159"/>
      <c r="AC571" s="159"/>
      <c r="AD571" s="159"/>
      <c r="AE571" s="159"/>
      <c r="AF571" s="159"/>
      <c r="AG571" s="159"/>
      <c r="AH571" s="159"/>
      <c r="AI571" s="159"/>
      <c r="AJ571" s="159"/>
      <c r="AK571" s="159"/>
      <c r="AL571" s="159"/>
      <c r="AM571" s="159"/>
      <c r="AN571" s="159"/>
      <c r="AO571" s="159"/>
      <c r="AP571" s="159"/>
      <c r="AQ571" s="159"/>
      <c r="AR571" s="159"/>
      <c r="AS571" s="159"/>
      <c r="AT571" s="159"/>
      <c r="AU571" s="159"/>
    </row>
    <row r="572" spans="2:47" s="38" customFormat="1" ht="12.75">
      <c r="B572" s="43"/>
      <c r="H572" s="159"/>
      <c r="I572" s="159"/>
      <c r="J572" s="159"/>
      <c r="K572" s="159"/>
      <c r="L572" s="159"/>
      <c r="M572" s="159"/>
      <c r="N572" s="159"/>
      <c r="O572" s="159"/>
      <c r="P572" s="159"/>
      <c r="Q572" s="159"/>
      <c r="R572" s="159"/>
      <c r="S572" s="159"/>
      <c r="T572" s="159"/>
      <c r="U572" s="159"/>
      <c r="V572" s="159"/>
      <c r="W572" s="159"/>
      <c r="X572" s="159"/>
      <c r="Y572" s="159"/>
      <c r="Z572" s="159"/>
      <c r="AA572" s="159"/>
      <c r="AB572" s="159"/>
      <c r="AC572" s="159"/>
      <c r="AD572" s="159"/>
      <c r="AE572" s="159"/>
      <c r="AF572" s="159"/>
      <c r="AG572" s="159"/>
      <c r="AH572" s="159"/>
      <c r="AI572" s="159"/>
      <c r="AJ572" s="159"/>
      <c r="AK572" s="159"/>
      <c r="AL572" s="159"/>
      <c r="AM572" s="159"/>
      <c r="AN572" s="159"/>
      <c r="AO572" s="159"/>
      <c r="AP572" s="159"/>
      <c r="AQ572" s="159"/>
      <c r="AR572" s="159"/>
      <c r="AS572" s="159"/>
      <c r="AT572" s="159"/>
      <c r="AU572" s="159"/>
    </row>
    <row r="573" spans="2:47" s="38" customFormat="1" ht="12.75">
      <c r="B573" s="43"/>
      <c r="H573" s="159"/>
      <c r="I573" s="159"/>
      <c r="J573" s="159"/>
      <c r="K573" s="159"/>
      <c r="L573" s="159"/>
      <c r="M573" s="159"/>
      <c r="N573" s="159"/>
      <c r="O573" s="159"/>
      <c r="P573" s="159"/>
      <c r="Q573" s="159"/>
      <c r="R573" s="159"/>
      <c r="S573" s="159"/>
      <c r="T573" s="159"/>
      <c r="U573" s="159"/>
      <c r="V573" s="159"/>
      <c r="W573" s="159"/>
      <c r="X573" s="159"/>
      <c r="Y573" s="159"/>
      <c r="Z573" s="159"/>
      <c r="AA573" s="159"/>
      <c r="AB573" s="159"/>
      <c r="AC573" s="159"/>
      <c r="AD573" s="159"/>
      <c r="AE573" s="159"/>
      <c r="AF573" s="159"/>
      <c r="AG573" s="159"/>
      <c r="AH573" s="159"/>
      <c r="AI573" s="159"/>
      <c r="AJ573" s="159"/>
      <c r="AK573" s="159"/>
      <c r="AL573" s="159"/>
      <c r="AM573" s="159"/>
      <c r="AN573" s="159"/>
      <c r="AO573" s="159"/>
      <c r="AP573" s="159"/>
      <c r="AQ573" s="159"/>
      <c r="AR573" s="159"/>
      <c r="AS573" s="159"/>
      <c r="AT573" s="159"/>
      <c r="AU573" s="159"/>
    </row>
    <row r="574" spans="2:47" s="38" customFormat="1" ht="12.75">
      <c r="B574" s="43"/>
      <c r="H574" s="159"/>
      <c r="I574" s="159"/>
      <c r="J574" s="159"/>
      <c r="K574" s="159"/>
      <c r="L574" s="159"/>
      <c r="M574" s="159"/>
      <c r="N574" s="159"/>
      <c r="O574" s="159"/>
      <c r="P574" s="159"/>
      <c r="Q574" s="159"/>
      <c r="R574" s="159"/>
      <c r="S574" s="159"/>
      <c r="T574" s="159"/>
      <c r="U574" s="159"/>
      <c r="V574" s="159"/>
      <c r="W574" s="159"/>
      <c r="X574" s="159"/>
      <c r="Y574" s="159"/>
      <c r="Z574" s="159"/>
      <c r="AA574" s="159"/>
      <c r="AB574" s="159"/>
      <c r="AC574" s="159"/>
      <c r="AD574" s="159"/>
      <c r="AE574" s="159"/>
      <c r="AF574" s="159"/>
      <c r="AG574" s="159"/>
      <c r="AH574" s="159"/>
      <c r="AI574" s="159"/>
      <c r="AJ574" s="159"/>
      <c r="AK574" s="159"/>
      <c r="AL574" s="159"/>
      <c r="AM574" s="159"/>
      <c r="AN574" s="159"/>
      <c r="AO574" s="159"/>
      <c r="AP574" s="159"/>
      <c r="AQ574" s="159"/>
      <c r="AR574" s="159"/>
      <c r="AS574" s="159"/>
      <c r="AT574" s="159"/>
      <c r="AU574" s="159"/>
    </row>
    <row r="575" spans="2:47" s="38" customFormat="1" ht="12.75">
      <c r="B575" s="43"/>
      <c r="H575" s="159"/>
      <c r="I575" s="159"/>
      <c r="J575" s="159"/>
      <c r="K575" s="159"/>
      <c r="L575" s="159"/>
      <c r="M575" s="159"/>
      <c r="N575" s="159"/>
      <c r="O575" s="159"/>
      <c r="P575" s="159"/>
      <c r="Q575" s="159"/>
      <c r="R575" s="159"/>
      <c r="S575" s="159"/>
      <c r="T575" s="159"/>
      <c r="U575" s="159"/>
      <c r="V575" s="159"/>
      <c r="W575" s="159"/>
      <c r="X575" s="159"/>
      <c r="Y575" s="159"/>
      <c r="Z575" s="159"/>
      <c r="AA575" s="159"/>
      <c r="AB575" s="159"/>
      <c r="AC575" s="159"/>
      <c r="AD575" s="159"/>
      <c r="AE575" s="159"/>
      <c r="AF575" s="159"/>
      <c r="AG575" s="159"/>
      <c r="AH575" s="159"/>
      <c r="AI575" s="159"/>
      <c r="AJ575" s="159"/>
      <c r="AK575" s="159"/>
      <c r="AL575" s="159"/>
      <c r="AM575" s="159"/>
      <c r="AN575" s="159"/>
      <c r="AO575" s="159"/>
      <c r="AP575" s="159"/>
      <c r="AQ575" s="159"/>
      <c r="AR575" s="159"/>
      <c r="AS575" s="159"/>
      <c r="AT575" s="159"/>
      <c r="AU575" s="159"/>
    </row>
    <row r="576" spans="2:47" s="38" customFormat="1" ht="12.75">
      <c r="B576" s="43"/>
      <c r="H576" s="159"/>
      <c r="I576" s="159"/>
      <c r="J576" s="159"/>
      <c r="K576" s="159"/>
      <c r="L576" s="159"/>
      <c r="M576" s="159"/>
      <c r="N576" s="159"/>
      <c r="O576" s="159"/>
      <c r="P576" s="159"/>
      <c r="Q576" s="159"/>
      <c r="R576" s="159"/>
      <c r="S576" s="159"/>
      <c r="T576" s="159"/>
      <c r="U576" s="159"/>
      <c r="V576" s="159"/>
      <c r="W576" s="159"/>
      <c r="X576" s="159"/>
      <c r="Y576" s="159"/>
      <c r="Z576" s="159"/>
      <c r="AA576" s="159"/>
      <c r="AB576" s="159"/>
      <c r="AC576" s="159"/>
      <c r="AD576" s="159"/>
      <c r="AE576" s="159"/>
      <c r="AF576" s="159"/>
      <c r="AG576" s="159"/>
      <c r="AH576" s="159"/>
      <c r="AI576" s="159"/>
      <c r="AJ576" s="159"/>
      <c r="AK576" s="159"/>
      <c r="AL576" s="159"/>
      <c r="AM576" s="159"/>
      <c r="AN576" s="159"/>
      <c r="AO576" s="159"/>
      <c r="AP576" s="159"/>
      <c r="AQ576" s="159"/>
      <c r="AR576" s="159"/>
      <c r="AS576" s="159"/>
      <c r="AT576" s="159"/>
      <c r="AU576" s="159"/>
    </row>
    <row r="577" spans="2:47" s="38" customFormat="1" ht="12.75">
      <c r="B577" s="43"/>
      <c r="H577" s="159"/>
      <c r="I577" s="159"/>
      <c r="J577" s="159"/>
      <c r="K577" s="159"/>
      <c r="L577" s="159"/>
      <c r="M577" s="159"/>
      <c r="N577" s="159"/>
      <c r="O577" s="159"/>
      <c r="P577" s="159"/>
      <c r="Q577" s="159"/>
      <c r="R577" s="159"/>
      <c r="S577" s="159"/>
      <c r="T577" s="159"/>
      <c r="U577" s="159"/>
      <c r="V577" s="159"/>
      <c r="W577" s="159"/>
      <c r="X577" s="159"/>
      <c r="Y577" s="159"/>
      <c r="Z577" s="159"/>
      <c r="AA577" s="159"/>
      <c r="AB577" s="159"/>
      <c r="AC577" s="159"/>
      <c r="AD577" s="159"/>
      <c r="AE577" s="159"/>
      <c r="AF577" s="159"/>
      <c r="AG577" s="159"/>
      <c r="AH577" s="159"/>
      <c r="AI577" s="159"/>
      <c r="AJ577" s="159"/>
      <c r="AK577" s="159"/>
      <c r="AL577" s="159"/>
      <c r="AM577" s="159"/>
      <c r="AN577" s="159"/>
      <c r="AO577" s="159"/>
      <c r="AP577" s="159"/>
      <c r="AQ577" s="159"/>
      <c r="AR577" s="159"/>
      <c r="AS577" s="159"/>
      <c r="AT577" s="159"/>
      <c r="AU577" s="159"/>
    </row>
    <row r="578" spans="2:47" s="38" customFormat="1" ht="12.75">
      <c r="B578" s="43"/>
      <c r="H578" s="159"/>
      <c r="I578" s="159"/>
      <c r="J578" s="159"/>
      <c r="K578" s="159"/>
      <c r="L578" s="159"/>
      <c r="M578" s="159"/>
      <c r="N578" s="159"/>
      <c r="O578" s="159"/>
      <c r="P578" s="159"/>
      <c r="Q578" s="159"/>
      <c r="R578" s="159"/>
      <c r="S578" s="159"/>
      <c r="T578" s="159"/>
      <c r="U578" s="159"/>
      <c r="V578" s="159"/>
      <c r="W578" s="159"/>
      <c r="X578" s="159"/>
      <c r="Y578" s="159"/>
      <c r="Z578" s="159"/>
      <c r="AA578" s="159"/>
      <c r="AB578" s="159"/>
      <c r="AC578" s="159"/>
      <c r="AD578" s="159"/>
      <c r="AE578" s="159"/>
      <c r="AF578" s="159"/>
      <c r="AG578" s="159"/>
      <c r="AH578" s="159"/>
      <c r="AI578" s="159"/>
      <c r="AJ578" s="159"/>
      <c r="AK578" s="159"/>
      <c r="AL578" s="159"/>
      <c r="AM578" s="159"/>
      <c r="AN578" s="159"/>
      <c r="AO578" s="159"/>
      <c r="AP578" s="159"/>
      <c r="AQ578" s="159"/>
      <c r="AR578" s="159"/>
      <c r="AS578" s="159"/>
      <c r="AT578" s="159"/>
      <c r="AU578" s="159"/>
    </row>
    <row r="579" spans="2:47" s="38" customFormat="1" ht="12.75">
      <c r="B579" s="43"/>
      <c r="H579" s="159"/>
      <c r="I579" s="159"/>
      <c r="J579" s="159"/>
      <c r="K579" s="159"/>
      <c r="L579" s="159"/>
      <c r="M579" s="159"/>
      <c r="N579" s="159"/>
      <c r="O579" s="159"/>
      <c r="P579" s="159"/>
      <c r="Q579" s="159"/>
      <c r="R579" s="159"/>
      <c r="S579" s="159"/>
      <c r="T579" s="159"/>
      <c r="U579" s="159"/>
      <c r="V579" s="159"/>
      <c r="W579" s="159"/>
      <c r="X579" s="159"/>
      <c r="Y579" s="159"/>
      <c r="Z579" s="159"/>
      <c r="AA579" s="159"/>
      <c r="AB579" s="159"/>
      <c r="AC579" s="159"/>
      <c r="AD579" s="159"/>
      <c r="AE579" s="159"/>
      <c r="AF579" s="159"/>
      <c r="AG579" s="159"/>
      <c r="AH579" s="159"/>
      <c r="AI579" s="159"/>
      <c r="AJ579" s="159"/>
      <c r="AK579" s="159"/>
      <c r="AL579" s="159"/>
      <c r="AM579" s="159"/>
      <c r="AN579" s="159"/>
      <c r="AO579" s="159"/>
      <c r="AP579" s="159"/>
      <c r="AQ579" s="159"/>
      <c r="AR579" s="159"/>
      <c r="AS579" s="159"/>
      <c r="AT579" s="159"/>
      <c r="AU579" s="159"/>
    </row>
    <row r="580" spans="2:47" s="38" customFormat="1" ht="12.75">
      <c r="B580" s="43"/>
      <c r="H580" s="159"/>
      <c r="I580" s="159"/>
      <c r="J580" s="159"/>
      <c r="K580" s="159"/>
      <c r="L580" s="159"/>
      <c r="M580" s="159"/>
      <c r="N580" s="159"/>
      <c r="O580" s="159"/>
      <c r="P580" s="159"/>
      <c r="Q580" s="159"/>
      <c r="R580" s="159"/>
      <c r="S580" s="159"/>
      <c r="T580" s="159"/>
      <c r="U580" s="159"/>
      <c r="V580" s="159"/>
      <c r="W580" s="159"/>
      <c r="X580" s="159"/>
      <c r="Y580" s="159"/>
      <c r="Z580" s="159"/>
      <c r="AA580" s="159"/>
      <c r="AB580" s="159"/>
      <c r="AC580" s="159"/>
      <c r="AD580" s="159"/>
      <c r="AE580" s="159"/>
      <c r="AF580" s="159"/>
      <c r="AG580" s="159"/>
      <c r="AH580" s="159"/>
      <c r="AI580" s="159"/>
      <c r="AJ580" s="159"/>
      <c r="AK580" s="159"/>
      <c r="AL580" s="159"/>
      <c r="AM580" s="159"/>
      <c r="AN580" s="159"/>
      <c r="AO580" s="159"/>
      <c r="AP580" s="159"/>
      <c r="AQ580" s="159"/>
      <c r="AR580" s="159"/>
      <c r="AS580" s="159"/>
      <c r="AT580" s="159"/>
      <c r="AU580" s="159"/>
    </row>
    <row r="581" spans="2:47" s="38" customFormat="1" ht="12.75">
      <c r="B581" s="43"/>
      <c r="H581" s="159"/>
      <c r="I581" s="159"/>
      <c r="J581" s="159"/>
      <c r="K581" s="159"/>
      <c r="L581" s="159"/>
      <c r="M581" s="159"/>
      <c r="N581" s="159"/>
      <c r="O581" s="159"/>
      <c r="P581" s="159"/>
      <c r="Q581" s="159"/>
      <c r="R581" s="159"/>
      <c r="S581" s="159"/>
      <c r="T581" s="159"/>
      <c r="U581" s="159"/>
      <c r="V581" s="159"/>
      <c r="W581" s="159"/>
      <c r="X581" s="159"/>
      <c r="Y581" s="159"/>
      <c r="Z581" s="159"/>
      <c r="AA581" s="159"/>
      <c r="AB581" s="159"/>
      <c r="AC581" s="159"/>
      <c r="AD581" s="159"/>
      <c r="AE581" s="159"/>
      <c r="AF581" s="159"/>
      <c r="AG581" s="159"/>
      <c r="AH581" s="159"/>
      <c r="AI581" s="159"/>
      <c r="AJ581" s="159"/>
      <c r="AK581" s="159"/>
      <c r="AL581" s="159"/>
      <c r="AM581" s="159"/>
      <c r="AN581" s="159"/>
      <c r="AO581" s="159"/>
      <c r="AP581" s="159"/>
      <c r="AQ581" s="159"/>
      <c r="AR581" s="159"/>
      <c r="AS581" s="159"/>
      <c r="AT581" s="159"/>
      <c r="AU581" s="159"/>
    </row>
    <row r="582" spans="2:47" s="38" customFormat="1" ht="12.75">
      <c r="B582" s="43"/>
      <c r="H582" s="159"/>
      <c r="I582" s="159"/>
      <c r="J582" s="159"/>
      <c r="K582" s="159"/>
      <c r="L582" s="159"/>
      <c r="M582" s="159"/>
      <c r="N582" s="159"/>
      <c r="O582" s="159"/>
      <c r="P582" s="159"/>
      <c r="Q582" s="159"/>
      <c r="R582" s="159"/>
      <c r="S582" s="159"/>
      <c r="T582" s="159"/>
      <c r="U582" s="159"/>
      <c r="V582" s="159"/>
      <c r="W582" s="159"/>
      <c r="X582" s="159"/>
      <c r="Y582" s="159"/>
      <c r="Z582" s="159"/>
      <c r="AA582" s="159"/>
      <c r="AB582" s="159"/>
      <c r="AC582" s="159"/>
      <c r="AD582" s="159"/>
      <c r="AE582" s="159"/>
      <c r="AF582" s="159"/>
      <c r="AG582" s="159"/>
      <c r="AH582" s="159"/>
      <c r="AI582" s="159"/>
      <c r="AJ582" s="159"/>
      <c r="AK582" s="159"/>
      <c r="AL582" s="159"/>
      <c r="AM582" s="159"/>
      <c r="AN582" s="159"/>
      <c r="AO582" s="159"/>
      <c r="AP582" s="159"/>
      <c r="AQ582" s="159"/>
      <c r="AR582" s="159"/>
      <c r="AS582" s="159"/>
      <c r="AT582" s="159"/>
      <c r="AU582" s="159"/>
    </row>
    <row r="583" spans="2:47" s="38" customFormat="1" ht="12.75">
      <c r="B583" s="43"/>
      <c r="H583" s="159"/>
      <c r="I583" s="159"/>
      <c r="J583" s="159"/>
      <c r="K583" s="159"/>
      <c r="L583" s="159"/>
      <c r="M583" s="159"/>
      <c r="N583" s="159"/>
      <c r="O583" s="159"/>
      <c r="P583" s="159"/>
      <c r="Q583" s="159"/>
      <c r="R583" s="159"/>
      <c r="S583" s="159"/>
      <c r="T583" s="159"/>
      <c r="U583" s="159"/>
      <c r="V583" s="159"/>
      <c r="W583" s="159"/>
      <c r="X583" s="159"/>
      <c r="Y583" s="159"/>
      <c r="Z583" s="159"/>
      <c r="AA583" s="159"/>
      <c r="AB583" s="159"/>
      <c r="AC583" s="159"/>
      <c r="AD583" s="159"/>
      <c r="AE583" s="159"/>
      <c r="AF583" s="159"/>
      <c r="AG583" s="159"/>
      <c r="AH583" s="159"/>
      <c r="AI583" s="159"/>
      <c r="AJ583" s="159"/>
      <c r="AK583" s="159"/>
      <c r="AL583" s="159"/>
      <c r="AM583" s="159"/>
      <c r="AN583" s="159"/>
      <c r="AO583" s="159"/>
      <c r="AP583" s="159"/>
      <c r="AQ583" s="159"/>
      <c r="AR583" s="159"/>
      <c r="AS583" s="159"/>
      <c r="AT583" s="159"/>
      <c r="AU583" s="159"/>
    </row>
    <row r="584" spans="2:47" s="38" customFormat="1" ht="12.75">
      <c r="B584" s="43"/>
      <c r="H584" s="159"/>
      <c r="I584" s="159"/>
      <c r="J584" s="159"/>
      <c r="K584" s="159"/>
      <c r="L584" s="159"/>
      <c r="M584" s="159"/>
      <c r="N584" s="159"/>
      <c r="O584" s="159"/>
      <c r="P584" s="159"/>
      <c r="Q584" s="159"/>
      <c r="R584" s="159"/>
      <c r="S584" s="159"/>
      <c r="T584" s="159"/>
      <c r="U584" s="159"/>
      <c r="V584" s="159"/>
      <c r="W584" s="159"/>
      <c r="X584" s="159"/>
      <c r="Y584" s="159"/>
      <c r="Z584" s="159"/>
      <c r="AA584" s="159"/>
      <c r="AB584" s="159"/>
      <c r="AC584" s="159"/>
      <c r="AD584" s="159"/>
      <c r="AE584" s="159"/>
      <c r="AF584" s="159"/>
      <c r="AG584" s="159"/>
      <c r="AH584" s="159"/>
      <c r="AI584" s="159"/>
      <c r="AJ584" s="159"/>
      <c r="AK584" s="159"/>
      <c r="AL584" s="159"/>
      <c r="AM584" s="159"/>
      <c r="AN584" s="159"/>
      <c r="AO584" s="159"/>
      <c r="AP584" s="159"/>
      <c r="AQ584" s="159"/>
      <c r="AR584" s="159"/>
      <c r="AS584" s="159"/>
      <c r="AT584" s="159"/>
      <c r="AU584" s="159"/>
    </row>
    <row r="585" spans="2:47" s="38" customFormat="1" ht="12.75">
      <c r="B585" s="43"/>
      <c r="H585" s="159"/>
      <c r="I585" s="159"/>
      <c r="J585" s="159"/>
      <c r="K585" s="159"/>
      <c r="L585" s="159"/>
      <c r="M585" s="159"/>
      <c r="N585" s="159"/>
      <c r="O585" s="159"/>
      <c r="P585" s="159"/>
      <c r="Q585" s="159"/>
      <c r="R585" s="159"/>
      <c r="S585" s="159"/>
      <c r="T585" s="159"/>
      <c r="U585" s="159"/>
      <c r="V585" s="159"/>
      <c r="W585" s="159"/>
      <c r="X585" s="159"/>
      <c r="Y585" s="159"/>
      <c r="Z585" s="159"/>
      <c r="AA585" s="159"/>
      <c r="AB585" s="159"/>
      <c r="AC585" s="159"/>
      <c r="AD585" s="159"/>
      <c r="AE585" s="159"/>
      <c r="AF585" s="159"/>
      <c r="AG585" s="159"/>
      <c r="AH585" s="159"/>
      <c r="AI585" s="159"/>
      <c r="AJ585" s="159"/>
      <c r="AK585" s="159"/>
      <c r="AL585" s="159"/>
      <c r="AM585" s="159"/>
      <c r="AN585" s="159"/>
      <c r="AO585" s="159"/>
      <c r="AP585" s="159"/>
      <c r="AQ585" s="159"/>
      <c r="AR585" s="159"/>
      <c r="AS585" s="159"/>
      <c r="AT585" s="159"/>
      <c r="AU585" s="159"/>
    </row>
    <row r="586" spans="2:47" s="38" customFormat="1" ht="12.75">
      <c r="B586" s="43"/>
      <c r="H586" s="159"/>
      <c r="I586" s="159"/>
      <c r="J586" s="159"/>
      <c r="K586" s="159"/>
      <c r="L586" s="159"/>
      <c r="M586" s="159"/>
      <c r="N586" s="159"/>
      <c r="O586" s="159"/>
      <c r="P586" s="159"/>
      <c r="Q586" s="159"/>
      <c r="R586" s="159"/>
      <c r="S586" s="159"/>
      <c r="T586" s="159"/>
      <c r="U586" s="159"/>
      <c r="V586" s="159"/>
      <c r="W586" s="159"/>
      <c r="X586" s="159"/>
      <c r="Y586" s="159"/>
      <c r="Z586" s="159"/>
      <c r="AA586" s="159"/>
      <c r="AB586" s="159"/>
      <c r="AC586" s="159"/>
      <c r="AD586" s="159"/>
      <c r="AE586" s="159"/>
      <c r="AF586" s="159"/>
      <c r="AG586" s="159"/>
      <c r="AH586" s="159"/>
      <c r="AI586" s="159"/>
      <c r="AJ586" s="159"/>
      <c r="AK586" s="159"/>
      <c r="AL586" s="159"/>
      <c r="AM586" s="159"/>
      <c r="AN586" s="159"/>
      <c r="AO586" s="159"/>
      <c r="AP586" s="159"/>
      <c r="AQ586" s="159"/>
      <c r="AR586" s="159"/>
      <c r="AS586" s="159"/>
      <c r="AT586" s="159"/>
      <c r="AU586" s="159"/>
    </row>
    <row r="587" spans="2:47" s="38" customFormat="1" ht="12.75">
      <c r="B587" s="43"/>
      <c r="H587" s="159"/>
      <c r="I587" s="159"/>
      <c r="J587" s="159"/>
      <c r="K587" s="159"/>
      <c r="L587" s="159"/>
      <c r="M587" s="159"/>
      <c r="N587" s="159"/>
      <c r="O587" s="159"/>
      <c r="P587" s="159"/>
      <c r="Q587" s="159"/>
      <c r="R587" s="159"/>
      <c r="S587" s="159"/>
      <c r="T587" s="159"/>
      <c r="U587" s="159"/>
      <c r="V587" s="159"/>
      <c r="W587" s="159"/>
      <c r="X587" s="159"/>
      <c r="Y587" s="159"/>
      <c r="Z587" s="159"/>
      <c r="AA587" s="159"/>
      <c r="AB587" s="159"/>
      <c r="AC587" s="159"/>
      <c r="AD587" s="159"/>
      <c r="AE587" s="159"/>
      <c r="AF587" s="159"/>
      <c r="AG587" s="159"/>
      <c r="AH587" s="159"/>
      <c r="AI587" s="159"/>
      <c r="AJ587" s="159"/>
      <c r="AK587" s="159"/>
      <c r="AL587" s="159"/>
      <c r="AM587" s="159"/>
      <c r="AN587" s="159"/>
      <c r="AO587" s="159"/>
      <c r="AP587" s="159"/>
      <c r="AQ587" s="159"/>
      <c r="AR587" s="159"/>
      <c r="AS587" s="159"/>
      <c r="AT587" s="159"/>
      <c r="AU587" s="159"/>
    </row>
    <row r="588" spans="2:47" s="38" customFormat="1" ht="12.75">
      <c r="B588" s="43"/>
      <c r="H588" s="159"/>
      <c r="I588" s="159"/>
      <c r="J588" s="159"/>
      <c r="K588" s="159"/>
      <c r="L588" s="159"/>
      <c r="M588" s="159"/>
      <c r="N588" s="159"/>
      <c r="O588" s="159"/>
      <c r="P588" s="159"/>
      <c r="Q588" s="159"/>
      <c r="R588" s="159"/>
      <c r="S588" s="159"/>
      <c r="T588" s="159"/>
      <c r="U588" s="159"/>
      <c r="V588" s="159"/>
      <c r="W588" s="159"/>
      <c r="X588" s="159"/>
      <c r="Y588" s="159"/>
      <c r="Z588" s="159"/>
      <c r="AA588" s="159"/>
      <c r="AB588" s="159"/>
      <c r="AC588" s="159"/>
      <c r="AD588" s="159"/>
      <c r="AE588" s="159"/>
      <c r="AF588" s="159"/>
      <c r="AG588" s="159"/>
      <c r="AH588" s="159"/>
      <c r="AI588" s="159"/>
      <c r="AJ588" s="159"/>
      <c r="AK588" s="159"/>
      <c r="AL588" s="159"/>
      <c r="AM588" s="159"/>
      <c r="AN588" s="159"/>
      <c r="AO588" s="159"/>
      <c r="AP588" s="159"/>
      <c r="AQ588" s="159"/>
      <c r="AR588" s="159"/>
      <c r="AS588" s="159"/>
      <c r="AT588" s="159"/>
      <c r="AU588" s="159"/>
    </row>
    <row r="589" spans="2:47" s="38" customFormat="1" ht="12.75">
      <c r="B589" s="43"/>
      <c r="H589" s="159"/>
      <c r="I589" s="159"/>
      <c r="J589" s="159"/>
      <c r="K589" s="159"/>
      <c r="L589" s="159"/>
      <c r="M589" s="159"/>
      <c r="N589" s="159"/>
      <c r="O589" s="159"/>
      <c r="P589" s="159"/>
      <c r="Q589" s="159"/>
      <c r="R589" s="159"/>
      <c r="S589" s="159"/>
      <c r="T589" s="159"/>
      <c r="U589" s="159"/>
      <c r="V589" s="159"/>
      <c r="W589" s="159"/>
      <c r="X589" s="159"/>
      <c r="Y589" s="159"/>
      <c r="Z589" s="159"/>
      <c r="AA589" s="159"/>
      <c r="AB589" s="159"/>
      <c r="AC589" s="159"/>
      <c r="AD589" s="159"/>
      <c r="AE589" s="159"/>
      <c r="AF589" s="159"/>
      <c r="AG589" s="159"/>
      <c r="AH589" s="159"/>
      <c r="AI589" s="159"/>
      <c r="AJ589" s="159"/>
      <c r="AK589" s="159"/>
      <c r="AL589" s="159"/>
      <c r="AM589" s="159"/>
      <c r="AN589" s="159"/>
      <c r="AO589" s="159"/>
      <c r="AP589" s="159"/>
      <c r="AQ589" s="159"/>
      <c r="AR589" s="159"/>
      <c r="AS589" s="159"/>
      <c r="AT589" s="159"/>
      <c r="AU589" s="159"/>
    </row>
    <row r="590" spans="2:47" s="38" customFormat="1" ht="12.75">
      <c r="B590" s="43"/>
      <c r="H590" s="159"/>
      <c r="I590" s="159"/>
      <c r="J590" s="159"/>
      <c r="K590" s="159"/>
      <c r="L590" s="159"/>
      <c r="M590" s="159"/>
      <c r="N590" s="159"/>
      <c r="O590" s="159"/>
      <c r="P590" s="159"/>
      <c r="Q590" s="159"/>
      <c r="R590" s="159"/>
      <c r="S590" s="159"/>
      <c r="T590" s="159"/>
      <c r="U590" s="159"/>
      <c r="V590" s="159"/>
      <c r="W590" s="159"/>
      <c r="X590" s="159"/>
      <c r="Y590" s="159"/>
      <c r="Z590" s="159"/>
      <c r="AA590" s="159"/>
      <c r="AB590" s="159"/>
      <c r="AC590" s="159"/>
      <c r="AD590" s="159"/>
      <c r="AE590" s="159"/>
      <c r="AF590" s="159"/>
      <c r="AG590" s="159"/>
      <c r="AH590" s="159"/>
      <c r="AI590" s="159"/>
      <c r="AJ590" s="159"/>
      <c r="AK590" s="159"/>
      <c r="AL590" s="159"/>
      <c r="AM590" s="159"/>
      <c r="AN590" s="159"/>
      <c r="AO590" s="159"/>
      <c r="AP590" s="159"/>
      <c r="AQ590" s="159"/>
      <c r="AR590" s="159"/>
      <c r="AS590" s="159"/>
      <c r="AT590" s="159"/>
      <c r="AU590" s="159"/>
    </row>
    <row r="591" spans="2:47" s="38" customFormat="1" ht="12.75">
      <c r="B591" s="43"/>
      <c r="H591" s="159"/>
      <c r="I591" s="159"/>
      <c r="J591" s="159"/>
      <c r="K591" s="159"/>
      <c r="L591" s="159"/>
      <c r="M591" s="159"/>
      <c r="N591" s="159"/>
      <c r="O591" s="159"/>
      <c r="P591" s="159"/>
      <c r="Q591" s="159"/>
      <c r="R591" s="159"/>
      <c r="S591" s="159"/>
      <c r="T591" s="159"/>
      <c r="U591" s="159"/>
      <c r="V591" s="159"/>
      <c r="W591" s="159"/>
      <c r="X591" s="159"/>
      <c r="Y591" s="159"/>
      <c r="Z591" s="159"/>
      <c r="AA591" s="159"/>
      <c r="AB591" s="159"/>
      <c r="AC591" s="159"/>
      <c r="AD591" s="159"/>
      <c r="AE591" s="159"/>
      <c r="AF591" s="159"/>
      <c r="AG591" s="159"/>
      <c r="AH591" s="159"/>
      <c r="AI591" s="159"/>
      <c r="AJ591" s="159"/>
      <c r="AK591" s="159"/>
      <c r="AL591" s="159"/>
      <c r="AM591" s="159"/>
      <c r="AN591" s="159"/>
      <c r="AO591" s="159"/>
      <c r="AP591" s="159"/>
      <c r="AQ591" s="159"/>
      <c r="AR591" s="159"/>
      <c r="AS591" s="159"/>
      <c r="AT591" s="159"/>
      <c r="AU591" s="159"/>
    </row>
    <row r="592" spans="2:47" s="38" customFormat="1" ht="12.75">
      <c r="B592" s="43"/>
      <c r="H592" s="159"/>
      <c r="I592" s="159"/>
      <c r="J592" s="159"/>
      <c r="K592" s="159"/>
      <c r="L592" s="159"/>
      <c r="M592" s="159"/>
      <c r="N592" s="159"/>
      <c r="O592" s="159"/>
      <c r="P592" s="159"/>
      <c r="Q592" s="159"/>
      <c r="R592" s="159"/>
      <c r="S592" s="159"/>
      <c r="T592" s="159"/>
      <c r="U592" s="159"/>
      <c r="V592" s="159"/>
      <c r="W592" s="159"/>
      <c r="X592" s="159"/>
      <c r="Y592" s="159"/>
      <c r="Z592" s="159"/>
      <c r="AA592" s="159"/>
      <c r="AB592" s="159"/>
      <c r="AC592" s="159"/>
      <c r="AD592" s="159"/>
      <c r="AE592" s="159"/>
      <c r="AF592" s="159"/>
      <c r="AG592" s="159"/>
      <c r="AH592" s="159"/>
      <c r="AI592" s="159"/>
      <c r="AJ592" s="159"/>
      <c r="AK592" s="159"/>
      <c r="AL592" s="159"/>
      <c r="AM592" s="159"/>
      <c r="AN592" s="159"/>
      <c r="AO592" s="159"/>
      <c r="AP592" s="159"/>
      <c r="AQ592" s="159"/>
      <c r="AR592" s="159"/>
      <c r="AS592" s="159"/>
      <c r="AT592" s="159"/>
      <c r="AU592" s="159"/>
    </row>
    <row r="593" spans="2:47" s="38" customFormat="1" ht="12.75">
      <c r="B593" s="43"/>
      <c r="H593" s="159"/>
      <c r="I593" s="159"/>
      <c r="J593" s="159"/>
      <c r="K593" s="159"/>
      <c r="L593" s="159"/>
      <c r="M593" s="159"/>
      <c r="N593" s="159"/>
      <c r="O593" s="159"/>
      <c r="P593" s="159"/>
      <c r="Q593" s="159"/>
      <c r="R593" s="159"/>
      <c r="S593" s="159"/>
      <c r="T593" s="159"/>
      <c r="U593" s="159"/>
      <c r="V593" s="159"/>
      <c r="W593" s="159"/>
      <c r="X593" s="159"/>
      <c r="Y593" s="159"/>
      <c r="Z593" s="159"/>
      <c r="AA593" s="159"/>
      <c r="AB593" s="159"/>
      <c r="AC593" s="159"/>
      <c r="AD593" s="159"/>
      <c r="AE593" s="159"/>
      <c r="AF593" s="159"/>
      <c r="AG593" s="159"/>
      <c r="AH593" s="159"/>
      <c r="AI593" s="159"/>
      <c r="AJ593" s="159"/>
      <c r="AK593" s="159"/>
      <c r="AL593" s="159"/>
      <c r="AM593" s="159"/>
      <c r="AN593" s="159"/>
      <c r="AO593" s="159"/>
      <c r="AP593" s="159"/>
      <c r="AQ593" s="159"/>
      <c r="AR593" s="159"/>
      <c r="AS593" s="159"/>
      <c r="AT593" s="159"/>
      <c r="AU593" s="159"/>
    </row>
    <row r="594" spans="2:47" s="38" customFormat="1" ht="12.75">
      <c r="B594" s="43"/>
      <c r="H594" s="159"/>
      <c r="I594" s="159"/>
      <c r="J594" s="159"/>
      <c r="K594" s="159"/>
      <c r="L594" s="159"/>
      <c r="M594" s="159"/>
      <c r="N594" s="159"/>
      <c r="O594" s="159"/>
      <c r="P594" s="159"/>
      <c r="Q594" s="159"/>
      <c r="R594" s="159"/>
      <c r="S594" s="159"/>
      <c r="T594" s="159"/>
      <c r="U594" s="159"/>
      <c r="V594" s="159"/>
      <c r="W594" s="159"/>
      <c r="X594" s="159"/>
      <c r="Y594" s="159"/>
      <c r="Z594" s="159"/>
      <c r="AA594" s="159"/>
      <c r="AB594" s="159"/>
      <c r="AC594" s="159"/>
      <c r="AD594" s="159"/>
      <c r="AE594" s="159"/>
      <c r="AF594" s="159"/>
      <c r="AG594" s="159"/>
      <c r="AH594" s="159"/>
      <c r="AI594" s="159"/>
      <c r="AJ594" s="159"/>
      <c r="AK594" s="159"/>
      <c r="AL594" s="159"/>
      <c r="AM594" s="159"/>
      <c r="AN594" s="159"/>
      <c r="AO594" s="159"/>
      <c r="AP594" s="159"/>
      <c r="AQ594" s="159"/>
      <c r="AR594" s="159"/>
      <c r="AS594" s="159"/>
      <c r="AT594" s="159"/>
      <c r="AU594" s="159"/>
    </row>
    <row r="595" spans="2:47" s="38" customFormat="1" ht="12.75">
      <c r="B595" s="43"/>
      <c r="H595" s="159"/>
      <c r="I595" s="159"/>
      <c r="J595" s="159"/>
      <c r="K595" s="159"/>
      <c r="L595" s="159"/>
      <c r="M595" s="159"/>
      <c r="N595" s="159"/>
      <c r="O595" s="159"/>
      <c r="P595" s="159"/>
      <c r="Q595" s="159"/>
      <c r="R595" s="159"/>
      <c r="S595" s="159"/>
      <c r="T595" s="159"/>
      <c r="U595" s="159"/>
      <c r="V595" s="159"/>
      <c r="W595" s="159"/>
      <c r="X595" s="159"/>
      <c r="Y595" s="159"/>
      <c r="Z595" s="159"/>
      <c r="AA595" s="159"/>
      <c r="AB595" s="159"/>
      <c r="AC595" s="159"/>
      <c r="AD595" s="159"/>
      <c r="AE595" s="159"/>
      <c r="AF595" s="159"/>
      <c r="AG595" s="159"/>
      <c r="AH595" s="159"/>
      <c r="AI595" s="159"/>
      <c r="AJ595" s="159"/>
      <c r="AK595" s="159"/>
      <c r="AL595" s="159"/>
      <c r="AM595" s="159"/>
      <c r="AN595" s="159"/>
      <c r="AO595" s="159"/>
      <c r="AP595" s="159"/>
      <c r="AQ595" s="159"/>
      <c r="AR595" s="159"/>
      <c r="AS595" s="159"/>
      <c r="AT595" s="159"/>
      <c r="AU595" s="159"/>
    </row>
    <row r="596" spans="2:47" s="38" customFormat="1" ht="12.75">
      <c r="B596" s="43"/>
      <c r="H596" s="159"/>
      <c r="I596" s="159"/>
      <c r="J596" s="159"/>
      <c r="K596" s="159"/>
      <c r="L596" s="159"/>
      <c r="M596" s="159"/>
      <c r="N596" s="159"/>
      <c r="O596" s="159"/>
      <c r="P596" s="159"/>
      <c r="Q596" s="159"/>
      <c r="R596" s="159"/>
      <c r="S596" s="159"/>
      <c r="T596" s="159"/>
      <c r="U596" s="159"/>
      <c r="V596" s="159"/>
      <c r="W596" s="159"/>
      <c r="X596" s="159"/>
      <c r="Y596" s="159"/>
      <c r="Z596" s="159"/>
      <c r="AA596" s="159"/>
      <c r="AB596" s="159"/>
      <c r="AC596" s="159"/>
      <c r="AD596" s="159"/>
      <c r="AE596" s="159"/>
      <c r="AF596" s="159"/>
      <c r="AG596" s="159"/>
      <c r="AH596" s="159"/>
      <c r="AI596" s="159"/>
      <c r="AJ596" s="159"/>
      <c r="AK596" s="159"/>
      <c r="AL596" s="159"/>
      <c r="AM596" s="159"/>
      <c r="AN596" s="159"/>
      <c r="AO596" s="159"/>
      <c r="AP596" s="159"/>
      <c r="AQ596" s="159"/>
      <c r="AR596" s="159"/>
      <c r="AS596" s="159"/>
      <c r="AT596" s="159"/>
      <c r="AU596" s="159"/>
    </row>
    <row r="597" spans="2:47" s="38" customFormat="1" ht="12.75">
      <c r="B597" s="43"/>
      <c r="H597" s="159"/>
      <c r="I597" s="159"/>
      <c r="J597" s="159"/>
      <c r="K597" s="159"/>
      <c r="L597" s="159"/>
      <c r="M597" s="159"/>
      <c r="N597" s="159"/>
      <c r="O597" s="159"/>
      <c r="P597" s="159"/>
      <c r="Q597" s="159"/>
      <c r="R597" s="159"/>
      <c r="S597" s="159"/>
      <c r="T597" s="159"/>
      <c r="U597" s="159"/>
      <c r="V597" s="159"/>
      <c r="W597" s="159"/>
      <c r="X597" s="159"/>
      <c r="Y597" s="159"/>
      <c r="Z597" s="159"/>
      <c r="AA597" s="159"/>
      <c r="AB597" s="159"/>
      <c r="AC597" s="159"/>
      <c r="AD597" s="159"/>
      <c r="AE597" s="159"/>
      <c r="AF597" s="159"/>
      <c r="AG597" s="159"/>
      <c r="AH597" s="159"/>
      <c r="AI597" s="159"/>
      <c r="AJ597" s="159"/>
      <c r="AK597" s="159"/>
      <c r="AL597" s="159"/>
      <c r="AM597" s="159"/>
      <c r="AN597" s="159"/>
      <c r="AO597" s="159"/>
      <c r="AP597" s="159"/>
      <c r="AQ597" s="159"/>
      <c r="AR597" s="159"/>
      <c r="AS597" s="159"/>
      <c r="AT597" s="159"/>
      <c r="AU597" s="159"/>
    </row>
    <row r="598" spans="2:47" s="38" customFormat="1" ht="12.75">
      <c r="B598" s="43"/>
      <c r="H598" s="159"/>
      <c r="I598" s="159"/>
      <c r="J598" s="159"/>
      <c r="K598" s="159"/>
      <c r="L598" s="159"/>
      <c r="M598" s="159"/>
      <c r="N598" s="159"/>
      <c r="O598" s="159"/>
      <c r="P598" s="159"/>
      <c r="Q598" s="159"/>
      <c r="R598" s="159"/>
      <c r="S598" s="159"/>
      <c r="T598" s="159"/>
      <c r="U598" s="159"/>
      <c r="V598" s="159"/>
      <c r="W598" s="159"/>
      <c r="X598" s="159"/>
      <c r="Y598" s="159"/>
      <c r="Z598" s="159"/>
      <c r="AA598" s="159"/>
      <c r="AB598" s="159"/>
      <c r="AC598" s="159"/>
      <c r="AD598" s="159"/>
      <c r="AE598" s="159"/>
      <c r="AF598" s="159"/>
      <c r="AG598" s="159"/>
      <c r="AH598" s="159"/>
      <c r="AI598" s="159"/>
      <c r="AJ598" s="159"/>
      <c r="AK598" s="159"/>
      <c r="AL598" s="159"/>
      <c r="AM598" s="159"/>
      <c r="AN598" s="159"/>
      <c r="AO598" s="159"/>
      <c r="AP598" s="159"/>
      <c r="AQ598" s="159"/>
      <c r="AR598" s="159"/>
      <c r="AS598" s="159"/>
      <c r="AT598" s="159"/>
      <c r="AU598" s="159"/>
    </row>
    <row r="599" spans="2:47" s="38" customFormat="1" ht="12.75">
      <c r="B599" s="43"/>
      <c r="H599" s="159"/>
      <c r="I599" s="159"/>
      <c r="J599" s="159"/>
      <c r="K599" s="159"/>
      <c r="L599" s="159"/>
      <c r="M599" s="159"/>
      <c r="N599" s="159"/>
      <c r="O599" s="159"/>
      <c r="P599" s="159"/>
      <c r="Q599" s="159"/>
      <c r="R599" s="159"/>
      <c r="S599" s="159"/>
      <c r="T599" s="159"/>
      <c r="U599" s="159"/>
      <c r="V599" s="159"/>
      <c r="W599" s="159"/>
      <c r="X599" s="159"/>
      <c r="Y599" s="159"/>
      <c r="Z599" s="159"/>
      <c r="AA599" s="159"/>
      <c r="AB599" s="159"/>
      <c r="AC599" s="159"/>
      <c r="AD599" s="159"/>
      <c r="AE599" s="159"/>
      <c r="AF599" s="159"/>
      <c r="AG599" s="159"/>
      <c r="AH599" s="159"/>
      <c r="AI599" s="159"/>
      <c r="AJ599" s="159"/>
      <c r="AK599" s="159"/>
      <c r="AL599" s="159"/>
      <c r="AM599" s="159"/>
      <c r="AN599" s="159"/>
      <c r="AO599" s="159"/>
      <c r="AP599" s="159"/>
      <c r="AQ599" s="159"/>
      <c r="AR599" s="159"/>
      <c r="AS599" s="159"/>
      <c r="AT599" s="159"/>
      <c r="AU599" s="159"/>
    </row>
    <row r="600" spans="2:47" s="38" customFormat="1" ht="12.75">
      <c r="B600" s="43"/>
      <c r="H600" s="159"/>
      <c r="I600" s="159"/>
      <c r="J600" s="159"/>
      <c r="K600" s="159"/>
      <c r="L600" s="159"/>
      <c r="M600" s="159"/>
      <c r="N600" s="159"/>
      <c r="O600" s="159"/>
      <c r="P600" s="159"/>
      <c r="Q600" s="159"/>
      <c r="R600" s="159"/>
      <c r="S600" s="159"/>
      <c r="T600" s="159"/>
      <c r="U600" s="159"/>
      <c r="V600" s="159"/>
      <c r="W600" s="159"/>
      <c r="X600" s="159"/>
      <c r="Y600" s="159"/>
      <c r="Z600" s="159"/>
      <c r="AA600" s="159"/>
      <c r="AB600" s="159"/>
      <c r="AC600" s="159"/>
      <c r="AD600" s="159"/>
      <c r="AE600" s="159"/>
      <c r="AF600" s="159"/>
      <c r="AG600" s="159"/>
      <c r="AH600" s="159"/>
      <c r="AI600" s="159"/>
      <c r="AJ600" s="159"/>
      <c r="AK600" s="159"/>
      <c r="AL600" s="159"/>
      <c r="AM600" s="159"/>
      <c r="AN600" s="159"/>
      <c r="AO600" s="159"/>
      <c r="AP600" s="159"/>
      <c r="AQ600" s="159"/>
      <c r="AR600" s="159"/>
      <c r="AS600" s="159"/>
      <c r="AT600" s="159"/>
      <c r="AU600" s="159"/>
    </row>
    <row r="601" spans="2:47" s="38" customFormat="1" ht="12.75">
      <c r="B601" s="43"/>
      <c r="H601" s="159"/>
      <c r="I601" s="159"/>
      <c r="J601" s="159"/>
      <c r="K601" s="159"/>
      <c r="L601" s="159"/>
      <c r="M601" s="159"/>
      <c r="N601" s="159"/>
      <c r="O601" s="159"/>
      <c r="P601" s="159"/>
      <c r="Q601" s="159"/>
      <c r="R601" s="159"/>
      <c r="S601" s="159"/>
      <c r="T601" s="159"/>
      <c r="U601" s="159"/>
      <c r="V601" s="159"/>
      <c r="W601" s="159"/>
      <c r="X601" s="159"/>
      <c r="Y601" s="159"/>
      <c r="Z601" s="159"/>
      <c r="AA601" s="159"/>
      <c r="AB601" s="159"/>
      <c r="AC601" s="159"/>
      <c r="AD601" s="159"/>
      <c r="AE601" s="159"/>
      <c r="AF601" s="159"/>
      <c r="AG601" s="159"/>
      <c r="AH601" s="159"/>
      <c r="AI601" s="159"/>
      <c r="AJ601" s="159"/>
      <c r="AK601" s="159"/>
      <c r="AL601" s="159"/>
      <c r="AM601" s="159"/>
      <c r="AN601" s="159"/>
      <c r="AO601" s="159"/>
      <c r="AP601" s="159"/>
      <c r="AQ601" s="159"/>
      <c r="AR601" s="159"/>
      <c r="AS601" s="159"/>
      <c r="AT601" s="159"/>
      <c r="AU601" s="159"/>
    </row>
    <row r="602" spans="2:47" s="38" customFormat="1" ht="12.75">
      <c r="B602" s="43"/>
      <c r="H602" s="159"/>
      <c r="I602" s="159"/>
      <c r="J602" s="159"/>
      <c r="K602" s="159"/>
      <c r="L602" s="159"/>
      <c r="M602" s="159"/>
      <c r="N602" s="159"/>
      <c r="O602" s="159"/>
      <c r="P602" s="159"/>
      <c r="Q602" s="159"/>
      <c r="R602" s="159"/>
      <c r="S602" s="159"/>
      <c r="T602" s="159"/>
      <c r="U602" s="159"/>
      <c r="V602" s="159"/>
      <c r="W602" s="159"/>
      <c r="X602" s="159"/>
      <c r="Y602" s="159"/>
      <c r="Z602" s="159"/>
      <c r="AA602" s="159"/>
      <c r="AB602" s="159"/>
      <c r="AC602" s="159"/>
      <c r="AD602" s="159"/>
      <c r="AE602" s="159"/>
      <c r="AF602" s="159"/>
      <c r="AG602" s="159"/>
      <c r="AH602" s="159"/>
      <c r="AI602" s="159"/>
      <c r="AJ602" s="159"/>
      <c r="AK602" s="159"/>
      <c r="AL602" s="159"/>
      <c r="AM602" s="159"/>
      <c r="AN602" s="159"/>
      <c r="AO602" s="159"/>
      <c r="AP602" s="159"/>
      <c r="AQ602" s="159"/>
      <c r="AR602" s="159"/>
      <c r="AS602" s="159"/>
      <c r="AT602" s="159"/>
      <c r="AU602" s="159"/>
    </row>
    <row r="603" spans="2:47" s="38" customFormat="1" ht="12.75">
      <c r="B603" s="43"/>
      <c r="H603" s="159"/>
      <c r="I603" s="159"/>
      <c r="J603" s="159"/>
      <c r="K603" s="159"/>
      <c r="L603" s="159"/>
      <c r="M603" s="159"/>
      <c r="N603" s="159"/>
      <c r="O603" s="159"/>
      <c r="P603" s="159"/>
      <c r="Q603" s="159"/>
      <c r="R603" s="159"/>
      <c r="S603" s="159"/>
      <c r="T603" s="159"/>
      <c r="U603" s="159"/>
      <c r="V603" s="159"/>
      <c r="W603" s="159"/>
      <c r="X603" s="159"/>
      <c r="Y603" s="159"/>
      <c r="Z603" s="159"/>
      <c r="AA603" s="159"/>
      <c r="AB603" s="159"/>
      <c r="AC603" s="159"/>
      <c r="AD603" s="159"/>
      <c r="AE603" s="159"/>
      <c r="AF603" s="159"/>
      <c r="AG603" s="159"/>
      <c r="AH603" s="159"/>
      <c r="AI603" s="159"/>
      <c r="AJ603" s="159"/>
      <c r="AK603" s="159"/>
      <c r="AL603" s="159"/>
      <c r="AM603" s="159"/>
      <c r="AN603" s="159"/>
      <c r="AO603" s="159"/>
      <c r="AP603" s="159"/>
      <c r="AQ603" s="159"/>
      <c r="AR603" s="159"/>
      <c r="AS603" s="159"/>
      <c r="AT603" s="159"/>
      <c r="AU603" s="159"/>
    </row>
    <row r="604" spans="2:47" s="38" customFormat="1" ht="12.75">
      <c r="B604" s="43"/>
      <c r="H604" s="159"/>
      <c r="I604" s="159"/>
      <c r="J604" s="159"/>
      <c r="K604" s="159"/>
      <c r="L604" s="159"/>
      <c r="M604" s="159"/>
      <c r="N604" s="159"/>
      <c r="O604" s="159"/>
      <c r="P604" s="159"/>
      <c r="Q604" s="159"/>
      <c r="R604" s="159"/>
      <c r="S604" s="159"/>
      <c r="T604" s="159"/>
      <c r="U604" s="159"/>
      <c r="V604" s="159"/>
      <c r="W604" s="159"/>
      <c r="X604" s="159"/>
      <c r="Y604" s="159"/>
      <c r="Z604" s="159"/>
      <c r="AA604" s="159"/>
      <c r="AB604" s="159"/>
      <c r="AC604" s="159"/>
      <c r="AD604" s="159"/>
      <c r="AE604" s="159"/>
      <c r="AF604" s="159"/>
      <c r="AG604" s="159"/>
      <c r="AH604" s="159"/>
      <c r="AI604" s="159"/>
      <c r="AJ604" s="159"/>
      <c r="AK604" s="159"/>
      <c r="AL604" s="159"/>
      <c r="AM604" s="159"/>
      <c r="AN604" s="159"/>
      <c r="AO604" s="159"/>
      <c r="AP604" s="159"/>
      <c r="AQ604" s="159"/>
      <c r="AR604" s="159"/>
      <c r="AS604" s="159"/>
      <c r="AT604" s="159"/>
      <c r="AU604" s="159"/>
    </row>
    <row r="605" spans="2:47" s="38" customFormat="1" ht="12.75">
      <c r="B605" s="43"/>
      <c r="H605" s="159"/>
      <c r="I605" s="159"/>
      <c r="J605" s="159"/>
      <c r="K605" s="159"/>
      <c r="L605" s="159"/>
      <c r="M605" s="159"/>
      <c r="N605" s="159"/>
      <c r="O605" s="159"/>
      <c r="P605" s="159"/>
      <c r="Q605" s="159"/>
      <c r="R605" s="159"/>
      <c r="S605" s="159"/>
      <c r="T605" s="159"/>
      <c r="U605" s="159"/>
      <c r="V605" s="159"/>
      <c r="W605" s="159"/>
      <c r="X605" s="159"/>
      <c r="Y605" s="159"/>
      <c r="Z605" s="159"/>
      <c r="AA605" s="159"/>
      <c r="AB605" s="159"/>
      <c r="AC605" s="159"/>
      <c r="AD605" s="159"/>
      <c r="AE605" s="159"/>
      <c r="AF605" s="159"/>
      <c r="AG605" s="159"/>
      <c r="AH605" s="159"/>
      <c r="AI605" s="159"/>
      <c r="AJ605" s="159"/>
      <c r="AK605" s="159"/>
      <c r="AL605" s="159"/>
      <c r="AM605" s="159"/>
      <c r="AN605" s="159"/>
      <c r="AO605" s="159"/>
      <c r="AP605" s="159"/>
      <c r="AQ605" s="159"/>
      <c r="AR605" s="159"/>
      <c r="AS605" s="159"/>
      <c r="AT605" s="159"/>
      <c r="AU605" s="159"/>
    </row>
    <row r="606" spans="2:47" s="38" customFormat="1" ht="12.75">
      <c r="B606" s="43"/>
      <c r="H606" s="159"/>
      <c r="I606" s="159"/>
      <c r="J606" s="159"/>
      <c r="K606" s="159"/>
      <c r="L606" s="159"/>
      <c r="M606" s="159"/>
      <c r="N606" s="159"/>
      <c r="O606" s="159"/>
      <c r="P606" s="159"/>
      <c r="Q606" s="159"/>
      <c r="R606" s="159"/>
      <c r="S606" s="159"/>
      <c r="T606" s="159"/>
      <c r="U606" s="159"/>
      <c r="V606" s="159"/>
      <c r="W606" s="159"/>
      <c r="X606" s="159"/>
      <c r="Y606" s="159"/>
      <c r="Z606" s="159"/>
      <c r="AA606" s="159"/>
      <c r="AB606" s="159"/>
      <c r="AC606" s="159"/>
      <c r="AD606" s="159"/>
      <c r="AE606" s="159"/>
      <c r="AF606" s="159"/>
      <c r="AG606" s="159"/>
      <c r="AH606" s="159"/>
      <c r="AI606" s="159"/>
      <c r="AJ606" s="159"/>
      <c r="AK606" s="159"/>
      <c r="AL606" s="159"/>
      <c r="AM606" s="159"/>
      <c r="AN606" s="159"/>
      <c r="AO606" s="159"/>
      <c r="AP606" s="159"/>
      <c r="AQ606" s="159"/>
      <c r="AR606" s="159"/>
      <c r="AS606" s="159"/>
      <c r="AT606" s="159"/>
      <c r="AU606" s="159"/>
    </row>
    <row r="607" spans="2:47" s="38" customFormat="1" ht="12.75">
      <c r="B607" s="43"/>
      <c r="H607" s="159"/>
      <c r="I607" s="159"/>
      <c r="J607" s="159"/>
      <c r="K607" s="159"/>
      <c r="L607" s="159"/>
      <c r="M607" s="159"/>
      <c r="N607" s="159"/>
      <c r="O607" s="159"/>
      <c r="P607" s="159"/>
      <c r="Q607" s="159"/>
      <c r="R607" s="159"/>
      <c r="S607" s="159"/>
      <c r="T607" s="159"/>
      <c r="U607" s="159"/>
      <c r="V607" s="159"/>
      <c r="W607" s="159"/>
      <c r="X607" s="159"/>
      <c r="Y607" s="159"/>
      <c r="Z607" s="159"/>
      <c r="AA607" s="159"/>
      <c r="AB607" s="159"/>
      <c r="AC607" s="159"/>
      <c r="AD607" s="159"/>
      <c r="AE607" s="159"/>
      <c r="AF607" s="159"/>
      <c r="AG607" s="159"/>
      <c r="AH607" s="159"/>
      <c r="AI607" s="159"/>
      <c r="AJ607" s="159"/>
      <c r="AK607" s="159"/>
      <c r="AL607" s="159"/>
      <c r="AM607" s="159"/>
      <c r="AN607" s="159"/>
      <c r="AO607" s="159"/>
      <c r="AP607" s="159"/>
      <c r="AQ607" s="159"/>
      <c r="AR607" s="159"/>
      <c r="AS607" s="159"/>
      <c r="AT607" s="159"/>
      <c r="AU607" s="159"/>
    </row>
    <row r="608" spans="2:47" s="38" customFormat="1" ht="12.75">
      <c r="B608" s="43"/>
      <c r="H608" s="159"/>
      <c r="I608" s="159"/>
      <c r="J608" s="159"/>
      <c r="K608" s="159"/>
      <c r="L608" s="159"/>
      <c r="M608" s="159"/>
      <c r="N608" s="159"/>
      <c r="O608" s="159"/>
      <c r="P608" s="159"/>
      <c r="Q608" s="159"/>
      <c r="R608" s="159"/>
      <c r="S608" s="159"/>
      <c r="T608" s="159"/>
      <c r="U608" s="159"/>
      <c r="V608" s="159"/>
      <c r="W608" s="159"/>
      <c r="X608" s="159"/>
      <c r="Y608" s="159"/>
      <c r="Z608" s="159"/>
      <c r="AA608" s="159"/>
      <c r="AB608" s="159"/>
      <c r="AC608" s="159"/>
      <c r="AD608" s="159"/>
      <c r="AE608" s="159"/>
      <c r="AF608" s="159"/>
      <c r="AG608" s="159"/>
      <c r="AH608" s="159"/>
      <c r="AI608" s="159"/>
      <c r="AJ608" s="159"/>
      <c r="AK608" s="159"/>
      <c r="AL608" s="159"/>
      <c r="AM608" s="159"/>
      <c r="AN608" s="159"/>
      <c r="AO608" s="159"/>
      <c r="AP608" s="159"/>
      <c r="AQ608" s="159"/>
      <c r="AR608" s="159"/>
      <c r="AS608" s="159"/>
      <c r="AT608" s="159"/>
      <c r="AU608" s="159"/>
    </row>
    <row r="609" spans="2:47" s="38" customFormat="1" ht="12.75">
      <c r="B609" s="43"/>
      <c r="H609" s="159"/>
      <c r="I609" s="159"/>
      <c r="J609" s="159"/>
      <c r="K609" s="159"/>
      <c r="L609" s="159"/>
      <c r="M609" s="159"/>
      <c r="N609" s="159"/>
      <c r="O609" s="159"/>
      <c r="P609" s="159"/>
      <c r="Q609" s="159"/>
      <c r="R609" s="159"/>
      <c r="S609" s="159"/>
      <c r="T609" s="159"/>
      <c r="U609" s="159"/>
      <c r="V609" s="159"/>
      <c r="W609" s="159"/>
      <c r="X609" s="159"/>
      <c r="Y609" s="159"/>
      <c r="Z609" s="159"/>
      <c r="AA609" s="159"/>
      <c r="AB609" s="159"/>
      <c r="AC609" s="159"/>
      <c r="AD609" s="159"/>
      <c r="AE609" s="159"/>
      <c r="AF609" s="159"/>
      <c r="AG609" s="159"/>
      <c r="AH609" s="159"/>
      <c r="AI609" s="159"/>
      <c r="AJ609" s="159"/>
      <c r="AK609" s="159"/>
      <c r="AL609" s="159"/>
      <c r="AM609" s="159"/>
      <c r="AN609" s="159"/>
      <c r="AO609" s="159"/>
      <c r="AP609" s="159"/>
      <c r="AQ609" s="159"/>
      <c r="AR609" s="159"/>
      <c r="AS609" s="159"/>
      <c r="AT609" s="159"/>
      <c r="AU609" s="159"/>
    </row>
    <row r="610" spans="2:47" s="38" customFormat="1" ht="12.75">
      <c r="B610" s="43"/>
      <c r="H610" s="159"/>
      <c r="I610" s="159"/>
      <c r="J610" s="159"/>
      <c r="K610" s="159"/>
      <c r="L610" s="159"/>
      <c r="M610" s="159"/>
      <c r="N610" s="159"/>
      <c r="O610" s="159"/>
      <c r="P610" s="159"/>
      <c r="Q610" s="159"/>
      <c r="R610" s="159"/>
      <c r="S610" s="159"/>
      <c r="T610" s="159"/>
      <c r="U610" s="159"/>
      <c r="V610" s="159"/>
      <c r="W610" s="159"/>
      <c r="X610" s="159"/>
      <c r="Y610" s="159"/>
      <c r="Z610" s="159"/>
      <c r="AA610" s="159"/>
      <c r="AB610" s="159"/>
      <c r="AC610" s="159"/>
      <c r="AD610" s="159"/>
      <c r="AE610" s="159"/>
      <c r="AF610" s="159"/>
      <c r="AG610" s="159"/>
      <c r="AH610" s="159"/>
      <c r="AI610" s="159"/>
      <c r="AJ610" s="159"/>
      <c r="AK610" s="159"/>
      <c r="AL610" s="159"/>
      <c r="AM610" s="159"/>
      <c r="AN610" s="159"/>
      <c r="AO610" s="159"/>
      <c r="AP610" s="159"/>
      <c r="AQ610" s="159"/>
      <c r="AR610" s="159"/>
      <c r="AS610" s="159"/>
      <c r="AT610" s="159"/>
      <c r="AU610" s="159"/>
    </row>
    <row r="611" spans="2:47" s="38" customFormat="1" ht="12.75">
      <c r="B611" s="43"/>
      <c r="H611" s="159"/>
      <c r="I611" s="159"/>
      <c r="J611" s="159"/>
      <c r="K611" s="159"/>
      <c r="L611" s="159"/>
      <c r="M611" s="159"/>
      <c r="N611" s="159"/>
      <c r="O611" s="159"/>
      <c r="P611" s="159"/>
      <c r="Q611" s="159"/>
      <c r="R611" s="159"/>
      <c r="S611" s="159"/>
      <c r="T611" s="159"/>
      <c r="U611" s="159"/>
      <c r="V611" s="159"/>
      <c r="W611" s="159"/>
      <c r="X611" s="159"/>
      <c r="Y611" s="159"/>
      <c r="Z611" s="159"/>
      <c r="AA611" s="159"/>
      <c r="AB611" s="159"/>
      <c r="AC611" s="159"/>
      <c r="AD611" s="159"/>
      <c r="AE611" s="159"/>
      <c r="AF611" s="159"/>
      <c r="AG611" s="159"/>
      <c r="AH611" s="159"/>
      <c r="AI611" s="159"/>
      <c r="AJ611" s="159"/>
      <c r="AK611" s="159"/>
      <c r="AL611" s="159"/>
      <c r="AM611" s="159"/>
      <c r="AN611" s="159"/>
      <c r="AO611" s="159"/>
      <c r="AP611" s="159"/>
      <c r="AQ611" s="159"/>
      <c r="AR611" s="159"/>
      <c r="AS611" s="159"/>
      <c r="AT611" s="159"/>
      <c r="AU611" s="159"/>
    </row>
    <row r="612" spans="2:47" s="38" customFormat="1" ht="12.75">
      <c r="B612" s="43"/>
      <c r="H612" s="159"/>
      <c r="I612" s="159"/>
      <c r="J612" s="159"/>
      <c r="K612" s="159"/>
      <c r="L612" s="159"/>
      <c r="M612" s="159"/>
      <c r="N612" s="159"/>
      <c r="O612" s="159"/>
      <c r="P612" s="159"/>
      <c r="Q612" s="159"/>
      <c r="R612" s="159"/>
      <c r="S612" s="159"/>
      <c r="T612" s="159"/>
      <c r="U612" s="159"/>
      <c r="V612" s="159"/>
      <c r="W612" s="159"/>
      <c r="X612" s="159"/>
      <c r="Y612" s="159"/>
      <c r="Z612" s="159"/>
      <c r="AA612" s="159"/>
      <c r="AB612" s="159"/>
      <c r="AC612" s="159"/>
      <c r="AD612" s="159"/>
      <c r="AE612" s="159"/>
      <c r="AF612" s="159"/>
      <c r="AG612" s="159"/>
      <c r="AH612" s="159"/>
      <c r="AI612" s="159"/>
      <c r="AJ612" s="159"/>
      <c r="AK612" s="159"/>
      <c r="AL612" s="159"/>
      <c r="AM612" s="159"/>
      <c r="AN612" s="159"/>
      <c r="AO612" s="159"/>
      <c r="AP612" s="159"/>
      <c r="AQ612" s="159"/>
      <c r="AR612" s="159"/>
      <c r="AS612" s="159"/>
      <c r="AT612" s="159"/>
      <c r="AU612" s="159"/>
    </row>
    <row r="613" spans="2:47" s="38" customFormat="1" ht="12.75">
      <c r="B613" s="43"/>
      <c r="H613" s="159"/>
      <c r="I613" s="159"/>
      <c r="J613" s="159"/>
      <c r="K613" s="159"/>
      <c r="L613" s="159"/>
      <c r="M613" s="159"/>
      <c r="N613" s="159"/>
      <c r="O613" s="159"/>
      <c r="P613" s="159"/>
      <c r="Q613" s="159"/>
      <c r="R613" s="159"/>
      <c r="S613" s="159"/>
      <c r="T613" s="159"/>
      <c r="U613" s="159"/>
      <c r="V613" s="159"/>
      <c r="W613" s="159"/>
      <c r="X613" s="159"/>
      <c r="Y613" s="159"/>
      <c r="Z613" s="159"/>
      <c r="AA613" s="159"/>
      <c r="AB613" s="159"/>
      <c r="AC613" s="159"/>
      <c r="AD613" s="159"/>
      <c r="AE613" s="159"/>
      <c r="AF613" s="159"/>
      <c r="AG613" s="159"/>
      <c r="AH613" s="159"/>
      <c r="AI613" s="159"/>
      <c r="AJ613" s="159"/>
      <c r="AK613" s="159"/>
      <c r="AL613" s="159"/>
      <c r="AM613" s="159"/>
      <c r="AN613" s="159"/>
      <c r="AO613" s="159"/>
      <c r="AP613" s="159"/>
      <c r="AQ613" s="159"/>
      <c r="AR613" s="159"/>
      <c r="AS613" s="159"/>
      <c r="AT613" s="159"/>
      <c r="AU613" s="159"/>
    </row>
    <row r="614" spans="2:47" s="38" customFormat="1" ht="12.75">
      <c r="B614" s="43"/>
      <c r="H614" s="159"/>
      <c r="I614" s="159"/>
      <c r="J614" s="159"/>
      <c r="K614" s="159"/>
      <c r="L614" s="159"/>
      <c r="M614" s="159"/>
      <c r="N614" s="159"/>
      <c r="O614" s="159"/>
      <c r="P614" s="159"/>
      <c r="Q614" s="159"/>
      <c r="R614" s="159"/>
      <c r="S614" s="159"/>
      <c r="T614" s="159"/>
      <c r="U614" s="159"/>
      <c r="V614" s="159"/>
      <c r="W614" s="159"/>
      <c r="X614" s="159"/>
      <c r="Y614" s="159"/>
      <c r="Z614" s="159"/>
      <c r="AA614" s="159"/>
      <c r="AB614" s="159"/>
      <c r="AC614" s="159"/>
      <c r="AD614" s="159"/>
      <c r="AE614" s="159"/>
      <c r="AF614" s="159"/>
      <c r="AG614" s="159"/>
      <c r="AH614" s="159"/>
      <c r="AI614" s="159"/>
      <c r="AJ614" s="159"/>
      <c r="AK614" s="159"/>
      <c r="AL614" s="159"/>
      <c r="AM614" s="159"/>
      <c r="AN614" s="159"/>
      <c r="AO614" s="159"/>
      <c r="AP614" s="159"/>
      <c r="AQ614" s="159"/>
      <c r="AR614" s="159"/>
      <c r="AS614" s="159"/>
      <c r="AT614" s="159"/>
      <c r="AU614" s="159"/>
    </row>
    <row r="615" spans="2:47" s="38" customFormat="1" ht="12.75">
      <c r="B615" s="43"/>
      <c r="H615" s="159"/>
      <c r="I615" s="159"/>
      <c r="J615" s="159"/>
      <c r="K615" s="159"/>
      <c r="L615" s="159"/>
      <c r="M615" s="159"/>
      <c r="N615" s="159"/>
      <c r="O615" s="159"/>
      <c r="P615" s="159"/>
      <c r="Q615" s="159"/>
      <c r="R615" s="159"/>
      <c r="S615" s="159"/>
      <c r="T615" s="159"/>
      <c r="U615" s="159"/>
      <c r="V615" s="159"/>
      <c r="W615" s="159"/>
      <c r="X615" s="159"/>
      <c r="Y615" s="159"/>
      <c r="Z615" s="159"/>
      <c r="AA615" s="159"/>
      <c r="AB615" s="159"/>
      <c r="AC615" s="159"/>
      <c r="AD615" s="159"/>
      <c r="AE615" s="159"/>
      <c r="AF615" s="159"/>
      <c r="AG615" s="159"/>
      <c r="AH615" s="159"/>
      <c r="AI615" s="159"/>
      <c r="AJ615" s="159"/>
      <c r="AK615" s="159"/>
      <c r="AL615" s="159"/>
      <c r="AM615" s="159"/>
      <c r="AN615" s="159"/>
      <c r="AO615" s="159"/>
      <c r="AP615" s="159"/>
      <c r="AQ615" s="159"/>
      <c r="AR615" s="159"/>
      <c r="AS615" s="159"/>
      <c r="AT615" s="159"/>
      <c r="AU615" s="159"/>
    </row>
    <row r="616" spans="2:47" s="38" customFormat="1" ht="12.75">
      <c r="B616" s="43"/>
      <c r="H616" s="159"/>
      <c r="I616" s="159"/>
      <c r="J616" s="159"/>
      <c r="K616" s="159"/>
      <c r="L616" s="159"/>
      <c r="M616" s="159"/>
      <c r="N616" s="159"/>
      <c r="O616" s="159"/>
      <c r="P616" s="159"/>
      <c r="Q616" s="159"/>
      <c r="R616" s="159"/>
      <c r="S616" s="159"/>
      <c r="T616" s="159"/>
      <c r="U616" s="159"/>
      <c r="V616" s="159"/>
      <c r="W616" s="159"/>
      <c r="X616" s="159"/>
      <c r="Y616" s="159"/>
      <c r="Z616" s="159"/>
      <c r="AA616" s="159"/>
      <c r="AB616" s="159"/>
      <c r="AC616" s="159"/>
      <c r="AD616" s="159"/>
      <c r="AE616" s="159"/>
      <c r="AF616" s="159"/>
      <c r="AG616" s="159"/>
      <c r="AH616" s="159"/>
      <c r="AI616" s="159"/>
      <c r="AJ616" s="159"/>
      <c r="AK616" s="159"/>
      <c r="AL616" s="159"/>
      <c r="AM616" s="159"/>
      <c r="AN616" s="159"/>
      <c r="AO616" s="159"/>
      <c r="AP616" s="159"/>
      <c r="AQ616" s="159"/>
      <c r="AR616" s="159"/>
      <c r="AS616" s="159"/>
      <c r="AT616" s="159"/>
      <c r="AU616" s="159"/>
    </row>
    <row r="617" spans="2:47" s="38" customFormat="1" ht="12.75">
      <c r="B617" s="43"/>
      <c r="H617" s="159"/>
      <c r="I617" s="159"/>
      <c r="J617" s="159"/>
      <c r="K617" s="159"/>
      <c r="L617" s="159"/>
      <c r="M617" s="159"/>
      <c r="N617" s="159"/>
      <c r="O617" s="159"/>
      <c r="P617" s="159"/>
      <c r="Q617" s="159"/>
      <c r="R617" s="159"/>
      <c r="S617" s="159"/>
      <c r="T617" s="159"/>
      <c r="U617" s="159"/>
      <c r="V617" s="159"/>
      <c r="W617" s="159"/>
      <c r="X617" s="159"/>
      <c r="Y617" s="159"/>
      <c r="Z617" s="159"/>
      <c r="AA617" s="159"/>
      <c r="AB617" s="159"/>
      <c r="AC617" s="159"/>
      <c r="AD617" s="159"/>
      <c r="AE617" s="159"/>
      <c r="AF617" s="159"/>
      <c r="AG617" s="159"/>
      <c r="AH617" s="159"/>
      <c r="AI617" s="159"/>
      <c r="AJ617" s="159"/>
      <c r="AK617" s="159"/>
      <c r="AL617" s="159"/>
      <c r="AM617" s="159"/>
      <c r="AN617" s="159"/>
      <c r="AO617" s="159"/>
      <c r="AP617" s="159"/>
      <c r="AQ617" s="159"/>
      <c r="AR617" s="159"/>
      <c r="AS617" s="159"/>
      <c r="AT617" s="159"/>
      <c r="AU617" s="159"/>
    </row>
    <row r="618" spans="2:47" s="38" customFormat="1" ht="12.75">
      <c r="B618" s="43"/>
      <c r="H618" s="159"/>
      <c r="I618" s="159"/>
      <c r="J618" s="159"/>
      <c r="K618" s="159"/>
      <c r="L618" s="159"/>
      <c r="M618" s="159"/>
      <c r="N618" s="159"/>
      <c r="O618" s="159"/>
      <c r="P618" s="159"/>
      <c r="Q618" s="159"/>
      <c r="R618" s="159"/>
      <c r="S618" s="159"/>
      <c r="T618" s="159"/>
      <c r="U618" s="159"/>
      <c r="V618" s="159"/>
      <c r="W618" s="159"/>
      <c r="X618" s="159"/>
      <c r="Y618" s="159"/>
      <c r="Z618" s="159"/>
      <c r="AA618" s="159"/>
      <c r="AB618" s="159"/>
      <c r="AC618" s="159"/>
      <c r="AD618" s="159"/>
      <c r="AE618" s="159"/>
      <c r="AF618" s="159"/>
      <c r="AG618" s="159"/>
      <c r="AH618" s="159"/>
      <c r="AI618" s="159"/>
      <c r="AJ618" s="159"/>
      <c r="AK618" s="159"/>
      <c r="AL618" s="159"/>
      <c r="AM618" s="159"/>
      <c r="AN618" s="159"/>
      <c r="AO618" s="159"/>
      <c r="AP618" s="159"/>
      <c r="AQ618" s="159"/>
      <c r="AR618" s="159"/>
      <c r="AS618" s="159"/>
      <c r="AT618" s="159"/>
      <c r="AU618" s="159"/>
    </row>
    <row r="619" spans="2:47" s="38" customFormat="1" ht="12.75">
      <c r="B619" s="43"/>
      <c r="H619" s="159"/>
      <c r="I619" s="159"/>
      <c r="J619" s="159"/>
      <c r="K619" s="159"/>
      <c r="L619" s="159"/>
      <c r="M619" s="159"/>
      <c r="N619" s="159"/>
      <c r="O619" s="159"/>
      <c r="P619" s="159"/>
      <c r="Q619" s="159"/>
      <c r="R619" s="159"/>
      <c r="S619" s="159"/>
      <c r="T619" s="159"/>
      <c r="U619" s="159"/>
      <c r="V619" s="159"/>
      <c r="W619" s="159"/>
      <c r="X619" s="159"/>
      <c r="Y619" s="159"/>
      <c r="Z619" s="159"/>
      <c r="AA619" s="159"/>
      <c r="AB619" s="159"/>
      <c r="AC619" s="159"/>
      <c r="AD619" s="159"/>
      <c r="AE619" s="159"/>
      <c r="AF619" s="159"/>
      <c r="AG619" s="159"/>
      <c r="AH619" s="159"/>
      <c r="AI619" s="159"/>
      <c r="AJ619" s="159"/>
      <c r="AK619" s="159"/>
      <c r="AL619" s="159"/>
      <c r="AM619" s="159"/>
      <c r="AN619" s="159"/>
      <c r="AO619" s="159"/>
      <c r="AP619" s="159"/>
      <c r="AQ619" s="159"/>
      <c r="AR619" s="159"/>
      <c r="AS619" s="159"/>
      <c r="AT619" s="159"/>
      <c r="AU619" s="159"/>
    </row>
    <row r="620" spans="2:47" s="38" customFormat="1" ht="12.75">
      <c r="B620" s="43"/>
      <c r="H620" s="159"/>
      <c r="I620" s="159"/>
      <c r="J620" s="159"/>
      <c r="K620" s="159"/>
      <c r="L620" s="159"/>
      <c r="M620" s="159"/>
      <c r="N620" s="159"/>
      <c r="O620" s="159"/>
      <c r="P620" s="159"/>
      <c r="Q620" s="159"/>
      <c r="R620" s="159"/>
      <c r="S620" s="159"/>
      <c r="T620" s="159"/>
      <c r="U620" s="159"/>
      <c r="V620" s="159"/>
      <c r="W620" s="159"/>
      <c r="X620" s="159"/>
      <c r="Y620" s="159"/>
      <c r="Z620" s="159"/>
      <c r="AA620" s="159"/>
      <c r="AB620" s="159"/>
      <c r="AC620" s="159"/>
      <c r="AD620" s="159"/>
      <c r="AE620" s="159"/>
      <c r="AF620" s="159"/>
      <c r="AG620" s="159"/>
      <c r="AH620" s="159"/>
      <c r="AI620" s="159"/>
      <c r="AJ620" s="159"/>
      <c r="AK620" s="159"/>
      <c r="AL620" s="159"/>
      <c r="AM620" s="159"/>
      <c r="AN620" s="159"/>
      <c r="AO620" s="159"/>
      <c r="AP620" s="159"/>
      <c r="AQ620" s="159"/>
      <c r="AR620" s="159"/>
      <c r="AS620" s="159"/>
      <c r="AT620" s="159"/>
      <c r="AU620" s="159"/>
    </row>
    <row r="621" spans="2:47" s="38" customFormat="1" ht="12.75">
      <c r="B621" s="43"/>
      <c r="H621" s="159"/>
      <c r="I621" s="159"/>
      <c r="J621" s="159"/>
      <c r="K621" s="159"/>
      <c r="L621" s="159"/>
      <c r="M621" s="159"/>
      <c r="N621" s="159"/>
      <c r="O621" s="159"/>
      <c r="P621" s="159"/>
      <c r="Q621" s="159"/>
      <c r="R621" s="159"/>
      <c r="S621" s="159"/>
      <c r="T621" s="159"/>
      <c r="U621" s="159"/>
      <c r="V621" s="159"/>
      <c r="W621" s="159"/>
      <c r="X621" s="159"/>
      <c r="Y621" s="159"/>
      <c r="Z621" s="159"/>
      <c r="AA621" s="159"/>
      <c r="AB621" s="159"/>
      <c r="AC621" s="159"/>
      <c r="AD621" s="159"/>
      <c r="AE621" s="159"/>
      <c r="AF621" s="159"/>
      <c r="AG621" s="159"/>
      <c r="AH621" s="159"/>
      <c r="AI621" s="159"/>
      <c r="AJ621" s="159"/>
      <c r="AK621" s="159"/>
      <c r="AL621" s="159"/>
      <c r="AM621" s="159"/>
      <c r="AN621" s="159"/>
      <c r="AO621" s="159"/>
      <c r="AP621" s="159"/>
      <c r="AQ621" s="159"/>
      <c r="AR621" s="159"/>
      <c r="AS621" s="159"/>
      <c r="AT621" s="159"/>
      <c r="AU621" s="159"/>
    </row>
    <row r="622" spans="2:47" s="38" customFormat="1" ht="12.75">
      <c r="B622" s="43"/>
      <c r="H622" s="159"/>
      <c r="I622" s="159"/>
      <c r="J622" s="159"/>
      <c r="K622" s="159"/>
      <c r="L622" s="159"/>
      <c r="M622" s="159"/>
      <c r="N622" s="159"/>
      <c r="O622" s="159"/>
      <c r="P622" s="159"/>
      <c r="Q622" s="159"/>
      <c r="R622" s="159"/>
      <c r="S622" s="159"/>
      <c r="T622" s="159"/>
      <c r="U622" s="159"/>
      <c r="V622" s="159"/>
      <c r="W622" s="159"/>
      <c r="X622" s="159"/>
      <c r="Y622" s="159"/>
      <c r="Z622" s="159"/>
      <c r="AA622" s="159"/>
      <c r="AB622" s="159"/>
      <c r="AC622" s="159"/>
      <c r="AD622" s="159"/>
      <c r="AE622" s="159"/>
      <c r="AF622" s="159"/>
      <c r="AG622" s="159"/>
      <c r="AH622" s="159"/>
      <c r="AI622" s="159"/>
      <c r="AJ622" s="159"/>
      <c r="AK622" s="159"/>
      <c r="AL622" s="159"/>
      <c r="AM622" s="159"/>
      <c r="AN622" s="159"/>
      <c r="AO622" s="159"/>
      <c r="AP622" s="159"/>
      <c r="AQ622" s="159"/>
      <c r="AR622" s="159"/>
      <c r="AS622" s="159"/>
      <c r="AT622" s="159"/>
      <c r="AU622" s="159"/>
    </row>
    <row r="623" spans="2:47" s="38" customFormat="1" ht="12.75">
      <c r="B623" s="43"/>
      <c r="H623" s="159"/>
      <c r="I623" s="159"/>
      <c r="J623" s="159"/>
      <c r="K623" s="159"/>
      <c r="L623" s="159"/>
      <c r="M623" s="159"/>
      <c r="N623" s="159"/>
      <c r="O623" s="159"/>
      <c r="P623" s="159"/>
      <c r="Q623" s="159"/>
      <c r="R623" s="159"/>
      <c r="S623" s="159"/>
      <c r="T623" s="159"/>
      <c r="U623" s="159"/>
      <c r="V623" s="159"/>
      <c r="W623" s="159"/>
      <c r="X623" s="159"/>
      <c r="Y623" s="159"/>
      <c r="Z623" s="159"/>
      <c r="AA623" s="159"/>
      <c r="AB623" s="159"/>
      <c r="AC623" s="159"/>
      <c r="AD623" s="159"/>
      <c r="AE623" s="159"/>
      <c r="AF623" s="159"/>
      <c r="AG623" s="159"/>
      <c r="AH623" s="159"/>
      <c r="AI623" s="159"/>
      <c r="AJ623" s="159"/>
      <c r="AK623" s="159"/>
      <c r="AL623" s="159"/>
      <c r="AM623" s="159"/>
      <c r="AN623" s="159"/>
      <c r="AO623" s="159"/>
      <c r="AP623" s="159"/>
      <c r="AQ623" s="159"/>
      <c r="AR623" s="159"/>
      <c r="AS623" s="159"/>
      <c r="AT623" s="159"/>
      <c r="AU623" s="159"/>
    </row>
    <row r="624" spans="2:47" s="38" customFormat="1" ht="12.75">
      <c r="B624" s="43"/>
      <c r="H624" s="159"/>
      <c r="I624" s="159"/>
      <c r="J624" s="159"/>
      <c r="K624" s="159"/>
      <c r="L624" s="159"/>
      <c r="M624" s="159"/>
      <c r="N624" s="159"/>
      <c r="O624" s="159"/>
      <c r="P624" s="159"/>
      <c r="Q624" s="159"/>
      <c r="R624" s="159"/>
      <c r="S624" s="159"/>
      <c r="T624" s="159"/>
      <c r="U624" s="159"/>
      <c r="V624" s="159"/>
      <c r="W624" s="159"/>
      <c r="X624" s="159"/>
      <c r="Y624" s="159"/>
      <c r="Z624" s="159"/>
      <c r="AA624" s="159"/>
      <c r="AB624" s="159"/>
      <c r="AC624" s="159"/>
      <c r="AD624" s="159"/>
      <c r="AE624" s="159"/>
      <c r="AF624" s="159"/>
      <c r="AG624" s="159"/>
      <c r="AH624" s="159"/>
      <c r="AI624" s="159"/>
      <c r="AJ624" s="159"/>
      <c r="AK624" s="159"/>
      <c r="AL624" s="159"/>
      <c r="AM624" s="159"/>
      <c r="AN624" s="159"/>
      <c r="AO624" s="159"/>
      <c r="AP624" s="159"/>
      <c r="AQ624" s="159"/>
      <c r="AR624" s="159"/>
      <c r="AS624" s="159"/>
      <c r="AT624" s="159"/>
      <c r="AU624" s="159"/>
    </row>
    <row r="625" spans="2:47" s="38" customFormat="1" ht="12.75">
      <c r="B625" s="43"/>
      <c r="H625" s="159"/>
      <c r="I625" s="159"/>
      <c r="J625" s="159"/>
      <c r="K625" s="159"/>
      <c r="L625" s="159"/>
      <c r="M625" s="159"/>
      <c r="N625" s="159"/>
      <c r="O625" s="159"/>
      <c r="P625" s="159"/>
      <c r="Q625" s="159"/>
      <c r="R625" s="159"/>
      <c r="S625" s="159"/>
      <c r="T625" s="159"/>
      <c r="U625" s="159"/>
      <c r="V625" s="159"/>
      <c r="W625" s="159"/>
      <c r="X625" s="159"/>
      <c r="Y625" s="159"/>
      <c r="Z625" s="159"/>
      <c r="AA625" s="159"/>
      <c r="AB625" s="159"/>
      <c r="AC625" s="159"/>
      <c r="AD625" s="159"/>
      <c r="AE625" s="159"/>
      <c r="AF625" s="159"/>
      <c r="AG625" s="159"/>
      <c r="AH625" s="159"/>
      <c r="AI625" s="159"/>
      <c r="AJ625" s="159"/>
      <c r="AK625" s="159"/>
      <c r="AL625" s="159"/>
      <c r="AM625" s="159"/>
      <c r="AN625" s="159"/>
      <c r="AO625" s="159"/>
      <c r="AP625" s="159"/>
      <c r="AQ625" s="159"/>
      <c r="AR625" s="159"/>
      <c r="AS625" s="159"/>
      <c r="AT625" s="159"/>
      <c r="AU625" s="159"/>
    </row>
    <row r="626" spans="2:47" s="38" customFormat="1" ht="12.75">
      <c r="B626" s="43"/>
      <c r="H626" s="159"/>
      <c r="I626" s="159"/>
      <c r="J626" s="159"/>
      <c r="K626" s="159"/>
      <c r="L626" s="159"/>
      <c r="M626" s="159"/>
      <c r="N626" s="159"/>
      <c r="O626" s="159"/>
      <c r="P626" s="159"/>
      <c r="Q626" s="159"/>
      <c r="R626" s="159"/>
      <c r="S626" s="159"/>
      <c r="T626" s="159"/>
      <c r="U626" s="159"/>
      <c r="V626" s="159"/>
      <c r="W626" s="159"/>
      <c r="X626" s="159"/>
      <c r="Y626" s="159"/>
      <c r="Z626" s="159"/>
      <c r="AA626" s="159"/>
      <c r="AB626" s="159"/>
      <c r="AC626" s="159"/>
      <c r="AD626" s="159"/>
      <c r="AE626" s="159"/>
      <c r="AF626" s="159"/>
      <c r="AG626" s="159"/>
      <c r="AH626" s="159"/>
      <c r="AI626" s="159"/>
      <c r="AJ626" s="159"/>
      <c r="AK626" s="159"/>
      <c r="AL626" s="159"/>
      <c r="AM626" s="159"/>
      <c r="AN626" s="159"/>
      <c r="AO626" s="159"/>
      <c r="AP626" s="159"/>
      <c r="AQ626" s="159"/>
      <c r="AR626" s="159"/>
      <c r="AS626" s="159"/>
      <c r="AT626" s="159"/>
      <c r="AU626" s="159"/>
    </row>
    <row r="627" spans="2:47" s="38" customFormat="1" ht="12.75">
      <c r="B627" s="43"/>
      <c r="H627" s="159"/>
      <c r="I627" s="159"/>
      <c r="J627" s="159"/>
      <c r="K627" s="159"/>
      <c r="L627" s="159"/>
      <c r="M627" s="159"/>
      <c r="N627" s="159"/>
      <c r="O627" s="159"/>
      <c r="P627" s="159"/>
      <c r="Q627" s="159"/>
      <c r="R627" s="159"/>
      <c r="S627" s="159"/>
      <c r="T627" s="159"/>
      <c r="U627" s="159"/>
      <c r="V627" s="159"/>
      <c r="W627" s="159"/>
      <c r="X627" s="159"/>
      <c r="Y627" s="159"/>
      <c r="Z627" s="159"/>
      <c r="AA627" s="159"/>
      <c r="AB627" s="159"/>
      <c r="AC627" s="159"/>
      <c r="AD627" s="159"/>
      <c r="AE627" s="159"/>
      <c r="AF627" s="159"/>
      <c r="AG627" s="159"/>
      <c r="AH627" s="159"/>
      <c r="AI627" s="159"/>
      <c r="AJ627" s="159"/>
      <c r="AK627" s="159"/>
      <c r="AL627" s="159"/>
      <c r="AM627" s="159"/>
      <c r="AN627" s="159"/>
      <c r="AO627" s="159"/>
      <c r="AP627" s="159"/>
      <c r="AQ627" s="159"/>
      <c r="AR627" s="159"/>
      <c r="AS627" s="159"/>
      <c r="AT627" s="159"/>
      <c r="AU627" s="159"/>
    </row>
    <row r="628" spans="2:47" s="38" customFormat="1" ht="12.75">
      <c r="B628" s="43"/>
      <c r="H628" s="159"/>
      <c r="I628" s="159"/>
      <c r="J628" s="159"/>
      <c r="K628" s="159"/>
      <c r="L628" s="159"/>
      <c r="M628" s="159"/>
      <c r="N628" s="159"/>
      <c r="O628" s="159"/>
      <c r="P628" s="159"/>
      <c r="Q628" s="159"/>
      <c r="R628" s="159"/>
      <c r="S628" s="159"/>
      <c r="T628" s="159"/>
      <c r="U628" s="159"/>
      <c r="V628" s="159"/>
      <c r="W628" s="159"/>
      <c r="X628" s="159"/>
      <c r="Y628" s="159"/>
      <c r="Z628" s="159"/>
      <c r="AA628" s="159"/>
      <c r="AB628" s="159"/>
      <c r="AC628" s="159"/>
      <c r="AD628" s="159"/>
      <c r="AE628" s="159"/>
      <c r="AF628" s="159"/>
      <c r="AG628" s="159"/>
      <c r="AH628" s="159"/>
      <c r="AI628" s="159"/>
      <c r="AJ628" s="159"/>
      <c r="AK628" s="159"/>
      <c r="AL628" s="159"/>
      <c r="AM628" s="159"/>
      <c r="AN628" s="159"/>
      <c r="AO628" s="159"/>
      <c r="AP628" s="159"/>
      <c r="AQ628" s="159"/>
      <c r="AR628" s="159"/>
      <c r="AS628" s="159"/>
      <c r="AT628" s="159"/>
      <c r="AU628" s="159"/>
    </row>
    <row r="629" spans="2:47" s="38" customFormat="1" ht="12.75">
      <c r="B629" s="43"/>
      <c r="H629" s="159"/>
      <c r="I629" s="159"/>
      <c r="J629" s="159"/>
      <c r="K629" s="159"/>
      <c r="L629" s="159"/>
      <c r="M629" s="159"/>
      <c r="N629" s="159"/>
      <c r="O629" s="159"/>
      <c r="P629" s="159"/>
      <c r="Q629" s="159"/>
      <c r="R629" s="159"/>
      <c r="S629" s="159"/>
      <c r="T629" s="159"/>
      <c r="U629" s="159"/>
      <c r="V629" s="159"/>
      <c r="W629" s="159"/>
      <c r="X629" s="159"/>
      <c r="Y629" s="159"/>
      <c r="Z629" s="159"/>
      <c r="AA629" s="159"/>
      <c r="AB629" s="159"/>
      <c r="AC629" s="159"/>
      <c r="AD629" s="159"/>
      <c r="AE629" s="159"/>
      <c r="AF629" s="159"/>
      <c r="AG629" s="159"/>
      <c r="AH629" s="159"/>
      <c r="AI629" s="159"/>
      <c r="AJ629" s="159"/>
      <c r="AK629" s="159"/>
      <c r="AL629" s="159"/>
      <c r="AM629" s="159"/>
      <c r="AN629" s="159"/>
      <c r="AO629" s="159"/>
      <c r="AP629" s="159"/>
      <c r="AQ629" s="159"/>
      <c r="AR629" s="159"/>
      <c r="AS629" s="159"/>
      <c r="AT629" s="159"/>
      <c r="AU629" s="159"/>
    </row>
    <row r="630" spans="2:47" s="38" customFormat="1" ht="12.75">
      <c r="B630" s="43"/>
      <c r="H630" s="159"/>
      <c r="I630" s="159"/>
      <c r="J630" s="159"/>
      <c r="K630" s="159"/>
      <c r="L630" s="159"/>
      <c r="M630" s="159"/>
      <c r="N630" s="159"/>
      <c r="O630" s="159"/>
      <c r="P630" s="159"/>
      <c r="Q630" s="159"/>
      <c r="R630" s="159"/>
      <c r="S630" s="159"/>
      <c r="T630" s="159"/>
      <c r="U630" s="159"/>
      <c r="V630" s="159"/>
      <c r="W630" s="159"/>
      <c r="X630" s="159"/>
      <c r="Y630" s="159"/>
      <c r="Z630" s="159"/>
      <c r="AA630" s="159"/>
      <c r="AB630" s="159"/>
      <c r="AC630" s="159"/>
      <c r="AD630" s="159"/>
      <c r="AE630" s="159"/>
      <c r="AF630" s="159"/>
      <c r="AG630" s="159"/>
      <c r="AH630" s="159"/>
      <c r="AI630" s="159"/>
      <c r="AJ630" s="159"/>
      <c r="AK630" s="159"/>
      <c r="AL630" s="159"/>
      <c r="AM630" s="159"/>
      <c r="AN630" s="159"/>
      <c r="AO630" s="159"/>
      <c r="AP630" s="159"/>
      <c r="AQ630" s="159"/>
      <c r="AR630" s="159"/>
      <c r="AS630" s="159"/>
      <c r="AT630" s="159"/>
      <c r="AU630" s="159"/>
    </row>
    <row r="631" spans="2:47" s="38" customFormat="1" ht="12.75">
      <c r="B631" s="43"/>
      <c r="H631" s="159"/>
      <c r="I631" s="159"/>
      <c r="J631" s="159"/>
      <c r="K631" s="159"/>
      <c r="L631" s="159"/>
      <c r="M631" s="159"/>
      <c r="N631" s="159"/>
      <c r="O631" s="159"/>
      <c r="P631" s="159"/>
      <c r="Q631" s="159"/>
      <c r="R631" s="159"/>
      <c r="S631" s="159"/>
      <c r="T631" s="159"/>
      <c r="U631" s="159"/>
      <c r="V631" s="159"/>
      <c r="W631" s="159"/>
      <c r="X631" s="159"/>
      <c r="Y631" s="159"/>
      <c r="Z631" s="159"/>
      <c r="AA631" s="159"/>
      <c r="AB631" s="159"/>
      <c r="AC631" s="159"/>
      <c r="AD631" s="159"/>
      <c r="AE631" s="159"/>
      <c r="AF631" s="159"/>
      <c r="AG631" s="159"/>
      <c r="AH631" s="159"/>
      <c r="AI631" s="159"/>
      <c r="AJ631" s="159"/>
      <c r="AK631" s="159"/>
      <c r="AL631" s="159"/>
      <c r="AM631" s="159"/>
      <c r="AN631" s="159"/>
      <c r="AO631" s="159"/>
      <c r="AP631" s="159"/>
      <c r="AQ631" s="159"/>
      <c r="AR631" s="159"/>
      <c r="AS631" s="159"/>
      <c r="AT631" s="159"/>
      <c r="AU631" s="159"/>
    </row>
    <row r="632" spans="2:47" s="38" customFormat="1" ht="12.75">
      <c r="B632" s="43"/>
      <c r="H632" s="159"/>
      <c r="I632" s="159"/>
      <c r="J632" s="159"/>
      <c r="K632" s="159"/>
      <c r="L632" s="159"/>
      <c r="M632" s="159"/>
      <c r="N632" s="159"/>
      <c r="O632" s="159"/>
      <c r="P632" s="159"/>
      <c r="Q632" s="159"/>
      <c r="R632" s="159"/>
      <c r="S632" s="159"/>
      <c r="T632" s="159"/>
      <c r="U632" s="159"/>
      <c r="V632" s="159"/>
      <c r="W632" s="159"/>
      <c r="X632" s="159"/>
      <c r="Y632" s="159"/>
      <c r="Z632" s="159"/>
      <c r="AA632" s="159"/>
      <c r="AB632" s="159"/>
      <c r="AC632" s="159"/>
      <c r="AD632" s="159"/>
      <c r="AE632" s="159"/>
      <c r="AF632" s="159"/>
      <c r="AG632" s="159"/>
      <c r="AH632" s="159"/>
      <c r="AI632" s="159"/>
      <c r="AJ632" s="159"/>
      <c r="AK632" s="159"/>
      <c r="AL632" s="159"/>
      <c r="AM632" s="159"/>
      <c r="AN632" s="159"/>
      <c r="AO632" s="159"/>
      <c r="AP632" s="159"/>
      <c r="AQ632" s="159"/>
      <c r="AR632" s="159"/>
      <c r="AS632" s="159"/>
      <c r="AT632" s="159"/>
      <c r="AU632" s="159"/>
    </row>
    <row r="633" spans="2:47" s="38" customFormat="1" ht="12.75">
      <c r="B633" s="43"/>
      <c r="H633" s="159"/>
      <c r="I633" s="159"/>
      <c r="J633" s="159"/>
      <c r="K633" s="159"/>
      <c r="L633" s="159"/>
      <c r="M633" s="159"/>
      <c r="N633" s="159"/>
      <c r="O633" s="159"/>
      <c r="P633" s="159"/>
      <c r="Q633" s="159"/>
      <c r="R633" s="159"/>
      <c r="S633" s="159"/>
      <c r="T633" s="159"/>
      <c r="U633" s="159"/>
      <c r="V633" s="159"/>
      <c r="W633" s="159"/>
      <c r="X633" s="159"/>
      <c r="Y633" s="159"/>
      <c r="Z633" s="159"/>
      <c r="AA633" s="159"/>
      <c r="AB633" s="159"/>
      <c r="AC633" s="159"/>
      <c r="AD633" s="159"/>
      <c r="AE633" s="159"/>
      <c r="AF633" s="159"/>
      <c r="AG633" s="159"/>
      <c r="AH633" s="159"/>
      <c r="AI633" s="159"/>
      <c r="AJ633" s="159"/>
      <c r="AK633" s="159"/>
      <c r="AL633" s="159"/>
      <c r="AM633" s="159"/>
      <c r="AN633" s="159"/>
      <c r="AO633" s="159"/>
      <c r="AP633" s="159"/>
      <c r="AQ633" s="159"/>
      <c r="AR633" s="159"/>
      <c r="AS633" s="159"/>
      <c r="AT633" s="159"/>
      <c r="AU633" s="159"/>
    </row>
    <row r="634" spans="2:47" s="38" customFormat="1" ht="12.75">
      <c r="B634" s="43"/>
      <c r="H634" s="159"/>
      <c r="I634" s="159"/>
      <c r="J634" s="159"/>
      <c r="K634" s="159"/>
      <c r="L634" s="159"/>
      <c r="M634" s="159"/>
      <c r="N634" s="159"/>
      <c r="O634" s="159"/>
      <c r="P634" s="159"/>
      <c r="Q634" s="159"/>
      <c r="R634" s="159"/>
      <c r="S634" s="159"/>
      <c r="T634" s="159"/>
      <c r="U634" s="159"/>
      <c r="V634" s="159"/>
      <c r="W634" s="159"/>
      <c r="X634" s="159"/>
      <c r="Y634" s="159"/>
      <c r="Z634" s="159"/>
      <c r="AA634" s="159"/>
      <c r="AB634" s="159"/>
      <c r="AC634" s="159"/>
      <c r="AD634" s="159"/>
      <c r="AE634" s="159"/>
      <c r="AF634" s="159"/>
      <c r="AG634" s="159"/>
      <c r="AH634" s="159"/>
      <c r="AI634" s="159"/>
      <c r="AJ634" s="159"/>
      <c r="AK634" s="159"/>
      <c r="AL634" s="159"/>
      <c r="AM634" s="159"/>
      <c r="AN634" s="159"/>
      <c r="AO634" s="159"/>
      <c r="AP634" s="159"/>
      <c r="AQ634" s="159"/>
      <c r="AR634" s="159"/>
      <c r="AS634" s="159"/>
      <c r="AT634" s="159"/>
      <c r="AU634" s="159"/>
    </row>
    <row r="635" spans="2:47" s="38" customFormat="1" ht="12.75">
      <c r="B635" s="43"/>
      <c r="H635" s="159"/>
      <c r="I635" s="159"/>
      <c r="J635" s="159"/>
      <c r="K635" s="159"/>
      <c r="L635" s="159"/>
      <c r="M635" s="159"/>
      <c r="N635" s="159"/>
      <c r="O635" s="159"/>
      <c r="P635" s="159"/>
      <c r="Q635" s="159"/>
      <c r="R635" s="159"/>
      <c r="S635" s="159"/>
      <c r="T635" s="159"/>
      <c r="U635" s="159"/>
      <c r="V635" s="159"/>
      <c r="W635" s="159"/>
      <c r="X635" s="159"/>
      <c r="Y635" s="159"/>
      <c r="Z635" s="159"/>
      <c r="AA635" s="159"/>
      <c r="AB635" s="159"/>
      <c r="AC635" s="159"/>
      <c r="AD635" s="159"/>
      <c r="AE635" s="159"/>
      <c r="AF635" s="159"/>
      <c r="AG635" s="159"/>
      <c r="AH635" s="159"/>
      <c r="AI635" s="159"/>
      <c r="AJ635" s="159"/>
      <c r="AK635" s="159"/>
      <c r="AL635" s="159"/>
      <c r="AM635" s="159"/>
      <c r="AN635" s="159"/>
      <c r="AO635" s="159"/>
      <c r="AP635" s="159"/>
      <c r="AQ635" s="159"/>
      <c r="AR635" s="159"/>
      <c r="AS635" s="159"/>
      <c r="AT635" s="159"/>
      <c r="AU635" s="159"/>
    </row>
    <row r="636" spans="2:47" s="38" customFormat="1" ht="12.75">
      <c r="B636" s="43"/>
      <c r="H636" s="159"/>
      <c r="I636" s="159"/>
      <c r="J636" s="159"/>
      <c r="K636" s="159"/>
      <c r="L636" s="159"/>
      <c r="M636" s="159"/>
      <c r="N636" s="159"/>
      <c r="O636" s="159"/>
      <c r="P636" s="159"/>
      <c r="Q636" s="159"/>
      <c r="R636" s="159"/>
      <c r="S636" s="159"/>
      <c r="T636" s="159"/>
      <c r="U636" s="159"/>
      <c r="V636" s="159"/>
      <c r="W636" s="159"/>
      <c r="X636" s="159"/>
      <c r="Y636" s="159"/>
      <c r="Z636" s="159"/>
      <c r="AA636" s="159"/>
      <c r="AB636" s="159"/>
      <c r="AC636" s="159"/>
      <c r="AD636" s="159"/>
      <c r="AE636" s="159"/>
      <c r="AF636" s="159"/>
      <c r="AG636" s="159"/>
      <c r="AH636" s="159"/>
      <c r="AI636" s="159"/>
      <c r="AJ636" s="159"/>
      <c r="AK636" s="159"/>
      <c r="AL636" s="159"/>
      <c r="AM636" s="159"/>
      <c r="AN636" s="159"/>
      <c r="AO636" s="159"/>
      <c r="AP636" s="159"/>
      <c r="AQ636" s="159"/>
      <c r="AR636" s="159"/>
      <c r="AS636" s="159"/>
      <c r="AT636" s="159"/>
      <c r="AU636" s="159"/>
    </row>
    <row r="637" spans="2:47" s="38" customFormat="1" ht="12.75">
      <c r="B637" s="43"/>
      <c r="H637" s="159"/>
      <c r="I637" s="159"/>
      <c r="J637" s="159"/>
      <c r="K637" s="159"/>
      <c r="L637" s="159"/>
      <c r="M637" s="159"/>
      <c r="N637" s="159"/>
      <c r="O637" s="159"/>
      <c r="P637" s="159"/>
      <c r="Q637" s="159"/>
      <c r="R637" s="159"/>
      <c r="S637" s="159"/>
      <c r="T637" s="159"/>
      <c r="U637" s="159"/>
      <c r="V637" s="159"/>
      <c r="W637" s="159"/>
      <c r="X637" s="159"/>
      <c r="Y637" s="159"/>
      <c r="Z637" s="159"/>
      <c r="AA637" s="159"/>
      <c r="AB637" s="159"/>
      <c r="AC637" s="159"/>
      <c r="AD637" s="159"/>
      <c r="AE637" s="159"/>
      <c r="AF637" s="159"/>
      <c r="AG637" s="159"/>
      <c r="AH637" s="159"/>
      <c r="AI637" s="159"/>
      <c r="AJ637" s="159"/>
      <c r="AK637" s="159"/>
      <c r="AL637" s="159"/>
      <c r="AM637" s="159"/>
      <c r="AN637" s="159"/>
      <c r="AO637" s="159"/>
      <c r="AP637" s="159"/>
      <c r="AQ637" s="159"/>
      <c r="AR637" s="159"/>
      <c r="AS637" s="159"/>
      <c r="AT637" s="159"/>
      <c r="AU637" s="159"/>
    </row>
    <row r="638" spans="2:47" s="38" customFormat="1" ht="12.75">
      <c r="B638" s="43"/>
      <c r="H638" s="159"/>
      <c r="I638" s="159"/>
      <c r="J638" s="159"/>
      <c r="K638" s="159"/>
      <c r="L638" s="159"/>
      <c r="M638" s="159"/>
      <c r="N638" s="159"/>
      <c r="O638" s="159"/>
      <c r="P638" s="159"/>
      <c r="Q638" s="159"/>
      <c r="R638" s="159"/>
      <c r="S638" s="159"/>
      <c r="T638" s="159"/>
      <c r="U638" s="159"/>
      <c r="V638" s="159"/>
      <c r="W638" s="159"/>
      <c r="X638" s="159"/>
      <c r="Y638" s="159"/>
      <c r="Z638" s="159"/>
      <c r="AA638" s="159"/>
      <c r="AB638" s="159"/>
      <c r="AC638" s="159"/>
      <c r="AD638" s="159"/>
      <c r="AE638" s="159"/>
      <c r="AF638" s="159"/>
      <c r="AG638" s="159"/>
      <c r="AH638" s="159"/>
      <c r="AI638" s="159"/>
      <c r="AJ638" s="159"/>
      <c r="AK638" s="159"/>
      <c r="AL638" s="159"/>
      <c r="AM638" s="159"/>
      <c r="AN638" s="159"/>
      <c r="AO638" s="159"/>
      <c r="AP638" s="159"/>
      <c r="AQ638" s="159"/>
      <c r="AR638" s="159"/>
      <c r="AS638" s="159"/>
      <c r="AT638" s="159"/>
      <c r="AU638" s="159"/>
    </row>
    <row r="639" spans="2:47" s="38" customFormat="1" ht="12.75">
      <c r="B639" s="43"/>
      <c r="H639" s="159"/>
      <c r="I639" s="159"/>
      <c r="J639" s="159"/>
      <c r="K639" s="159"/>
      <c r="L639" s="159"/>
      <c r="M639" s="159"/>
      <c r="N639" s="159"/>
      <c r="O639" s="159"/>
      <c r="P639" s="159"/>
      <c r="Q639" s="159"/>
      <c r="R639" s="159"/>
      <c r="S639" s="159"/>
      <c r="T639" s="159"/>
      <c r="U639" s="159"/>
      <c r="V639" s="159"/>
      <c r="W639" s="159"/>
      <c r="X639" s="159"/>
      <c r="Y639" s="159"/>
      <c r="Z639" s="159"/>
      <c r="AA639" s="159"/>
      <c r="AB639" s="159"/>
      <c r="AC639" s="159"/>
      <c r="AD639" s="159"/>
      <c r="AE639" s="159"/>
      <c r="AF639" s="159"/>
      <c r="AG639" s="159"/>
      <c r="AH639" s="159"/>
      <c r="AI639" s="159"/>
      <c r="AJ639" s="159"/>
      <c r="AK639" s="159"/>
      <c r="AL639" s="159"/>
      <c r="AM639" s="159"/>
      <c r="AN639" s="159"/>
      <c r="AO639" s="159"/>
      <c r="AP639" s="159"/>
      <c r="AQ639" s="159"/>
      <c r="AR639" s="159"/>
      <c r="AS639" s="159"/>
      <c r="AT639" s="159"/>
      <c r="AU639" s="159"/>
    </row>
    <row r="640" spans="2:47" s="38" customFormat="1" ht="12.75">
      <c r="B640" s="43"/>
      <c r="H640" s="159"/>
      <c r="I640" s="159"/>
      <c r="J640" s="159"/>
      <c r="K640" s="159"/>
      <c r="L640" s="159"/>
      <c r="M640" s="159"/>
      <c r="N640" s="159"/>
      <c r="O640" s="159"/>
      <c r="P640" s="159"/>
      <c r="Q640" s="159"/>
      <c r="R640" s="159"/>
      <c r="S640" s="159"/>
      <c r="T640" s="159"/>
      <c r="U640" s="159"/>
      <c r="V640" s="159"/>
      <c r="W640" s="159"/>
      <c r="X640" s="159"/>
      <c r="Y640" s="159"/>
      <c r="Z640" s="159"/>
      <c r="AA640" s="159"/>
      <c r="AB640" s="159"/>
      <c r="AC640" s="159"/>
      <c r="AD640" s="159"/>
      <c r="AE640" s="159"/>
      <c r="AF640" s="159"/>
      <c r="AG640" s="159"/>
      <c r="AH640" s="159"/>
      <c r="AI640" s="159"/>
      <c r="AJ640" s="159"/>
      <c r="AK640" s="159"/>
      <c r="AL640" s="159"/>
      <c r="AM640" s="159"/>
      <c r="AN640" s="159"/>
      <c r="AO640" s="159"/>
      <c r="AP640" s="159"/>
      <c r="AQ640" s="159"/>
      <c r="AR640" s="159"/>
      <c r="AS640" s="159"/>
      <c r="AT640" s="159"/>
      <c r="AU640" s="159"/>
    </row>
    <row r="641" spans="2:47" s="38" customFormat="1" ht="12.75">
      <c r="B641" s="43"/>
      <c r="H641" s="159"/>
      <c r="I641" s="159"/>
      <c r="J641" s="159"/>
      <c r="K641" s="159"/>
      <c r="L641" s="159"/>
      <c r="M641" s="159"/>
      <c r="N641" s="159"/>
      <c r="O641" s="159"/>
      <c r="P641" s="159"/>
      <c r="Q641" s="159"/>
      <c r="R641" s="159"/>
      <c r="S641" s="159"/>
      <c r="T641" s="159"/>
      <c r="U641" s="159"/>
      <c r="V641" s="159"/>
      <c r="W641" s="159"/>
      <c r="X641" s="159"/>
      <c r="Y641" s="159"/>
      <c r="Z641" s="159"/>
      <c r="AA641" s="159"/>
      <c r="AB641" s="159"/>
      <c r="AC641" s="159"/>
      <c r="AD641" s="159"/>
      <c r="AE641" s="159"/>
      <c r="AF641" s="159"/>
      <c r="AG641" s="159"/>
      <c r="AH641" s="159"/>
      <c r="AI641" s="159"/>
      <c r="AJ641" s="159"/>
      <c r="AK641" s="159"/>
      <c r="AL641" s="159"/>
      <c r="AM641" s="159"/>
      <c r="AN641" s="159"/>
      <c r="AO641" s="159"/>
      <c r="AP641" s="159"/>
      <c r="AQ641" s="159"/>
      <c r="AR641" s="159"/>
      <c r="AS641" s="159"/>
      <c r="AT641" s="159"/>
      <c r="AU641" s="159"/>
    </row>
    <row r="642" spans="2:47" s="38" customFormat="1" ht="12.75">
      <c r="B642" s="43"/>
      <c r="H642" s="159"/>
      <c r="I642" s="159"/>
      <c r="J642" s="159"/>
      <c r="K642" s="159"/>
      <c r="L642" s="159"/>
      <c r="M642" s="159"/>
      <c r="N642" s="159"/>
      <c r="O642" s="159"/>
      <c r="P642" s="159"/>
      <c r="Q642" s="159"/>
      <c r="R642" s="159"/>
      <c r="S642" s="159"/>
      <c r="T642" s="159"/>
      <c r="U642" s="159"/>
      <c r="V642" s="159"/>
      <c r="W642" s="159"/>
      <c r="X642" s="159"/>
      <c r="Y642" s="159"/>
      <c r="Z642" s="159"/>
      <c r="AA642" s="159"/>
      <c r="AB642" s="159"/>
      <c r="AC642" s="159"/>
      <c r="AD642" s="159"/>
      <c r="AE642" s="159"/>
      <c r="AF642" s="159"/>
      <c r="AG642" s="159"/>
      <c r="AH642" s="159"/>
      <c r="AI642" s="159"/>
      <c r="AJ642" s="159"/>
      <c r="AK642" s="159"/>
      <c r="AL642" s="159"/>
      <c r="AM642" s="159"/>
      <c r="AN642" s="159"/>
      <c r="AO642" s="159"/>
      <c r="AP642" s="159"/>
      <c r="AQ642" s="159"/>
      <c r="AR642" s="159"/>
      <c r="AS642" s="159"/>
      <c r="AT642" s="159"/>
      <c r="AU642" s="159"/>
    </row>
    <row r="643" spans="2:47" s="38" customFormat="1" ht="12.75">
      <c r="B643" s="43"/>
      <c r="H643" s="159"/>
      <c r="I643" s="159"/>
      <c r="J643" s="159"/>
      <c r="K643" s="159"/>
      <c r="L643" s="159"/>
      <c r="M643" s="159"/>
      <c r="N643" s="159"/>
      <c r="O643" s="159"/>
      <c r="P643" s="159"/>
      <c r="Q643" s="159"/>
      <c r="R643" s="159"/>
      <c r="S643" s="159"/>
      <c r="T643" s="159"/>
      <c r="U643" s="159"/>
      <c r="V643" s="159"/>
      <c r="W643" s="159"/>
      <c r="X643" s="159"/>
      <c r="Y643" s="159"/>
      <c r="Z643" s="159"/>
      <c r="AA643" s="159"/>
      <c r="AB643" s="159"/>
      <c r="AC643" s="159"/>
      <c r="AD643" s="159"/>
      <c r="AE643" s="159"/>
      <c r="AF643" s="159"/>
      <c r="AG643" s="159"/>
      <c r="AH643" s="159"/>
      <c r="AI643" s="159"/>
      <c r="AJ643" s="159"/>
      <c r="AK643" s="159"/>
      <c r="AL643" s="159"/>
      <c r="AM643" s="159"/>
      <c r="AN643" s="159"/>
      <c r="AO643" s="159"/>
      <c r="AP643" s="159"/>
      <c r="AQ643" s="159"/>
      <c r="AR643" s="159"/>
      <c r="AS643" s="159"/>
      <c r="AT643" s="159"/>
      <c r="AU643" s="159"/>
    </row>
    <row r="644" spans="2:47" s="38" customFormat="1" ht="12.75">
      <c r="B644" s="43"/>
      <c r="H644" s="159"/>
      <c r="I644" s="159"/>
      <c r="J644" s="159"/>
      <c r="K644" s="159"/>
      <c r="L644" s="159"/>
      <c r="M644" s="159"/>
      <c r="N644" s="159"/>
      <c r="O644" s="159"/>
      <c r="P644" s="159"/>
      <c r="Q644" s="159"/>
      <c r="R644" s="159"/>
      <c r="S644" s="159"/>
      <c r="T644" s="159"/>
      <c r="U644" s="159"/>
      <c r="V644" s="159"/>
      <c r="W644" s="159"/>
      <c r="X644" s="159"/>
      <c r="Y644" s="159"/>
      <c r="Z644" s="159"/>
      <c r="AA644" s="159"/>
      <c r="AB644" s="159"/>
      <c r="AC644" s="159"/>
      <c r="AD644" s="159"/>
      <c r="AE644" s="159"/>
      <c r="AF644" s="159"/>
      <c r="AG644" s="159"/>
      <c r="AH644" s="159"/>
      <c r="AI644" s="159"/>
      <c r="AJ644" s="159"/>
      <c r="AK644" s="159"/>
      <c r="AL644" s="159"/>
      <c r="AM644" s="159"/>
      <c r="AN644" s="159"/>
      <c r="AO644" s="159"/>
      <c r="AP644" s="159"/>
      <c r="AQ644" s="159"/>
      <c r="AR644" s="159"/>
      <c r="AS644" s="159"/>
      <c r="AT644" s="159"/>
      <c r="AU644" s="159"/>
    </row>
    <row r="645" spans="2:47" s="38" customFormat="1" ht="12.75">
      <c r="B645" s="43"/>
      <c r="H645" s="159"/>
      <c r="I645" s="159"/>
      <c r="J645" s="159"/>
      <c r="K645" s="159"/>
      <c r="L645" s="159"/>
      <c r="M645" s="159"/>
      <c r="N645" s="159"/>
      <c r="O645" s="159"/>
      <c r="P645" s="159"/>
      <c r="Q645" s="159"/>
      <c r="R645" s="159"/>
      <c r="S645" s="159"/>
      <c r="T645" s="159"/>
      <c r="U645" s="159"/>
      <c r="V645" s="159"/>
      <c r="W645" s="159"/>
      <c r="X645" s="159"/>
      <c r="Y645" s="159"/>
      <c r="Z645" s="159"/>
      <c r="AA645" s="159"/>
      <c r="AB645" s="159"/>
      <c r="AC645" s="159"/>
      <c r="AD645" s="159"/>
      <c r="AE645" s="159"/>
      <c r="AF645" s="159"/>
      <c r="AG645" s="159"/>
      <c r="AH645" s="159"/>
      <c r="AI645" s="159"/>
      <c r="AJ645" s="159"/>
      <c r="AK645" s="159"/>
      <c r="AL645" s="159"/>
      <c r="AM645" s="159"/>
      <c r="AN645" s="159"/>
      <c r="AO645" s="159"/>
      <c r="AP645" s="159"/>
      <c r="AQ645" s="159"/>
      <c r="AR645" s="159"/>
      <c r="AS645" s="159"/>
      <c r="AT645" s="159"/>
      <c r="AU645" s="159"/>
    </row>
    <row r="646" spans="2:47" s="38" customFormat="1" ht="12.75">
      <c r="B646" s="43"/>
      <c r="H646" s="159"/>
      <c r="I646" s="159"/>
      <c r="J646" s="159"/>
      <c r="K646" s="159"/>
      <c r="L646" s="159"/>
      <c r="M646" s="159"/>
      <c r="N646" s="159"/>
      <c r="O646" s="159"/>
      <c r="P646" s="159"/>
      <c r="Q646" s="159"/>
      <c r="R646" s="159"/>
      <c r="S646" s="159"/>
      <c r="T646" s="159"/>
      <c r="U646" s="159"/>
      <c r="V646" s="159"/>
      <c r="W646" s="159"/>
      <c r="X646" s="159"/>
      <c r="Y646" s="159"/>
      <c r="Z646" s="159"/>
      <c r="AA646" s="159"/>
      <c r="AB646" s="159"/>
      <c r="AC646" s="159"/>
      <c r="AD646" s="159"/>
      <c r="AE646" s="159"/>
      <c r="AF646" s="159"/>
      <c r="AG646" s="159"/>
      <c r="AH646" s="159"/>
      <c r="AI646" s="159"/>
      <c r="AJ646" s="159"/>
      <c r="AK646" s="159"/>
      <c r="AL646" s="159"/>
      <c r="AM646" s="159"/>
      <c r="AN646" s="159"/>
      <c r="AO646" s="159"/>
      <c r="AP646" s="159"/>
      <c r="AQ646" s="159"/>
      <c r="AR646" s="159"/>
      <c r="AS646" s="159"/>
      <c r="AT646" s="159"/>
      <c r="AU646" s="159"/>
    </row>
    <row r="647" spans="2:47" s="38" customFormat="1" ht="12.75">
      <c r="B647" s="43"/>
      <c r="H647" s="159"/>
      <c r="I647" s="159"/>
      <c r="J647" s="159"/>
      <c r="K647" s="159"/>
      <c r="L647" s="159"/>
      <c r="M647" s="159"/>
      <c r="N647" s="159"/>
      <c r="O647" s="159"/>
      <c r="P647" s="159"/>
      <c r="Q647" s="159"/>
      <c r="R647" s="159"/>
      <c r="S647" s="159"/>
      <c r="T647" s="159"/>
      <c r="U647" s="159"/>
      <c r="V647" s="159"/>
      <c r="W647" s="159"/>
      <c r="X647" s="159"/>
      <c r="Y647" s="159"/>
      <c r="Z647" s="159"/>
      <c r="AA647" s="159"/>
      <c r="AB647" s="159"/>
      <c r="AC647" s="159"/>
      <c r="AD647" s="159"/>
      <c r="AE647" s="159"/>
      <c r="AF647" s="159"/>
      <c r="AG647" s="159"/>
      <c r="AH647" s="159"/>
      <c r="AI647" s="159"/>
      <c r="AJ647" s="159"/>
      <c r="AK647" s="159"/>
      <c r="AL647" s="159"/>
      <c r="AM647" s="159"/>
      <c r="AN647" s="159"/>
      <c r="AO647" s="159"/>
      <c r="AP647" s="159"/>
      <c r="AQ647" s="159"/>
      <c r="AR647" s="159"/>
      <c r="AS647" s="159"/>
      <c r="AT647" s="159"/>
      <c r="AU647" s="159"/>
    </row>
    <row r="648" spans="2:47" s="38" customFormat="1" ht="12.75">
      <c r="B648" s="43"/>
      <c r="H648" s="159"/>
      <c r="I648" s="159"/>
      <c r="J648" s="159"/>
      <c r="K648" s="159"/>
      <c r="L648" s="159"/>
      <c r="M648" s="159"/>
      <c r="N648" s="159"/>
      <c r="O648" s="159"/>
      <c r="P648" s="159"/>
      <c r="Q648" s="159"/>
      <c r="R648" s="159"/>
      <c r="S648" s="159"/>
      <c r="T648" s="159"/>
      <c r="U648" s="159"/>
      <c r="V648" s="159"/>
      <c r="W648" s="159"/>
      <c r="X648" s="159"/>
      <c r="Y648" s="159"/>
      <c r="Z648" s="159"/>
      <c r="AA648" s="159"/>
      <c r="AB648" s="159"/>
      <c r="AC648" s="159"/>
      <c r="AD648" s="159"/>
      <c r="AE648" s="159"/>
      <c r="AF648" s="159"/>
      <c r="AG648" s="159"/>
      <c r="AH648" s="159"/>
      <c r="AI648" s="159"/>
      <c r="AJ648" s="159"/>
      <c r="AK648" s="159"/>
      <c r="AL648" s="159"/>
      <c r="AM648" s="159"/>
      <c r="AN648" s="159"/>
      <c r="AO648" s="159"/>
      <c r="AP648" s="159"/>
      <c r="AQ648" s="159"/>
      <c r="AR648" s="159"/>
      <c r="AS648" s="159"/>
      <c r="AT648" s="159"/>
      <c r="AU648" s="159"/>
    </row>
    <row r="649" spans="2:47" s="38" customFormat="1" ht="12.75">
      <c r="B649" s="43"/>
      <c r="H649" s="159"/>
      <c r="I649" s="159"/>
      <c r="J649" s="159"/>
      <c r="K649" s="159"/>
      <c r="L649" s="159"/>
      <c r="M649" s="159"/>
      <c r="N649" s="159"/>
      <c r="O649" s="159"/>
      <c r="P649" s="159"/>
      <c r="Q649" s="159"/>
      <c r="R649" s="159"/>
      <c r="S649" s="159"/>
      <c r="T649" s="159"/>
      <c r="U649" s="159"/>
      <c r="V649" s="159"/>
      <c r="W649" s="159"/>
      <c r="X649" s="159"/>
      <c r="Y649" s="159"/>
      <c r="Z649" s="159"/>
      <c r="AA649" s="159"/>
      <c r="AB649" s="159"/>
      <c r="AC649" s="159"/>
      <c r="AD649" s="159"/>
      <c r="AE649" s="159"/>
      <c r="AF649" s="159"/>
      <c r="AG649" s="159"/>
      <c r="AH649" s="159"/>
      <c r="AI649" s="159"/>
      <c r="AJ649" s="159"/>
      <c r="AK649" s="159"/>
      <c r="AL649" s="159"/>
      <c r="AM649" s="159"/>
      <c r="AN649" s="159"/>
      <c r="AO649" s="159"/>
      <c r="AP649" s="159"/>
      <c r="AQ649" s="159"/>
      <c r="AR649" s="159"/>
      <c r="AS649" s="159"/>
      <c r="AT649" s="159"/>
      <c r="AU649" s="159"/>
    </row>
    <row r="650" spans="2:47" s="38" customFormat="1" ht="12.75">
      <c r="B650" s="43"/>
      <c r="H650" s="159"/>
      <c r="I650" s="159"/>
      <c r="J650" s="159"/>
      <c r="K650" s="159"/>
      <c r="L650" s="159"/>
      <c r="M650" s="159"/>
      <c r="N650" s="159"/>
      <c r="O650" s="159"/>
      <c r="P650" s="159"/>
      <c r="Q650" s="159"/>
      <c r="R650" s="159"/>
      <c r="S650" s="159"/>
      <c r="T650" s="159"/>
      <c r="U650" s="159"/>
      <c r="V650" s="159"/>
      <c r="W650" s="159"/>
      <c r="X650" s="159"/>
      <c r="Y650" s="159"/>
      <c r="Z650" s="159"/>
      <c r="AA650" s="159"/>
      <c r="AB650" s="159"/>
      <c r="AC650" s="159"/>
      <c r="AD650" s="159"/>
      <c r="AE650" s="159"/>
      <c r="AF650" s="159"/>
      <c r="AG650" s="159"/>
      <c r="AH650" s="159"/>
      <c r="AI650" s="159"/>
      <c r="AJ650" s="159"/>
      <c r="AK650" s="159"/>
      <c r="AL650" s="159"/>
      <c r="AM650" s="159"/>
      <c r="AN650" s="159"/>
      <c r="AO650" s="159"/>
      <c r="AP650" s="159"/>
      <c r="AQ650" s="159"/>
      <c r="AR650" s="159"/>
      <c r="AS650" s="159"/>
      <c r="AT650" s="159"/>
      <c r="AU650" s="159"/>
    </row>
    <row r="651" spans="2:47" s="38" customFormat="1" ht="12.75">
      <c r="B651" s="43"/>
      <c r="H651" s="159"/>
      <c r="I651" s="159"/>
      <c r="J651" s="159"/>
      <c r="K651" s="159"/>
      <c r="L651" s="159"/>
      <c r="M651" s="159"/>
      <c r="N651" s="159"/>
      <c r="O651" s="159"/>
      <c r="P651" s="159"/>
      <c r="Q651" s="159"/>
      <c r="R651" s="159"/>
      <c r="S651" s="159"/>
      <c r="T651" s="159"/>
      <c r="U651" s="159"/>
      <c r="V651" s="159"/>
      <c r="W651" s="159"/>
      <c r="X651" s="159"/>
      <c r="Y651" s="159"/>
      <c r="Z651" s="159"/>
      <c r="AA651" s="159"/>
      <c r="AB651" s="159"/>
      <c r="AC651" s="159"/>
      <c r="AD651" s="159"/>
      <c r="AE651" s="159"/>
      <c r="AF651" s="159"/>
      <c r="AG651" s="159"/>
      <c r="AH651" s="159"/>
      <c r="AI651" s="159"/>
      <c r="AJ651" s="159"/>
      <c r="AK651" s="159"/>
      <c r="AL651" s="159"/>
      <c r="AM651" s="159"/>
      <c r="AN651" s="159"/>
      <c r="AO651" s="159"/>
      <c r="AP651" s="159"/>
      <c r="AQ651" s="159"/>
      <c r="AR651" s="159"/>
      <c r="AS651" s="159"/>
      <c r="AT651" s="159"/>
      <c r="AU651" s="159"/>
    </row>
    <row r="652" spans="2:47" s="38" customFormat="1" ht="12.75">
      <c r="B652" s="43"/>
      <c r="H652" s="159"/>
      <c r="I652" s="159"/>
      <c r="J652" s="159"/>
      <c r="K652" s="159"/>
      <c r="L652" s="159"/>
      <c r="M652" s="159"/>
      <c r="N652" s="159"/>
      <c r="O652" s="159"/>
      <c r="P652" s="159"/>
      <c r="Q652" s="159"/>
      <c r="R652" s="159"/>
      <c r="S652" s="159"/>
      <c r="T652" s="159"/>
      <c r="U652" s="159"/>
      <c r="V652" s="159"/>
      <c r="W652" s="159"/>
      <c r="X652" s="159"/>
      <c r="Y652" s="159"/>
      <c r="Z652" s="159"/>
      <c r="AA652" s="159"/>
      <c r="AB652" s="159"/>
      <c r="AC652" s="159"/>
      <c r="AD652" s="159"/>
      <c r="AE652" s="159"/>
      <c r="AF652" s="159"/>
      <c r="AG652" s="159"/>
      <c r="AH652" s="159"/>
      <c r="AI652" s="159"/>
      <c r="AJ652" s="159"/>
      <c r="AK652" s="159"/>
      <c r="AL652" s="159"/>
      <c r="AM652" s="159"/>
      <c r="AN652" s="159"/>
      <c r="AO652" s="159"/>
      <c r="AP652" s="159"/>
      <c r="AQ652" s="159"/>
      <c r="AR652" s="159"/>
      <c r="AS652" s="159"/>
      <c r="AT652" s="159"/>
      <c r="AU652" s="159"/>
    </row>
    <row r="653" spans="2:47" s="38" customFormat="1" ht="12.75">
      <c r="B653" s="43"/>
      <c r="H653" s="159"/>
      <c r="I653" s="159"/>
      <c r="J653" s="159"/>
      <c r="K653" s="159"/>
      <c r="L653" s="159"/>
      <c r="M653" s="159"/>
      <c r="N653" s="159"/>
      <c r="O653" s="159"/>
      <c r="P653" s="159"/>
      <c r="Q653" s="159"/>
      <c r="R653" s="159"/>
      <c r="S653" s="159"/>
      <c r="T653" s="159"/>
      <c r="U653" s="159"/>
      <c r="V653" s="159"/>
      <c r="W653" s="159"/>
      <c r="X653" s="159"/>
      <c r="Y653" s="159"/>
      <c r="Z653" s="159"/>
      <c r="AA653" s="159"/>
      <c r="AB653" s="159"/>
      <c r="AC653" s="159"/>
      <c r="AD653" s="159"/>
      <c r="AE653" s="159"/>
      <c r="AF653" s="159"/>
      <c r="AG653" s="159"/>
      <c r="AH653" s="159"/>
      <c r="AI653" s="159"/>
      <c r="AJ653" s="159"/>
      <c r="AK653" s="159"/>
      <c r="AL653" s="159"/>
      <c r="AM653" s="159"/>
      <c r="AN653" s="159"/>
      <c r="AO653" s="159"/>
      <c r="AP653" s="159"/>
      <c r="AQ653" s="159"/>
      <c r="AR653" s="159"/>
      <c r="AS653" s="159"/>
      <c r="AT653" s="159"/>
      <c r="AU653" s="159"/>
    </row>
    <row r="654" spans="2:47" s="38" customFormat="1" ht="12.75">
      <c r="B654" s="43"/>
      <c r="H654" s="159"/>
      <c r="I654" s="159"/>
      <c r="J654" s="159"/>
      <c r="K654" s="159"/>
      <c r="L654" s="159"/>
      <c r="M654" s="159"/>
      <c r="N654" s="159"/>
      <c r="O654" s="159"/>
      <c r="P654" s="159"/>
      <c r="Q654" s="159"/>
      <c r="R654" s="159"/>
      <c r="S654" s="159"/>
      <c r="T654" s="159"/>
      <c r="U654" s="159"/>
      <c r="V654" s="159"/>
      <c r="W654" s="159"/>
      <c r="X654" s="159"/>
      <c r="Y654" s="159"/>
      <c r="Z654" s="159"/>
      <c r="AA654" s="159"/>
      <c r="AB654" s="159"/>
      <c r="AC654" s="159"/>
      <c r="AD654" s="159"/>
      <c r="AE654" s="159"/>
      <c r="AF654" s="159"/>
      <c r="AG654" s="159"/>
      <c r="AH654" s="159"/>
      <c r="AI654" s="159"/>
      <c r="AJ654" s="159"/>
      <c r="AK654" s="159"/>
      <c r="AL654" s="159"/>
      <c r="AM654" s="159"/>
      <c r="AN654" s="159"/>
      <c r="AO654" s="159"/>
      <c r="AP654" s="159"/>
      <c r="AQ654" s="159"/>
      <c r="AR654" s="159"/>
      <c r="AS654" s="159"/>
      <c r="AT654" s="159"/>
      <c r="AU654" s="159"/>
    </row>
    <row r="655" spans="2:47" s="38" customFormat="1" ht="12.75">
      <c r="B655" s="43"/>
      <c r="H655" s="159"/>
      <c r="I655" s="159"/>
      <c r="J655" s="159"/>
      <c r="K655" s="159"/>
      <c r="L655" s="159"/>
      <c r="M655" s="159"/>
      <c r="N655" s="159"/>
      <c r="O655" s="159"/>
      <c r="P655" s="159"/>
      <c r="Q655" s="159"/>
      <c r="R655" s="159"/>
      <c r="S655" s="159"/>
      <c r="T655" s="159"/>
      <c r="U655" s="159"/>
      <c r="V655" s="159"/>
      <c r="W655" s="159"/>
      <c r="X655" s="159"/>
      <c r="Y655" s="159"/>
      <c r="Z655" s="159"/>
      <c r="AA655" s="159"/>
      <c r="AB655" s="159"/>
      <c r="AC655" s="159"/>
      <c r="AD655" s="159"/>
      <c r="AE655" s="159"/>
      <c r="AF655" s="159"/>
      <c r="AG655" s="159"/>
      <c r="AH655" s="159"/>
      <c r="AI655" s="159"/>
      <c r="AJ655" s="159"/>
      <c r="AK655" s="159"/>
      <c r="AL655" s="159"/>
      <c r="AM655" s="159"/>
      <c r="AN655" s="159"/>
      <c r="AO655" s="159"/>
      <c r="AP655" s="159"/>
      <c r="AQ655" s="159"/>
      <c r="AR655" s="159"/>
      <c r="AS655" s="159"/>
      <c r="AT655" s="159"/>
      <c r="AU655" s="159"/>
    </row>
    <row r="656" spans="2:47" s="38" customFormat="1" ht="12.75">
      <c r="B656" s="43"/>
      <c r="H656" s="159"/>
      <c r="I656" s="159"/>
      <c r="J656" s="159"/>
      <c r="K656" s="159"/>
      <c r="L656" s="159"/>
      <c r="M656" s="159"/>
      <c r="N656" s="159"/>
      <c r="O656" s="159"/>
      <c r="P656" s="159"/>
      <c r="Q656" s="159"/>
      <c r="R656" s="159"/>
      <c r="S656" s="159"/>
      <c r="T656" s="159"/>
      <c r="U656" s="159"/>
      <c r="V656" s="159"/>
      <c r="W656" s="159"/>
      <c r="X656" s="159"/>
      <c r="Y656" s="159"/>
      <c r="Z656" s="159"/>
      <c r="AA656" s="159"/>
      <c r="AB656" s="159"/>
      <c r="AC656" s="159"/>
      <c r="AD656" s="159"/>
      <c r="AE656" s="159"/>
      <c r="AF656" s="159"/>
      <c r="AG656" s="159"/>
      <c r="AH656" s="159"/>
      <c r="AI656" s="159"/>
      <c r="AJ656" s="159"/>
      <c r="AK656" s="159"/>
      <c r="AL656" s="159"/>
      <c r="AM656" s="159"/>
      <c r="AN656" s="159"/>
      <c r="AO656" s="159"/>
      <c r="AP656" s="159"/>
      <c r="AQ656" s="159"/>
      <c r="AR656" s="159"/>
      <c r="AS656" s="159"/>
      <c r="AT656" s="159"/>
      <c r="AU656" s="159"/>
    </row>
    <row r="657" spans="2:47" s="38" customFormat="1" ht="12.75">
      <c r="B657" s="43"/>
      <c r="H657" s="159"/>
      <c r="I657" s="159"/>
      <c r="J657" s="159"/>
      <c r="K657" s="159"/>
      <c r="L657" s="159"/>
      <c r="M657" s="159"/>
      <c r="N657" s="159"/>
      <c r="O657" s="159"/>
      <c r="P657" s="159"/>
      <c r="Q657" s="159"/>
      <c r="R657" s="159"/>
      <c r="S657" s="159"/>
      <c r="T657" s="159"/>
      <c r="U657" s="159"/>
      <c r="V657" s="159"/>
      <c r="W657" s="159"/>
      <c r="X657" s="159"/>
      <c r="Y657" s="159"/>
      <c r="Z657" s="159"/>
      <c r="AA657" s="159"/>
      <c r="AB657" s="159"/>
      <c r="AC657" s="159"/>
      <c r="AD657" s="159"/>
      <c r="AE657" s="159"/>
      <c r="AF657" s="159"/>
      <c r="AG657" s="159"/>
      <c r="AH657" s="159"/>
      <c r="AI657" s="159"/>
      <c r="AJ657" s="159"/>
      <c r="AK657" s="159"/>
      <c r="AL657" s="159"/>
      <c r="AM657" s="159"/>
      <c r="AN657" s="159"/>
      <c r="AO657" s="159"/>
      <c r="AP657" s="159"/>
      <c r="AQ657" s="159"/>
      <c r="AR657" s="159"/>
      <c r="AS657" s="159"/>
      <c r="AT657" s="159"/>
      <c r="AU657" s="159"/>
    </row>
    <row r="658" spans="2:47" s="38" customFormat="1" ht="12.75">
      <c r="B658" s="43"/>
      <c r="H658" s="159"/>
      <c r="I658" s="159"/>
      <c r="J658" s="159"/>
      <c r="K658" s="159"/>
      <c r="L658" s="159"/>
      <c r="M658" s="159"/>
      <c r="N658" s="159"/>
      <c r="O658" s="159"/>
      <c r="P658" s="159"/>
      <c r="Q658" s="159"/>
      <c r="R658" s="159"/>
      <c r="S658" s="159"/>
      <c r="T658" s="159"/>
      <c r="U658" s="159"/>
      <c r="V658" s="159"/>
      <c r="W658" s="159"/>
      <c r="X658" s="159"/>
      <c r="Y658" s="159"/>
      <c r="Z658" s="159"/>
      <c r="AA658" s="159"/>
      <c r="AB658" s="159"/>
      <c r="AC658" s="159"/>
      <c r="AD658" s="159"/>
      <c r="AE658" s="159"/>
      <c r="AF658" s="159"/>
      <c r="AG658" s="159"/>
      <c r="AH658" s="159"/>
      <c r="AI658" s="159"/>
      <c r="AJ658" s="159"/>
      <c r="AK658" s="159"/>
      <c r="AL658" s="159"/>
      <c r="AM658" s="159"/>
      <c r="AN658" s="159"/>
      <c r="AO658" s="159"/>
      <c r="AP658" s="159"/>
      <c r="AQ658" s="159"/>
      <c r="AR658" s="159"/>
      <c r="AS658" s="159"/>
      <c r="AT658" s="159"/>
      <c r="AU658" s="159"/>
    </row>
    <row r="659" spans="2:47" s="38" customFormat="1" ht="12.75">
      <c r="B659" s="43"/>
      <c r="H659" s="159"/>
      <c r="I659" s="159"/>
      <c r="J659" s="159"/>
      <c r="K659" s="159"/>
      <c r="L659" s="159"/>
      <c r="M659" s="159"/>
      <c r="N659" s="159"/>
      <c r="O659" s="159"/>
      <c r="P659" s="159"/>
      <c r="Q659" s="159"/>
      <c r="R659" s="159"/>
      <c r="S659" s="159"/>
      <c r="T659" s="159"/>
      <c r="U659" s="159"/>
      <c r="V659" s="159"/>
      <c r="W659" s="159"/>
      <c r="X659" s="159"/>
      <c r="Y659" s="159"/>
      <c r="Z659" s="159"/>
      <c r="AA659" s="159"/>
      <c r="AB659" s="159"/>
      <c r="AC659" s="159"/>
      <c r="AD659" s="159"/>
      <c r="AE659" s="159"/>
      <c r="AF659" s="159"/>
      <c r="AG659" s="159"/>
      <c r="AH659" s="159"/>
      <c r="AI659" s="159"/>
      <c r="AJ659" s="159"/>
      <c r="AK659" s="159"/>
      <c r="AL659" s="159"/>
      <c r="AM659" s="159"/>
      <c r="AN659" s="159"/>
      <c r="AO659" s="159"/>
      <c r="AP659" s="159"/>
      <c r="AQ659" s="159"/>
      <c r="AR659" s="159"/>
      <c r="AS659" s="159"/>
      <c r="AT659" s="159"/>
      <c r="AU659" s="159"/>
    </row>
    <row r="660" spans="2:47" s="38" customFormat="1" ht="12.75">
      <c r="B660" s="43"/>
      <c r="H660" s="159"/>
      <c r="I660" s="159"/>
      <c r="J660" s="159"/>
      <c r="K660" s="159"/>
      <c r="L660" s="159"/>
      <c r="M660" s="159"/>
      <c r="N660" s="159"/>
      <c r="O660" s="159"/>
      <c r="P660" s="159"/>
      <c r="Q660" s="159"/>
      <c r="R660" s="159"/>
      <c r="S660" s="159"/>
      <c r="T660" s="159"/>
      <c r="U660" s="159"/>
      <c r="V660" s="159"/>
      <c r="W660" s="159"/>
      <c r="X660" s="159"/>
      <c r="Y660" s="159"/>
      <c r="Z660" s="159"/>
      <c r="AA660" s="159"/>
      <c r="AB660" s="159"/>
      <c r="AC660" s="159"/>
      <c r="AD660" s="159"/>
      <c r="AE660" s="159"/>
      <c r="AF660" s="159"/>
      <c r="AG660" s="159"/>
      <c r="AH660" s="159"/>
      <c r="AI660" s="159"/>
      <c r="AJ660" s="159"/>
      <c r="AK660" s="159"/>
      <c r="AL660" s="159"/>
      <c r="AM660" s="159"/>
      <c r="AN660" s="159"/>
      <c r="AO660" s="159"/>
      <c r="AP660" s="159"/>
      <c r="AQ660" s="159"/>
      <c r="AR660" s="159"/>
      <c r="AS660" s="159"/>
      <c r="AT660" s="159"/>
      <c r="AU660" s="159"/>
    </row>
    <row r="661" spans="2:47" s="38" customFormat="1" ht="12.75">
      <c r="B661" s="43"/>
      <c r="H661" s="159"/>
      <c r="I661" s="159"/>
      <c r="J661" s="159"/>
      <c r="K661" s="159"/>
      <c r="L661" s="159"/>
      <c r="M661" s="159"/>
      <c r="N661" s="159"/>
      <c r="O661" s="159"/>
      <c r="P661" s="159"/>
      <c r="Q661" s="159"/>
      <c r="R661" s="159"/>
      <c r="S661" s="159"/>
      <c r="T661" s="159"/>
      <c r="U661" s="159"/>
      <c r="V661" s="159"/>
      <c r="W661" s="159"/>
      <c r="X661" s="159"/>
      <c r="Y661" s="159"/>
      <c r="Z661" s="159"/>
      <c r="AA661" s="159"/>
      <c r="AB661" s="159"/>
      <c r="AC661" s="159"/>
      <c r="AD661" s="159"/>
      <c r="AE661" s="159"/>
      <c r="AF661" s="159"/>
      <c r="AG661" s="159"/>
      <c r="AH661" s="159"/>
      <c r="AI661" s="159"/>
      <c r="AJ661" s="159"/>
      <c r="AK661" s="159"/>
      <c r="AL661" s="159"/>
      <c r="AM661" s="159"/>
      <c r="AN661" s="159"/>
      <c r="AO661" s="159"/>
      <c r="AP661" s="159"/>
      <c r="AQ661" s="159"/>
      <c r="AR661" s="159"/>
      <c r="AS661" s="159"/>
      <c r="AT661" s="159"/>
      <c r="AU661" s="159"/>
    </row>
    <row r="662" spans="2:47" s="38" customFormat="1" ht="12.75">
      <c r="B662" s="43"/>
      <c r="H662" s="159"/>
      <c r="I662" s="159"/>
      <c r="J662" s="159"/>
      <c r="K662" s="159"/>
      <c r="L662" s="159"/>
      <c r="M662" s="159"/>
      <c r="N662" s="159"/>
      <c r="O662" s="159"/>
      <c r="P662" s="159"/>
      <c r="Q662" s="159"/>
      <c r="R662" s="159"/>
      <c r="S662" s="159"/>
      <c r="T662" s="159"/>
      <c r="U662" s="159"/>
      <c r="V662" s="159"/>
      <c r="W662" s="159"/>
      <c r="X662" s="159"/>
      <c r="Y662" s="159"/>
      <c r="Z662" s="159"/>
      <c r="AA662" s="159"/>
      <c r="AB662" s="159"/>
      <c r="AC662" s="159"/>
      <c r="AD662" s="159"/>
      <c r="AE662" s="159"/>
      <c r="AF662" s="159"/>
      <c r="AG662" s="159"/>
      <c r="AH662" s="159"/>
      <c r="AI662" s="159"/>
      <c r="AJ662" s="159"/>
      <c r="AK662" s="159"/>
      <c r="AL662" s="159"/>
      <c r="AM662" s="159"/>
      <c r="AN662" s="159"/>
      <c r="AO662" s="159"/>
      <c r="AP662" s="159"/>
      <c r="AQ662" s="159"/>
      <c r="AR662" s="159"/>
      <c r="AS662" s="159"/>
      <c r="AT662" s="159"/>
      <c r="AU662" s="159"/>
    </row>
    <row r="663" spans="2:47" s="38" customFormat="1" ht="12.75">
      <c r="B663" s="43"/>
      <c r="H663" s="159"/>
      <c r="I663" s="159"/>
      <c r="J663" s="159"/>
      <c r="K663" s="159"/>
      <c r="L663" s="159"/>
      <c r="M663" s="159"/>
      <c r="N663" s="159"/>
      <c r="O663" s="159"/>
      <c r="P663" s="159"/>
      <c r="Q663" s="159"/>
      <c r="R663" s="159"/>
      <c r="S663" s="159"/>
      <c r="T663" s="159"/>
      <c r="U663" s="159"/>
      <c r="V663" s="159"/>
      <c r="W663" s="159"/>
      <c r="X663" s="159"/>
      <c r="Y663" s="159"/>
      <c r="Z663" s="159"/>
      <c r="AA663" s="159"/>
      <c r="AB663" s="159"/>
      <c r="AC663" s="159"/>
      <c r="AD663" s="159"/>
      <c r="AE663" s="159"/>
      <c r="AF663" s="159"/>
      <c r="AG663" s="159"/>
      <c r="AH663" s="159"/>
      <c r="AI663" s="159"/>
      <c r="AJ663" s="159"/>
      <c r="AK663" s="159"/>
      <c r="AL663" s="159"/>
      <c r="AM663" s="159"/>
      <c r="AN663" s="159"/>
      <c r="AO663" s="159"/>
      <c r="AP663" s="159"/>
      <c r="AQ663" s="159"/>
      <c r="AR663" s="159"/>
      <c r="AS663" s="159"/>
      <c r="AT663" s="159"/>
      <c r="AU663" s="159"/>
    </row>
    <row r="664" spans="2:47" s="38" customFormat="1" ht="12.75">
      <c r="B664" s="43"/>
      <c r="H664" s="159"/>
      <c r="I664" s="159"/>
      <c r="J664" s="159"/>
      <c r="K664" s="159"/>
      <c r="L664" s="159"/>
      <c r="M664" s="159"/>
      <c r="N664" s="159"/>
      <c r="O664" s="159"/>
      <c r="P664" s="159"/>
      <c r="Q664" s="159"/>
      <c r="R664" s="159"/>
      <c r="S664" s="159"/>
      <c r="T664" s="159"/>
      <c r="U664" s="159"/>
      <c r="V664" s="159"/>
      <c r="W664" s="159"/>
      <c r="X664" s="159"/>
      <c r="Y664" s="159"/>
      <c r="Z664" s="159"/>
      <c r="AA664" s="159"/>
      <c r="AB664" s="159"/>
      <c r="AC664" s="159"/>
      <c r="AD664" s="159"/>
      <c r="AE664" s="159"/>
      <c r="AF664" s="159"/>
      <c r="AG664" s="159"/>
      <c r="AH664" s="159"/>
      <c r="AI664" s="159"/>
      <c r="AJ664" s="159"/>
      <c r="AK664" s="159"/>
      <c r="AL664" s="159"/>
      <c r="AM664" s="159"/>
      <c r="AN664" s="159"/>
      <c r="AO664" s="159"/>
      <c r="AP664" s="159"/>
      <c r="AQ664" s="159"/>
      <c r="AR664" s="159"/>
      <c r="AS664" s="159"/>
      <c r="AT664" s="159"/>
      <c r="AU664" s="159"/>
    </row>
    <row r="665" spans="2:47" s="38" customFormat="1" ht="12.75">
      <c r="B665" s="43"/>
      <c r="H665" s="159"/>
      <c r="I665" s="159"/>
      <c r="J665" s="159"/>
      <c r="K665" s="159"/>
      <c r="L665" s="159"/>
      <c r="M665" s="159"/>
      <c r="N665" s="159"/>
      <c r="O665" s="159"/>
      <c r="P665" s="159"/>
      <c r="Q665" s="159"/>
      <c r="R665" s="159"/>
      <c r="S665" s="159"/>
      <c r="T665" s="159"/>
      <c r="U665" s="159"/>
      <c r="V665" s="159"/>
      <c r="W665" s="159"/>
      <c r="X665" s="159"/>
      <c r="Y665" s="159"/>
      <c r="Z665" s="159"/>
      <c r="AA665" s="159"/>
      <c r="AB665" s="159"/>
      <c r="AC665" s="159"/>
      <c r="AD665" s="159"/>
      <c r="AE665" s="159"/>
      <c r="AF665" s="159"/>
      <c r="AG665" s="159"/>
      <c r="AH665" s="159"/>
      <c r="AI665" s="159"/>
      <c r="AJ665" s="159"/>
      <c r="AK665" s="159"/>
      <c r="AL665" s="159"/>
      <c r="AM665" s="159"/>
      <c r="AN665" s="159"/>
      <c r="AO665" s="159"/>
      <c r="AP665" s="159"/>
      <c r="AQ665" s="159"/>
      <c r="AR665" s="159"/>
      <c r="AS665" s="159"/>
      <c r="AT665" s="159"/>
      <c r="AU665" s="159"/>
    </row>
    <row r="666" spans="2:47" s="38" customFormat="1" ht="12.75">
      <c r="B666" s="43"/>
      <c r="H666" s="159"/>
      <c r="I666" s="159"/>
      <c r="J666" s="159"/>
      <c r="K666" s="159"/>
      <c r="L666" s="159"/>
      <c r="M666" s="159"/>
      <c r="N666" s="159"/>
      <c r="O666" s="159"/>
      <c r="P666" s="159"/>
      <c r="Q666" s="159"/>
      <c r="R666" s="159"/>
      <c r="S666" s="159"/>
      <c r="T666" s="159"/>
      <c r="U666" s="159"/>
      <c r="V666" s="159"/>
      <c r="W666" s="159"/>
      <c r="X666" s="159"/>
      <c r="Y666" s="159"/>
      <c r="Z666" s="159"/>
      <c r="AA666" s="159"/>
      <c r="AB666" s="159"/>
      <c r="AC666" s="159"/>
      <c r="AD666" s="159"/>
      <c r="AE666" s="159"/>
      <c r="AF666" s="159"/>
      <c r="AG666" s="159"/>
      <c r="AH666" s="159"/>
      <c r="AI666" s="159"/>
      <c r="AJ666" s="159"/>
      <c r="AK666" s="159"/>
      <c r="AL666" s="159"/>
      <c r="AM666" s="159"/>
      <c r="AN666" s="159"/>
      <c r="AO666" s="159"/>
      <c r="AP666" s="159"/>
      <c r="AQ666" s="159"/>
      <c r="AR666" s="159"/>
      <c r="AS666" s="159"/>
      <c r="AT666" s="159"/>
      <c r="AU666" s="159"/>
    </row>
    <row r="667" spans="2:47" s="38" customFormat="1" ht="12.75">
      <c r="B667" s="43"/>
      <c r="H667" s="159"/>
      <c r="I667" s="159"/>
      <c r="J667" s="159"/>
      <c r="K667" s="159"/>
      <c r="L667" s="159"/>
      <c r="M667" s="159"/>
      <c r="N667" s="159"/>
      <c r="O667" s="159"/>
      <c r="P667" s="159"/>
      <c r="Q667" s="159"/>
      <c r="R667" s="159"/>
      <c r="S667" s="159"/>
      <c r="T667" s="159"/>
      <c r="U667" s="159"/>
      <c r="V667" s="159"/>
      <c r="W667" s="159"/>
      <c r="X667" s="159"/>
      <c r="Y667" s="159"/>
      <c r="Z667" s="159"/>
      <c r="AA667" s="159"/>
      <c r="AB667" s="159"/>
      <c r="AC667" s="159"/>
      <c r="AD667" s="159"/>
      <c r="AE667" s="159"/>
      <c r="AF667" s="159"/>
      <c r="AG667" s="159"/>
      <c r="AH667" s="159"/>
      <c r="AI667" s="159"/>
      <c r="AJ667" s="159"/>
      <c r="AK667" s="159"/>
      <c r="AL667" s="159"/>
      <c r="AM667" s="159"/>
      <c r="AN667" s="159"/>
      <c r="AO667" s="159"/>
      <c r="AP667" s="159"/>
      <c r="AQ667" s="159"/>
      <c r="AR667" s="159"/>
      <c r="AS667" s="159"/>
      <c r="AT667" s="159"/>
      <c r="AU667" s="159"/>
    </row>
    <row r="668" spans="2:47" s="38" customFormat="1" ht="12.75">
      <c r="B668" s="43"/>
      <c r="H668" s="159"/>
      <c r="I668" s="159"/>
      <c r="J668" s="159"/>
      <c r="K668" s="159"/>
      <c r="L668" s="159"/>
      <c r="M668" s="159"/>
      <c r="N668" s="159"/>
      <c r="O668" s="159"/>
      <c r="P668" s="159"/>
      <c r="Q668" s="159"/>
      <c r="R668" s="159"/>
      <c r="S668" s="159"/>
      <c r="T668" s="159"/>
      <c r="U668" s="159"/>
      <c r="V668" s="159"/>
      <c r="W668" s="159"/>
      <c r="X668" s="159"/>
      <c r="Y668" s="159"/>
      <c r="Z668" s="159"/>
      <c r="AA668" s="159"/>
      <c r="AB668" s="159"/>
      <c r="AC668" s="159"/>
      <c r="AD668" s="159"/>
      <c r="AE668" s="159"/>
      <c r="AF668" s="159"/>
      <c r="AG668" s="159"/>
      <c r="AH668" s="159"/>
      <c r="AI668" s="159"/>
      <c r="AJ668" s="159"/>
      <c r="AK668" s="159"/>
      <c r="AL668" s="159"/>
      <c r="AM668" s="159"/>
      <c r="AN668" s="159"/>
      <c r="AO668" s="159"/>
      <c r="AP668" s="159"/>
      <c r="AQ668" s="159"/>
      <c r="AR668" s="159"/>
      <c r="AS668" s="159"/>
      <c r="AT668" s="159"/>
      <c r="AU668" s="159"/>
    </row>
    <row r="669" spans="2:47" s="38" customFormat="1" ht="12.75">
      <c r="B669" s="43"/>
      <c r="H669" s="159"/>
      <c r="I669" s="159"/>
      <c r="J669" s="159"/>
      <c r="K669" s="159"/>
      <c r="L669" s="159"/>
      <c r="M669" s="159"/>
      <c r="N669" s="159"/>
      <c r="O669" s="159"/>
      <c r="P669" s="159"/>
      <c r="Q669" s="159"/>
      <c r="R669" s="159"/>
      <c r="S669" s="159"/>
      <c r="T669" s="159"/>
      <c r="U669" s="159"/>
      <c r="V669" s="159"/>
      <c r="W669" s="159"/>
      <c r="X669" s="159"/>
      <c r="Y669" s="159"/>
      <c r="Z669" s="159"/>
      <c r="AA669" s="159"/>
      <c r="AB669" s="159"/>
      <c r="AC669" s="159"/>
      <c r="AD669" s="159"/>
      <c r="AE669" s="159"/>
      <c r="AF669" s="159"/>
      <c r="AG669" s="159"/>
      <c r="AH669" s="159"/>
      <c r="AI669" s="159"/>
      <c r="AJ669" s="159"/>
      <c r="AK669" s="159"/>
      <c r="AL669" s="159"/>
      <c r="AM669" s="159"/>
      <c r="AN669" s="159"/>
      <c r="AO669" s="159"/>
      <c r="AP669" s="159"/>
      <c r="AQ669" s="159"/>
      <c r="AR669" s="159"/>
      <c r="AS669" s="159"/>
      <c r="AT669" s="159"/>
      <c r="AU669" s="159"/>
    </row>
    <row r="670" spans="2:47" s="38" customFormat="1" ht="12.75">
      <c r="B670" s="43"/>
      <c r="H670" s="159"/>
      <c r="I670" s="159"/>
      <c r="J670" s="159"/>
      <c r="K670" s="159"/>
      <c r="L670" s="159"/>
      <c r="M670" s="159"/>
      <c r="N670" s="159"/>
      <c r="O670" s="159"/>
      <c r="P670" s="159"/>
      <c r="Q670" s="159"/>
      <c r="R670" s="159"/>
      <c r="S670" s="159"/>
      <c r="T670" s="159"/>
      <c r="U670" s="159"/>
      <c r="V670" s="159"/>
      <c r="W670" s="159"/>
      <c r="X670" s="159"/>
      <c r="Y670" s="159"/>
      <c r="Z670" s="159"/>
      <c r="AA670" s="159"/>
      <c r="AB670" s="159"/>
      <c r="AC670" s="159"/>
      <c r="AD670" s="159"/>
      <c r="AE670" s="159"/>
      <c r="AF670" s="159"/>
      <c r="AG670" s="159"/>
      <c r="AH670" s="159"/>
      <c r="AI670" s="159"/>
      <c r="AJ670" s="159"/>
      <c r="AK670" s="159"/>
      <c r="AL670" s="159"/>
      <c r="AM670" s="159"/>
      <c r="AN670" s="159"/>
      <c r="AO670" s="159"/>
      <c r="AP670" s="159"/>
      <c r="AQ670" s="159"/>
      <c r="AR670" s="159"/>
      <c r="AS670" s="159"/>
      <c r="AT670" s="159"/>
      <c r="AU670" s="159"/>
    </row>
    <row r="671" spans="2:47" s="38" customFormat="1" ht="12.75">
      <c r="B671" s="43"/>
      <c r="H671" s="159"/>
      <c r="I671" s="159"/>
      <c r="J671" s="159"/>
      <c r="K671" s="159"/>
      <c r="L671" s="159"/>
      <c r="M671" s="159"/>
      <c r="N671" s="159"/>
      <c r="O671" s="159"/>
      <c r="P671" s="159"/>
      <c r="Q671" s="159"/>
      <c r="R671" s="159"/>
      <c r="S671" s="159"/>
      <c r="T671" s="159"/>
      <c r="U671" s="159"/>
      <c r="V671" s="159"/>
      <c r="W671" s="159"/>
      <c r="X671" s="159"/>
      <c r="Y671" s="159"/>
      <c r="Z671" s="159"/>
      <c r="AA671" s="159"/>
      <c r="AB671" s="159"/>
      <c r="AC671" s="159"/>
      <c r="AD671" s="159"/>
      <c r="AE671" s="159"/>
      <c r="AF671" s="159"/>
      <c r="AG671" s="159"/>
      <c r="AH671" s="159"/>
      <c r="AI671" s="159"/>
      <c r="AJ671" s="159"/>
      <c r="AK671" s="159"/>
      <c r="AL671" s="159"/>
      <c r="AM671" s="159"/>
      <c r="AN671" s="159"/>
      <c r="AO671" s="159"/>
      <c r="AP671" s="159"/>
      <c r="AQ671" s="159"/>
      <c r="AR671" s="159"/>
      <c r="AS671" s="159"/>
      <c r="AT671" s="159"/>
      <c r="AU671" s="159"/>
    </row>
    <row r="672" spans="2:47" s="38" customFormat="1" ht="12.75">
      <c r="B672" s="43"/>
      <c r="H672" s="159"/>
      <c r="I672" s="159"/>
      <c r="J672" s="159"/>
      <c r="K672" s="159"/>
      <c r="L672" s="159"/>
      <c r="M672" s="159"/>
      <c r="N672" s="159"/>
      <c r="O672" s="159"/>
      <c r="P672" s="159"/>
      <c r="Q672" s="159"/>
      <c r="R672" s="159"/>
      <c r="S672" s="159"/>
      <c r="T672" s="159"/>
      <c r="U672" s="159"/>
      <c r="V672" s="159"/>
      <c r="W672" s="159"/>
      <c r="X672" s="159"/>
      <c r="Y672" s="159"/>
      <c r="Z672" s="159"/>
      <c r="AA672" s="159"/>
      <c r="AB672" s="159"/>
      <c r="AC672" s="159"/>
      <c r="AD672" s="159"/>
      <c r="AE672" s="159"/>
      <c r="AF672" s="159"/>
      <c r="AG672" s="159"/>
      <c r="AH672" s="159"/>
      <c r="AI672" s="159"/>
      <c r="AJ672" s="159"/>
      <c r="AK672" s="159"/>
      <c r="AL672" s="159"/>
      <c r="AM672" s="159"/>
      <c r="AN672" s="159"/>
      <c r="AO672" s="159"/>
      <c r="AP672" s="159"/>
      <c r="AQ672" s="159"/>
      <c r="AR672" s="159"/>
      <c r="AS672" s="159"/>
      <c r="AT672" s="159"/>
      <c r="AU672" s="159"/>
    </row>
    <row r="673" spans="2:47" s="38" customFormat="1" ht="12.75">
      <c r="B673" s="43"/>
      <c r="H673" s="159"/>
      <c r="I673" s="159"/>
      <c r="J673" s="159"/>
      <c r="K673" s="159"/>
      <c r="L673" s="159"/>
      <c r="M673" s="159"/>
      <c r="N673" s="159"/>
      <c r="O673" s="159"/>
      <c r="P673" s="159"/>
      <c r="Q673" s="159"/>
      <c r="R673" s="159"/>
      <c r="S673" s="159"/>
      <c r="T673" s="159"/>
      <c r="U673" s="159"/>
      <c r="V673" s="159"/>
      <c r="W673" s="159"/>
      <c r="X673" s="159"/>
      <c r="Y673" s="159"/>
      <c r="Z673" s="159"/>
      <c r="AA673" s="159"/>
      <c r="AB673" s="159"/>
      <c r="AC673" s="159"/>
      <c r="AD673" s="159"/>
      <c r="AE673" s="159"/>
      <c r="AF673" s="159"/>
      <c r="AG673" s="159"/>
      <c r="AH673" s="159"/>
      <c r="AI673" s="159"/>
      <c r="AJ673" s="159"/>
      <c r="AK673" s="159"/>
      <c r="AL673" s="159"/>
      <c r="AM673" s="159"/>
      <c r="AN673" s="159"/>
      <c r="AO673" s="159"/>
      <c r="AP673" s="159"/>
      <c r="AQ673" s="159"/>
      <c r="AR673" s="159"/>
      <c r="AS673" s="159"/>
      <c r="AT673" s="159"/>
      <c r="AU673" s="159"/>
    </row>
    <row r="674" spans="2:47" s="38" customFormat="1" ht="12.75">
      <c r="B674" s="43"/>
      <c r="H674" s="159"/>
      <c r="I674" s="159"/>
      <c r="J674" s="159"/>
      <c r="K674" s="159"/>
      <c r="L674" s="159"/>
      <c r="M674" s="159"/>
      <c r="N674" s="159"/>
      <c r="O674" s="159"/>
      <c r="P674" s="159"/>
      <c r="Q674" s="159"/>
      <c r="R674" s="159"/>
      <c r="S674" s="159"/>
      <c r="T674" s="159"/>
      <c r="U674" s="159"/>
      <c r="V674" s="159"/>
      <c r="W674" s="159"/>
      <c r="X674" s="159"/>
      <c r="Y674" s="159"/>
      <c r="Z674" s="159"/>
      <c r="AA674" s="159"/>
      <c r="AB674" s="159"/>
      <c r="AC674" s="159"/>
      <c r="AD674" s="159"/>
      <c r="AE674" s="159"/>
      <c r="AF674" s="159"/>
      <c r="AG674" s="159"/>
      <c r="AH674" s="159"/>
      <c r="AI674" s="159"/>
      <c r="AJ674" s="159"/>
      <c r="AK674" s="159"/>
      <c r="AL674" s="159"/>
      <c r="AM674" s="159"/>
      <c r="AN674" s="159"/>
      <c r="AO674" s="159"/>
      <c r="AP674" s="159"/>
      <c r="AQ674" s="159"/>
      <c r="AR674" s="159"/>
      <c r="AS674" s="159"/>
      <c r="AT674" s="159"/>
      <c r="AU674" s="159"/>
    </row>
    <row r="675" spans="2:47" s="38" customFormat="1" ht="12.75">
      <c r="B675" s="43"/>
      <c r="H675" s="159"/>
      <c r="I675" s="159"/>
      <c r="J675" s="159"/>
      <c r="K675" s="159"/>
      <c r="L675" s="159"/>
      <c r="M675" s="159"/>
      <c r="N675" s="159"/>
      <c r="O675" s="159"/>
      <c r="P675" s="159"/>
      <c r="Q675" s="159"/>
      <c r="R675" s="159"/>
      <c r="S675" s="159"/>
      <c r="T675" s="159"/>
      <c r="U675" s="159"/>
      <c r="V675" s="159"/>
      <c r="W675" s="159"/>
      <c r="X675" s="159"/>
      <c r="Y675" s="159"/>
      <c r="Z675" s="159"/>
      <c r="AA675" s="159"/>
      <c r="AB675" s="159"/>
      <c r="AC675" s="159"/>
      <c r="AD675" s="159"/>
      <c r="AE675" s="159"/>
      <c r="AF675" s="159"/>
      <c r="AG675" s="159"/>
      <c r="AH675" s="159"/>
      <c r="AI675" s="159"/>
      <c r="AJ675" s="159"/>
      <c r="AK675" s="159"/>
      <c r="AL675" s="159"/>
      <c r="AM675" s="159"/>
      <c r="AN675" s="159"/>
      <c r="AO675" s="159"/>
      <c r="AP675" s="159"/>
      <c r="AQ675" s="159"/>
      <c r="AR675" s="159"/>
      <c r="AS675" s="159"/>
      <c r="AT675" s="159"/>
      <c r="AU675" s="159"/>
    </row>
    <row r="676" spans="2:47" s="38" customFormat="1" ht="12.75">
      <c r="B676" s="43"/>
      <c r="H676" s="159"/>
      <c r="I676" s="159"/>
      <c r="J676" s="159"/>
      <c r="K676" s="159"/>
      <c r="L676" s="159"/>
      <c r="M676" s="159"/>
      <c r="N676" s="159"/>
      <c r="O676" s="159"/>
      <c r="P676" s="159"/>
      <c r="Q676" s="159"/>
      <c r="R676" s="159"/>
      <c r="S676" s="159"/>
      <c r="T676" s="159"/>
      <c r="U676" s="159"/>
      <c r="V676" s="159"/>
      <c r="W676" s="159"/>
      <c r="X676" s="159"/>
      <c r="Y676" s="159"/>
      <c r="Z676" s="159"/>
      <c r="AA676" s="159"/>
      <c r="AB676" s="159"/>
      <c r="AC676" s="159"/>
      <c r="AD676" s="159"/>
      <c r="AE676" s="159"/>
      <c r="AF676" s="159"/>
      <c r="AG676" s="159"/>
      <c r="AH676" s="159"/>
      <c r="AI676" s="159"/>
      <c r="AJ676" s="159"/>
      <c r="AK676" s="159"/>
      <c r="AL676" s="159"/>
      <c r="AM676" s="159"/>
      <c r="AN676" s="159"/>
      <c r="AO676" s="159"/>
      <c r="AP676" s="159"/>
      <c r="AQ676" s="159"/>
      <c r="AR676" s="159"/>
      <c r="AS676" s="159"/>
      <c r="AT676" s="159"/>
      <c r="AU676" s="159"/>
    </row>
    <row r="677" spans="2:47" s="38" customFormat="1" ht="12.75">
      <c r="B677" s="43"/>
      <c r="H677" s="159"/>
      <c r="I677" s="159"/>
      <c r="J677" s="159"/>
      <c r="K677" s="159"/>
      <c r="L677" s="159"/>
      <c r="M677" s="159"/>
      <c r="N677" s="159"/>
      <c r="O677" s="159"/>
      <c r="P677" s="159"/>
      <c r="Q677" s="159"/>
      <c r="R677" s="159"/>
      <c r="S677" s="159"/>
      <c r="T677" s="159"/>
      <c r="U677" s="159"/>
      <c r="V677" s="159"/>
      <c r="W677" s="159"/>
      <c r="X677" s="159"/>
      <c r="Y677" s="159"/>
      <c r="Z677" s="159"/>
      <c r="AA677" s="159"/>
      <c r="AB677" s="159"/>
      <c r="AC677" s="159"/>
      <c r="AD677" s="159"/>
      <c r="AE677" s="159"/>
      <c r="AF677" s="159"/>
      <c r="AG677" s="159"/>
      <c r="AH677" s="159"/>
      <c r="AI677" s="159"/>
      <c r="AJ677" s="159"/>
      <c r="AK677" s="159"/>
      <c r="AL677" s="159"/>
      <c r="AM677" s="159"/>
      <c r="AN677" s="159"/>
      <c r="AO677" s="159"/>
      <c r="AP677" s="159"/>
      <c r="AQ677" s="159"/>
      <c r="AR677" s="159"/>
      <c r="AS677" s="159"/>
      <c r="AT677" s="159"/>
      <c r="AU677" s="159"/>
    </row>
    <row r="678" spans="2:47" s="38" customFormat="1" ht="12.75">
      <c r="B678" s="43"/>
      <c r="H678" s="159"/>
      <c r="I678" s="159"/>
      <c r="J678" s="159"/>
      <c r="K678" s="159"/>
      <c r="L678" s="159"/>
      <c r="M678" s="159"/>
      <c r="N678" s="159"/>
      <c r="O678" s="159"/>
      <c r="P678" s="159"/>
      <c r="Q678" s="159"/>
      <c r="R678" s="159"/>
      <c r="S678" s="159"/>
      <c r="T678" s="159"/>
      <c r="U678" s="159"/>
      <c r="V678" s="159"/>
      <c r="W678" s="159"/>
      <c r="X678" s="159"/>
      <c r="Y678" s="159"/>
      <c r="Z678" s="159"/>
      <c r="AA678" s="159"/>
      <c r="AB678" s="159"/>
      <c r="AC678" s="159"/>
      <c r="AD678" s="159"/>
      <c r="AE678" s="159"/>
      <c r="AF678" s="159"/>
      <c r="AG678" s="159"/>
      <c r="AH678" s="159"/>
      <c r="AI678" s="159"/>
      <c r="AJ678" s="159"/>
      <c r="AK678" s="159"/>
      <c r="AL678" s="159"/>
      <c r="AM678" s="159"/>
      <c r="AN678" s="159"/>
      <c r="AO678" s="159"/>
      <c r="AP678" s="159"/>
      <c r="AQ678" s="159"/>
      <c r="AR678" s="159"/>
      <c r="AS678" s="159"/>
      <c r="AT678" s="159"/>
      <c r="AU678" s="159"/>
    </row>
    <row r="679" spans="2:47" s="38" customFormat="1" ht="12.75">
      <c r="B679" s="43"/>
      <c r="H679" s="159"/>
      <c r="I679" s="159"/>
      <c r="J679" s="159"/>
      <c r="K679" s="159"/>
      <c r="L679" s="159"/>
      <c r="M679" s="159"/>
      <c r="N679" s="159"/>
      <c r="O679" s="159"/>
      <c r="P679" s="159"/>
      <c r="Q679" s="159"/>
      <c r="R679" s="159"/>
      <c r="S679" s="159"/>
      <c r="T679" s="159"/>
      <c r="U679" s="159"/>
      <c r="V679" s="159"/>
      <c r="W679" s="159"/>
      <c r="X679" s="159"/>
      <c r="Y679" s="159"/>
      <c r="Z679" s="159"/>
      <c r="AA679" s="159"/>
      <c r="AB679" s="159"/>
      <c r="AC679" s="159"/>
      <c r="AD679" s="159"/>
      <c r="AE679" s="159"/>
      <c r="AF679" s="159"/>
      <c r="AG679" s="159"/>
      <c r="AH679" s="159"/>
      <c r="AI679" s="159"/>
      <c r="AJ679" s="159"/>
      <c r="AK679" s="159"/>
      <c r="AL679" s="159"/>
      <c r="AM679" s="159"/>
      <c r="AN679" s="159"/>
      <c r="AO679" s="159"/>
      <c r="AP679" s="159"/>
      <c r="AQ679" s="159"/>
      <c r="AR679" s="159"/>
      <c r="AS679" s="159"/>
      <c r="AT679" s="159"/>
      <c r="AU679" s="159"/>
    </row>
    <row r="680" spans="2:47" s="38" customFormat="1" ht="12.75">
      <c r="B680" s="43"/>
      <c r="H680" s="159"/>
      <c r="I680" s="159"/>
      <c r="J680" s="159"/>
      <c r="K680" s="159"/>
      <c r="L680" s="159"/>
      <c r="M680" s="159"/>
      <c r="N680" s="159"/>
      <c r="O680" s="159"/>
      <c r="P680" s="159"/>
      <c r="Q680" s="159"/>
      <c r="R680" s="159"/>
      <c r="S680" s="159"/>
      <c r="T680" s="159"/>
      <c r="U680" s="159"/>
      <c r="V680" s="159"/>
      <c r="W680" s="159"/>
      <c r="X680" s="159"/>
      <c r="Y680" s="159"/>
      <c r="Z680" s="159"/>
      <c r="AA680" s="159"/>
      <c r="AB680" s="159"/>
      <c r="AC680" s="159"/>
      <c r="AD680" s="159"/>
      <c r="AE680" s="159"/>
      <c r="AF680" s="159"/>
      <c r="AG680" s="159"/>
      <c r="AH680" s="159"/>
      <c r="AI680" s="159"/>
      <c r="AJ680" s="159"/>
      <c r="AK680" s="159"/>
      <c r="AL680" s="159"/>
      <c r="AM680" s="159"/>
      <c r="AN680" s="159"/>
      <c r="AO680" s="159"/>
      <c r="AP680" s="159"/>
      <c r="AQ680" s="159"/>
      <c r="AR680" s="159"/>
      <c r="AS680" s="159"/>
      <c r="AT680" s="159"/>
      <c r="AU680" s="159"/>
    </row>
    <row r="681" spans="2:47" s="38" customFormat="1" ht="12.75">
      <c r="B681" s="43"/>
      <c r="H681" s="159"/>
      <c r="I681" s="159"/>
      <c r="J681" s="159"/>
      <c r="K681" s="159"/>
      <c r="L681" s="159"/>
      <c r="M681" s="159"/>
      <c r="N681" s="159"/>
      <c r="O681" s="159"/>
      <c r="P681" s="159"/>
      <c r="Q681" s="159"/>
      <c r="R681" s="159"/>
      <c r="S681" s="159"/>
      <c r="T681" s="159"/>
      <c r="U681" s="159"/>
      <c r="V681" s="159"/>
      <c r="W681" s="159"/>
      <c r="X681" s="159"/>
      <c r="Y681" s="159"/>
      <c r="Z681" s="159"/>
      <c r="AA681" s="159"/>
      <c r="AB681" s="159"/>
      <c r="AC681" s="159"/>
      <c r="AD681" s="159"/>
      <c r="AE681" s="159"/>
      <c r="AF681" s="159"/>
      <c r="AG681" s="159"/>
      <c r="AH681" s="159"/>
      <c r="AI681" s="159"/>
      <c r="AJ681" s="159"/>
      <c r="AK681" s="159"/>
      <c r="AL681" s="159"/>
      <c r="AM681" s="159"/>
      <c r="AN681" s="159"/>
      <c r="AO681" s="159"/>
      <c r="AP681" s="159"/>
      <c r="AQ681" s="159"/>
      <c r="AR681" s="159"/>
      <c r="AS681" s="159"/>
      <c r="AT681" s="159"/>
      <c r="AU681" s="159"/>
    </row>
    <row r="682" spans="2:47" s="38" customFormat="1" ht="12.75">
      <c r="B682" s="43"/>
      <c r="H682" s="159"/>
      <c r="I682" s="159"/>
      <c r="J682" s="159"/>
      <c r="K682" s="159"/>
      <c r="L682" s="159"/>
      <c r="M682" s="159"/>
      <c r="N682" s="159"/>
      <c r="O682" s="159"/>
      <c r="P682" s="159"/>
      <c r="Q682" s="159"/>
      <c r="R682" s="159"/>
      <c r="S682" s="159"/>
      <c r="T682" s="159"/>
      <c r="U682" s="159"/>
      <c r="V682" s="159"/>
      <c r="W682" s="159"/>
      <c r="X682" s="159"/>
      <c r="Y682" s="159"/>
      <c r="Z682" s="159"/>
      <c r="AA682" s="159"/>
      <c r="AB682" s="159"/>
      <c r="AC682" s="159"/>
      <c r="AD682" s="159"/>
      <c r="AE682" s="159"/>
      <c r="AF682" s="159"/>
      <c r="AG682" s="159"/>
      <c r="AH682" s="159"/>
      <c r="AI682" s="159"/>
      <c r="AJ682" s="159"/>
      <c r="AK682" s="159"/>
      <c r="AL682" s="159"/>
      <c r="AM682" s="159"/>
      <c r="AN682" s="159"/>
      <c r="AO682" s="159"/>
      <c r="AP682" s="159"/>
      <c r="AQ682" s="159"/>
      <c r="AR682" s="159"/>
      <c r="AS682" s="159"/>
      <c r="AT682" s="159"/>
      <c r="AU682" s="159"/>
    </row>
    <row r="683" spans="2:47" s="38" customFormat="1" ht="12.75">
      <c r="B683" s="43"/>
      <c r="H683" s="159"/>
      <c r="I683" s="159"/>
      <c r="J683" s="159"/>
      <c r="K683" s="159"/>
      <c r="L683" s="159"/>
      <c r="M683" s="159"/>
      <c r="N683" s="159"/>
      <c r="O683" s="159"/>
      <c r="P683" s="159"/>
      <c r="Q683" s="159"/>
      <c r="R683" s="159"/>
      <c r="S683" s="159"/>
      <c r="T683" s="159"/>
      <c r="U683" s="159"/>
      <c r="V683" s="159"/>
      <c r="W683" s="159"/>
      <c r="X683" s="159"/>
      <c r="Y683" s="159"/>
      <c r="Z683" s="159"/>
      <c r="AA683" s="159"/>
      <c r="AB683" s="159"/>
      <c r="AC683" s="159"/>
      <c r="AD683" s="159"/>
      <c r="AE683" s="159"/>
      <c r="AF683" s="159"/>
      <c r="AG683" s="159"/>
      <c r="AH683" s="159"/>
      <c r="AI683" s="159"/>
      <c r="AJ683" s="159"/>
      <c r="AK683" s="159"/>
      <c r="AL683" s="159"/>
      <c r="AM683" s="159"/>
      <c r="AN683" s="159"/>
      <c r="AO683" s="159"/>
      <c r="AP683" s="159"/>
      <c r="AQ683" s="159"/>
      <c r="AR683" s="159"/>
      <c r="AS683" s="159"/>
      <c r="AT683" s="159"/>
      <c r="AU683" s="159"/>
    </row>
    <row r="684" spans="2:47" s="38" customFormat="1" ht="12.75">
      <c r="B684" s="43"/>
      <c r="H684" s="159"/>
      <c r="I684" s="159"/>
      <c r="J684" s="159"/>
      <c r="K684" s="159"/>
      <c r="L684" s="159"/>
      <c r="M684" s="159"/>
      <c r="N684" s="159"/>
      <c r="O684" s="159"/>
      <c r="P684" s="159"/>
      <c r="Q684" s="159"/>
      <c r="R684" s="159"/>
      <c r="S684" s="159"/>
      <c r="T684" s="159"/>
      <c r="U684" s="159"/>
      <c r="V684" s="159"/>
      <c r="W684" s="159"/>
      <c r="X684" s="159"/>
      <c r="Y684" s="159"/>
      <c r="Z684" s="159"/>
      <c r="AA684" s="159"/>
      <c r="AB684" s="159"/>
      <c r="AC684" s="159"/>
      <c r="AD684" s="159"/>
      <c r="AE684" s="159"/>
      <c r="AF684" s="159"/>
      <c r="AG684" s="159"/>
      <c r="AH684" s="159"/>
      <c r="AI684" s="159"/>
      <c r="AJ684" s="159"/>
      <c r="AK684" s="159"/>
      <c r="AL684" s="159"/>
      <c r="AM684" s="159"/>
      <c r="AN684" s="159"/>
      <c r="AO684" s="159"/>
      <c r="AP684" s="159"/>
      <c r="AQ684" s="159"/>
      <c r="AR684" s="159"/>
      <c r="AS684" s="159"/>
      <c r="AT684" s="159"/>
      <c r="AU684" s="159"/>
    </row>
    <row r="685" spans="2:47" s="38" customFormat="1" ht="12.75">
      <c r="B685" s="43"/>
      <c r="H685" s="159"/>
      <c r="I685" s="159"/>
      <c r="J685" s="159"/>
      <c r="K685" s="159"/>
      <c r="L685" s="159"/>
      <c r="M685" s="159"/>
      <c r="N685" s="159"/>
      <c r="O685" s="159"/>
      <c r="P685" s="159"/>
      <c r="Q685" s="159"/>
      <c r="R685" s="159"/>
      <c r="S685" s="159"/>
      <c r="T685" s="159"/>
      <c r="U685" s="159"/>
      <c r="V685" s="159"/>
      <c r="W685" s="159"/>
      <c r="X685" s="159"/>
      <c r="Y685" s="159"/>
      <c r="Z685" s="159"/>
      <c r="AA685" s="159"/>
      <c r="AB685" s="159"/>
      <c r="AC685" s="159"/>
      <c r="AD685" s="159"/>
      <c r="AE685" s="159"/>
      <c r="AF685" s="159"/>
      <c r="AG685" s="159"/>
      <c r="AH685" s="159"/>
      <c r="AI685" s="159"/>
      <c r="AJ685" s="159"/>
      <c r="AK685" s="159"/>
      <c r="AL685" s="159"/>
      <c r="AM685" s="159"/>
      <c r="AN685" s="159"/>
      <c r="AO685" s="159"/>
      <c r="AP685" s="159"/>
      <c r="AQ685" s="159"/>
      <c r="AR685" s="159"/>
      <c r="AS685" s="159"/>
      <c r="AT685" s="159"/>
      <c r="AU685" s="159"/>
    </row>
    <row r="686" spans="2:47" s="38" customFormat="1" ht="12.75">
      <c r="B686" s="43"/>
      <c r="H686" s="159"/>
      <c r="I686" s="159"/>
      <c r="J686" s="159"/>
      <c r="K686" s="159"/>
      <c r="L686" s="159"/>
      <c r="M686" s="159"/>
      <c r="N686" s="159"/>
      <c r="O686" s="159"/>
      <c r="P686" s="159"/>
      <c r="Q686" s="159"/>
      <c r="R686" s="159"/>
      <c r="S686" s="159"/>
      <c r="T686" s="159"/>
      <c r="U686" s="159"/>
      <c r="V686" s="159"/>
      <c r="W686" s="159"/>
      <c r="X686" s="159"/>
      <c r="Y686" s="159"/>
      <c r="Z686" s="159"/>
      <c r="AA686" s="159"/>
      <c r="AB686" s="159"/>
      <c r="AC686" s="159"/>
      <c r="AD686" s="159"/>
      <c r="AE686" s="159"/>
      <c r="AF686" s="159"/>
      <c r="AG686" s="159"/>
      <c r="AH686" s="159"/>
      <c r="AI686" s="159"/>
      <c r="AJ686" s="159"/>
      <c r="AK686" s="159"/>
      <c r="AL686" s="159"/>
      <c r="AM686" s="159"/>
      <c r="AN686" s="159"/>
      <c r="AO686" s="159"/>
      <c r="AP686" s="159"/>
      <c r="AQ686" s="159"/>
      <c r="AR686" s="159"/>
      <c r="AS686" s="159"/>
      <c r="AT686" s="159"/>
      <c r="AU686" s="159"/>
    </row>
    <row r="687" spans="2:47" s="38" customFormat="1" ht="12.75">
      <c r="B687" s="43"/>
      <c r="H687" s="159"/>
      <c r="I687" s="159"/>
      <c r="J687" s="159"/>
      <c r="K687" s="159"/>
      <c r="L687" s="159"/>
      <c r="M687" s="159"/>
      <c r="N687" s="159"/>
      <c r="O687" s="159"/>
      <c r="P687" s="159"/>
      <c r="Q687" s="159"/>
      <c r="R687" s="159"/>
      <c r="S687" s="159"/>
      <c r="T687" s="159"/>
      <c r="U687" s="159"/>
      <c r="V687" s="159"/>
      <c r="W687" s="159"/>
      <c r="X687" s="159"/>
      <c r="Y687" s="159"/>
      <c r="Z687" s="159"/>
      <c r="AA687" s="159"/>
      <c r="AB687" s="159"/>
      <c r="AC687" s="159"/>
      <c r="AD687" s="159"/>
      <c r="AE687" s="159"/>
      <c r="AF687" s="159"/>
      <c r="AG687" s="159"/>
      <c r="AH687" s="159"/>
      <c r="AI687" s="159"/>
      <c r="AJ687" s="159"/>
      <c r="AK687" s="159"/>
      <c r="AL687" s="159"/>
      <c r="AM687" s="159"/>
      <c r="AN687" s="159"/>
      <c r="AO687" s="159"/>
      <c r="AP687" s="159"/>
      <c r="AQ687" s="159"/>
      <c r="AR687" s="159"/>
      <c r="AS687" s="159"/>
      <c r="AT687" s="159"/>
      <c r="AU687" s="159"/>
    </row>
    <row r="688" spans="2:47" s="38" customFormat="1" ht="12.75">
      <c r="B688" s="43"/>
      <c r="H688" s="159"/>
      <c r="I688" s="159"/>
      <c r="J688" s="159"/>
      <c r="K688" s="159"/>
      <c r="L688" s="159"/>
      <c r="M688" s="159"/>
      <c r="N688" s="159"/>
      <c r="O688" s="159"/>
      <c r="P688" s="159"/>
      <c r="Q688" s="159"/>
      <c r="R688" s="159"/>
      <c r="S688" s="159"/>
      <c r="T688" s="159"/>
      <c r="U688" s="159"/>
      <c r="V688" s="159"/>
      <c r="W688" s="159"/>
      <c r="X688" s="159"/>
      <c r="Y688" s="159"/>
      <c r="Z688" s="159"/>
      <c r="AA688" s="159"/>
      <c r="AB688" s="159"/>
      <c r="AC688" s="159"/>
      <c r="AD688" s="159"/>
      <c r="AE688" s="159"/>
      <c r="AF688" s="159"/>
      <c r="AG688" s="159"/>
      <c r="AH688" s="159"/>
      <c r="AI688" s="159"/>
      <c r="AJ688" s="159"/>
      <c r="AK688" s="159"/>
      <c r="AL688" s="159"/>
      <c r="AM688" s="159"/>
      <c r="AN688" s="159"/>
      <c r="AO688" s="159"/>
      <c r="AP688" s="159"/>
      <c r="AQ688" s="159"/>
      <c r="AR688" s="159"/>
      <c r="AS688" s="159"/>
      <c r="AT688" s="159"/>
      <c r="AU688" s="159"/>
    </row>
    <row r="689" spans="2:47" s="38" customFormat="1" ht="12.75">
      <c r="B689" s="43"/>
      <c r="H689" s="159"/>
      <c r="I689" s="159"/>
      <c r="J689" s="159"/>
      <c r="K689" s="159"/>
      <c r="L689" s="159"/>
      <c r="M689" s="159"/>
      <c r="N689" s="159"/>
      <c r="O689" s="159"/>
      <c r="P689" s="159"/>
      <c r="Q689" s="159"/>
      <c r="R689" s="159"/>
      <c r="S689" s="159"/>
      <c r="T689" s="159"/>
      <c r="U689" s="159"/>
      <c r="V689" s="159"/>
      <c r="W689" s="159"/>
      <c r="X689" s="159"/>
      <c r="Y689" s="159"/>
      <c r="Z689" s="159"/>
      <c r="AA689" s="159"/>
      <c r="AB689" s="159"/>
      <c r="AC689" s="159"/>
      <c r="AD689" s="159"/>
      <c r="AE689" s="159"/>
      <c r="AF689" s="159"/>
      <c r="AG689" s="159"/>
      <c r="AH689" s="159"/>
      <c r="AI689" s="159"/>
      <c r="AJ689" s="159"/>
      <c r="AK689" s="159"/>
      <c r="AL689" s="159"/>
      <c r="AM689" s="159"/>
      <c r="AN689" s="159"/>
      <c r="AO689" s="159"/>
      <c r="AP689" s="159"/>
      <c r="AQ689" s="159"/>
      <c r="AR689" s="159"/>
      <c r="AS689" s="159"/>
      <c r="AT689" s="159"/>
      <c r="AU689" s="159"/>
    </row>
    <row r="690" spans="2:47" s="38" customFormat="1" ht="12.75">
      <c r="B690" s="43"/>
      <c r="H690" s="159"/>
      <c r="I690" s="159"/>
      <c r="J690" s="159"/>
      <c r="K690" s="159"/>
      <c r="L690" s="159"/>
      <c r="M690" s="159"/>
      <c r="N690" s="159"/>
      <c r="O690" s="159"/>
      <c r="P690" s="159"/>
      <c r="Q690" s="159"/>
      <c r="R690" s="159"/>
      <c r="S690" s="159"/>
      <c r="T690" s="159"/>
      <c r="U690" s="159"/>
      <c r="V690" s="159"/>
      <c r="W690" s="159"/>
      <c r="X690" s="159"/>
      <c r="Y690" s="159"/>
      <c r="Z690" s="159"/>
      <c r="AA690" s="159"/>
      <c r="AB690" s="159"/>
      <c r="AC690" s="159"/>
      <c r="AD690" s="159"/>
      <c r="AE690" s="159"/>
      <c r="AF690" s="159"/>
      <c r="AG690" s="159"/>
      <c r="AH690" s="159"/>
      <c r="AI690" s="159"/>
      <c r="AJ690" s="159"/>
      <c r="AK690" s="159"/>
      <c r="AL690" s="159"/>
      <c r="AM690" s="159"/>
      <c r="AN690" s="159"/>
      <c r="AO690" s="159"/>
      <c r="AP690" s="159"/>
      <c r="AQ690" s="159"/>
      <c r="AR690" s="159"/>
      <c r="AS690" s="159"/>
      <c r="AT690" s="159"/>
      <c r="AU690" s="159"/>
    </row>
    <row r="691" spans="2:47" s="38" customFormat="1" ht="12.75">
      <c r="B691" s="43"/>
      <c r="H691" s="159"/>
      <c r="I691" s="159"/>
      <c r="J691" s="159"/>
      <c r="K691" s="159"/>
      <c r="L691" s="159"/>
      <c r="M691" s="159"/>
      <c r="N691" s="159"/>
      <c r="O691" s="159"/>
      <c r="P691" s="159"/>
      <c r="Q691" s="159"/>
      <c r="R691" s="159"/>
      <c r="S691" s="159"/>
      <c r="T691" s="159"/>
      <c r="U691" s="159"/>
      <c r="V691" s="159"/>
      <c r="W691" s="159"/>
      <c r="X691" s="159"/>
      <c r="Y691" s="159"/>
      <c r="Z691" s="159"/>
      <c r="AA691" s="159"/>
      <c r="AB691" s="159"/>
      <c r="AC691" s="159"/>
      <c r="AD691" s="159"/>
      <c r="AE691" s="159"/>
      <c r="AF691" s="159"/>
      <c r="AG691" s="159"/>
      <c r="AH691" s="159"/>
      <c r="AI691" s="159"/>
      <c r="AJ691" s="159"/>
      <c r="AK691" s="159"/>
      <c r="AL691" s="159"/>
      <c r="AM691" s="159"/>
      <c r="AN691" s="159"/>
      <c r="AO691" s="159"/>
      <c r="AP691" s="159"/>
      <c r="AQ691" s="159"/>
      <c r="AR691" s="159"/>
      <c r="AS691" s="159"/>
      <c r="AT691" s="159"/>
      <c r="AU691" s="159"/>
    </row>
    <row r="692" spans="2:47" s="38" customFormat="1" ht="12.75">
      <c r="B692" s="43"/>
      <c r="H692" s="159"/>
      <c r="I692" s="159"/>
      <c r="J692" s="159"/>
      <c r="K692" s="159"/>
      <c r="L692" s="159"/>
      <c r="M692" s="159"/>
      <c r="N692" s="159"/>
      <c r="O692" s="159"/>
      <c r="P692" s="159"/>
      <c r="Q692" s="159"/>
      <c r="R692" s="159"/>
      <c r="S692" s="159"/>
      <c r="T692" s="159"/>
      <c r="U692" s="159"/>
      <c r="V692" s="159"/>
      <c r="W692" s="159"/>
      <c r="X692" s="159"/>
      <c r="Y692" s="159"/>
      <c r="Z692" s="159"/>
      <c r="AA692" s="159"/>
      <c r="AB692" s="159"/>
      <c r="AC692" s="159"/>
      <c r="AD692" s="159"/>
      <c r="AE692" s="159"/>
      <c r="AF692" s="159"/>
      <c r="AG692" s="159"/>
      <c r="AH692" s="159"/>
      <c r="AI692" s="159"/>
      <c r="AJ692" s="159"/>
      <c r="AK692" s="159"/>
      <c r="AL692" s="159"/>
      <c r="AM692" s="159"/>
      <c r="AN692" s="159"/>
      <c r="AO692" s="159"/>
      <c r="AP692" s="159"/>
      <c r="AQ692" s="159"/>
      <c r="AR692" s="159"/>
      <c r="AS692" s="159"/>
      <c r="AT692" s="159"/>
      <c r="AU692" s="159"/>
    </row>
    <row r="693" spans="2:47" s="38" customFormat="1" ht="12.75">
      <c r="B693" s="43"/>
      <c r="H693" s="159"/>
      <c r="I693" s="159"/>
      <c r="J693" s="159"/>
      <c r="K693" s="159"/>
      <c r="L693" s="159"/>
      <c r="M693" s="159"/>
      <c r="N693" s="159"/>
      <c r="O693" s="159"/>
      <c r="P693" s="159"/>
      <c r="Q693" s="159"/>
      <c r="R693" s="159"/>
      <c r="S693" s="159"/>
      <c r="T693" s="159"/>
      <c r="U693" s="159"/>
      <c r="V693" s="159"/>
      <c r="W693" s="159"/>
      <c r="X693" s="159"/>
      <c r="Y693" s="159"/>
      <c r="Z693" s="159"/>
      <c r="AA693" s="159"/>
      <c r="AB693" s="159"/>
      <c r="AC693" s="159"/>
      <c r="AD693" s="159"/>
      <c r="AE693" s="159"/>
      <c r="AF693" s="159"/>
      <c r="AG693" s="159"/>
      <c r="AH693" s="159"/>
      <c r="AI693" s="159"/>
      <c r="AJ693" s="159"/>
      <c r="AK693" s="159"/>
      <c r="AL693" s="159"/>
      <c r="AM693" s="159"/>
      <c r="AN693" s="159"/>
      <c r="AO693" s="159"/>
      <c r="AP693" s="159"/>
      <c r="AQ693" s="159"/>
      <c r="AR693" s="159"/>
      <c r="AS693" s="159"/>
      <c r="AT693" s="159"/>
      <c r="AU693" s="159"/>
    </row>
    <row r="694" spans="2:47" s="38" customFormat="1" ht="12.75">
      <c r="B694" s="43"/>
      <c r="H694" s="159"/>
      <c r="I694" s="159"/>
      <c r="J694" s="159"/>
      <c r="K694" s="159"/>
      <c r="L694" s="159"/>
      <c r="M694" s="159"/>
      <c r="N694" s="159"/>
      <c r="O694" s="159"/>
      <c r="P694" s="159"/>
      <c r="Q694" s="159"/>
      <c r="R694" s="159"/>
      <c r="S694" s="159"/>
      <c r="T694" s="159"/>
      <c r="U694" s="159"/>
      <c r="V694" s="159"/>
      <c r="W694" s="159"/>
      <c r="X694" s="159"/>
      <c r="Y694" s="159"/>
      <c r="Z694" s="159"/>
      <c r="AA694" s="159"/>
      <c r="AB694" s="159"/>
      <c r="AC694" s="159"/>
      <c r="AD694" s="159"/>
      <c r="AE694" s="159"/>
      <c r="AF694" s="159"/>
      <c r="AG694" s="159"/>
      <c r="AH694" s="159"/>
      <c r="AI694" s="159"/>
      <c r="AJ694" s="159"/>
      <c r="AK694" s="159"/>
      <c r="AL694" s="159"/>
      <c r="AM694" s="159"/>
      <c r="AN694" s="159"/>
      <c r="AO694" s="159"/>
      <c r="AP694" s="159"/>
      <c r="AQ694" s="159"/>
      <c r="AR694" s="159"/>
      <c r="AS694" s="159"/>
      <c r="AT694" s="159"/>
      <c r="AU694" s="159"/>
    </row>
    <row r="695" spans="2:47" s="38" customFormat="1" ht="12.75">
      <c r="B695" s="43"/>
      <c r="H695" s="159"/>
      <c r="I695" s="159"/>
      <c r="J695" s="159"/>
      <c r="K695" s="159"/>
      <c r="L695" s="159"/>
      <c r="M695" s="159"/>
      <c r="N695" s="159"/>
      <c r="O695" s="159"/>
      <c r="P695" s="159"/>
      <c r="Q695" s="159"/>
      <c r="R695" s="159"/>
      <c r="S695" s="159"/>
      <c r="T695" s="159"/>
      <c r="U695" s="159"/>
      <c r="V695" s="159"/>
      <c r="W695" s="159"/>
      <c r="X695" s="159"/>
      <c r="Y695" s="159"/>
      <c r="Z695" s="159"/>
      <c r="AA695" s="159"/>
      <c r="AB695" s="159"/>
      <c r="AC695" s="159"/>
      <c r="AD695" s="159"/>
      <c r="AE695" s="159"/>
      <c r="AF695" s="159"/>
      <c r="AG695" s="159"/>
      <c r="AH695" s="159"/>
      <c r="AI695" s="159"/>
      <c r="AJ695" s="159"/>
      <c r="AK695" s="159"/>
      <c r="AL695" s="159"/>
      <c r="AM695" s="159"/>
      <c r="AN695" s="159"/>
      <c r="AO695" s="159"/>
      <c r="AP695" s="159"/>
      <c r="AQ695" s="159"/>
      <c r="AR695" s="159"/>
      <c r="AS695" s="159"/>
      <c r="AT695" s="159"/>
      <c r="AU695" s="159"/>
    </row>
    <row r="696" spans="2:47" s="38" customFormat="1" ht="12.75">
      <c r="B696" s="43"/>
      <c r="H696" s="159"/>
      <c r="I696" s="159"/>
      <c r="J696" s="159"/>
      <c r="K696" s="159"/>
      <c r="L696" s="159"/>
      <c r="M696" s="159"/>
      <c r="N696" s="159"/>
      <c r="O696" s="159"/>
      <c r="P696" s="159"/>
      <c r="Q696" s="159"/>
      <c r="R696" s="159"/>
      <c r="S696" s="159"/>
      <c r="T696" s="159"/>
      <c r="U696" s="159"/>
      <c r="V696" s="159"/>
      <c r="W696" s="159"/>
      <c r="X696" s="159"/>
      <c r="Y696" s="159"/>
      <c r="Z696" s="159"/>
      <c r="AA696" s="159"/>
      <c r="AB696" s="159"/>
      <c r="AC696" s="159"/>
      <c r="AD696" s="159"/>
      <c r="AE696" s="159"/>
      <c r="AF696" s="159"/>
      <c r="AG696" s="159"/>
      <c r="AH696" s="159"/>
      <c r="AI696" s="159"/>
      <c r="AJ696" s="159"/>
      <c r="AK696" s="159"/>
      <c r="AL696" s="159"/>
      <c r="AM696" s="159"/>
      <c r="AN696" s="159"/>
      <c r="AO696" s="159"/>
      <c r="AP696" s="159"/>
      <c r="AQ696" s="159"/>
      <c r="AR696" s="159"/>
      <c r="AS696" s="159"/>
      <c r="AT696" s="159"/>
      <c r="AU696" s="159"/>
    </row>
    <row r="697" spans="2:47" s="38" customFormat="1" ht="12.75">
      <c r="B697" s="43"/>
      <c r="H697" s="159"/>
      <c r="I697" s="159"/>
      <c r="J697" s="159"/>
      <c r="K697" s="159"/>
      <c r="L697" s="159"/>
      <c r="M697" s="159"/>
      <c r="N697" s="159"/>
      <c r="O697" s="159"/>
      <c r="P697" s="159"/>
      <c r="Q697" s="159"/>
      <c r="R697" s="159"/>
      <c r="S697" s="159"/>
      <c r="T697" s="159"/>
      <c r="U697" s="159"/>
      <c r="V697" s="159"/>
      <c r="W697" s="159"/>
      <c r="X697" s="159"/>
      <c r="Y697" s="159"/>
      <c r="Z697" s="159"/>
      <c r="AA697" s="159"/>
      <c r="AB697" s="159"/>
      <c r="AC697" s="159"/>
      <c r="AD697" s="159"/>
      <c r="AE697" s="159"/>
      <c r="AF697" s="159"/>
      <c r="AG697" s="159"/>
      <c r="AH697" s="159"/>
      <c r="AI697" s="159"/>
      <c r="AJ697" s="159"/>
      <c r="AK697" s="159"/>
      <c r="AL697" s="159"/>
      <c r="AM697" s="159"/>
      <c r="AN697" s="159"/>
      <c r="AO697" s="159"/>
      <c r="AP697" s="159"/>
      <c r="AQ697" s="159"/>
      <c r="AR697" s="159"/>
      <c r="AS697" s="159"/>
      <c r="AT697" s="159"/>
      <c r="AU697" s="159"/>
    </row>
    <row r="698" spans="2:47" s="38" customFormat="1" ht="12.75">
      <c r="B698" s="43"/>
      <c r="H698" s="159"/>
      <c r="I698" s="159"/>
      <c r="J698" s="159"/>
      <c r="K698" s="159"/>
      <c r="L698" s="159"/>
      <c r="M698" s="159"/>
      <c r="N698" s="159"/>
      <c r="O698" s="159"/>
      <c r="P698" s="159"/>
      <c r="Q698" s="159"/>
      <c r="R698" s="159"/>
      <c r="S698" s="159"/>
      <c r="T698" s="159"/>
      <c r="U698" s="159"/>
      <c r="V698" s="159"/>
      <c r="W698" s="159"/>
      <c r="X698" s="159"/>
      <c r="Y698" s="159"/>
      <c r="Z698" s="159"/>
      <c r="AA698" s="159"/>
      <c r="AB698" s="159"/>
      <c r="AC698" s="159"/>
      <c r="AD698" s="159"/>
      <c r="AE698" s="159"/>
      <c r="AF698" s="159"/>
      <c r="AG698" s="159"/>
      <c r="AH698" s="159"/>
      <c r="AI698" s="159"/>
      <c r="AJ698" s="159"/>
      <c r="AK698" s="159"/>
      <c r="AL698" s="159"/>
      <c r="AM698" s="159"/>
      <c r="AN698" s="159"/>
      <c r="AO698" s="159"/>
      <c r="AP698" s="159"/>
      <c r="AQ698" s="159"/>
      <c r="AR698" s="159"/>
      <c r="AS698" s="159"/>
      <c r="AT698" s="159"/>
      <c r="AU698" s="159"/>
    </row>
    <row r="699" spans="2:47" s="38" customFormat="1" ht="12.75">
      <c r="B699" s="43"/>
      <c r="H699" s="159"/>
      <c r="I699" s="159"/>
      <c r="J699" s="159"/>
      <c r="K699" s="159"/>
      <c r="L699" s="159"/>
      <c r="M699" s="159"/>
      <c r="N699" s="159"/>
      <c r="O699" s="159"/>
      <c r="P699" s="159"/>
      <c r="Q699" s="159"/>
      <c r="R699" s="159"/>
      <c r="S699" s="159"/>
      <c r="T699" s="159"/>
      <c r="U699" s="159"/>
      <c r="V699" s="159"/>
      <c r="W699" s="159"/>
      <c r="X699" s="159"/>
      <c r="Y699" s="159"/>
      <c r="Z699" s="159"/>
      <c r="AA699" s="159"/>
      <c r="AB699" s="159"/>
      <c r="AC699" s="159"/>
      <c r="AD699" s="159"/>
      <c r="AE699" s="159"/>
      <c r="AF699" s="159"/>
      <c r="AG699" s="159"/>
      <c r="AH699" s="159"/>
      <c r="AI699" s="159"/>
      <c r="AJ699" s="159"/>
      <c r="AK699" s="159"/>
      <c r="AL699" s="159"/>
      <c r="AM699" s="159"/>
      <c r="AN699" s="159"/>
      <c r="AO699" s="159"/>
      <c r="AP699" s="159"/>
      <c r="AQ699" s="159"/>
      <c r="AR699" s="159"/>
      <c r="AS699" s="159"/>
      <c r="AT699" s="159"/>
      <c r="AU699" s="159"/>
    </row>
    <row r="700" spans="2:47" s="38" customFormat="1" ht="12.75">
      <c r="B700" s="43"/>
      <c r="H700" s="159"/>
      <c r="I700" s="159"/>
      <c r="J700" s="159"/>
      <c r="K700" s="159"/>
      <c r="L700" s="159"/>
      <c r="M700" s="159"/>
      <c r="N700" s="159"/>
      <c r="O700" s="159"/>
      <c r="P700" s="159"/>
      <c r="Q700" s="159"/>
      <c r="R700" s="159"/>
      <c r="S700" s="159"/>
      <c r="T700" s="159"/>
      <c r="U700" s="159"/>
      <c r="V700" s="159"/>
      <c r="W700" s="159"/>
      <c r="X700" s="159"/>
      <c r="Y700" s="159"/>
      <c r="Z700" s="159"/>
      <c r="AA700" s="159"/>
      <c r="AB700" s="159"/>
      <c r="AC700" s="159"/>
      <c r="AD700" s="159"/>
      <c r="AE700" s="159"/>
      <c r="AF700" s="159"/>
      <c r="AG700" s="159"/>
      <c r="AH700" s="159"/>
      <c r="AI700" s="159"/>
      <c r="AJ700" s="159"/>
      <c r="AK700" s="159"/>
      <c r="AL700" s="159"/>
      <c r="AM700" s="159"/>
      <c r="AN700" s="159"/>
      <c r="AO700" s="159"/>
      <c r="AP700" s="159"/>
      <c r="AQ700" s="159"/>
      <c r="AR700" s="159"/>
      <c r="AS700" s="159"/>
      <c r="AT700" s="159"/>
      <c r="AU700" s="159"/>
    </row>
    <row r="701" spans="2:47" s="38" customFormat="1" ht="12.75">
      <c r="B701" s="43"/>
      <c r="H701" s="159"/>
      <c r="I701" s="159"/>
      <c r="J701" s="159"/>
      <c r="K701" s="159"/>
      <c r="L701" s="159"/>
      <c r="M701" s="159"/>
      <c r="N701" s="159"/>
      <c r="O701" s="159"/>
      <c r="P701" s="159"/>
      <c r="Q701" s="159"/>
      <c r="R701" s="159"/>
      <c r="S701" s="159"/>
      <c r="T701" s="159"/>
      <c r="U701" s="159"/>
      <c r="V701" s="159"/>
      <c r="W701" s="159"/>
      <c r="X701" s="159"/>
      <c r="Y701" s="159"/>
      <c r="Z701" s="159"/>
      <c r="AA701" s="159"/>
      <c r="AB701" s="159"/>
      <c r="AC701" s="159"/>
      <c r="AD701" s="159"/>
      <c r="AE701" s="159"/>
      <c r="AF701" s="159"/>
      <c r="AG701" s="159"/>
      <c r="AH701" s="159"/>
      <c r="AI701" s="159"/>
      <c r="AJ701" s="159"/>
      <c r="AK701" s="159"/>
      <c r="AL701" s="159"/>
      <c r="AM701" s="159"/>
      <c r="AN701" s="159"/>
      <c r="AO701" s="159"/>
      <c r="AP701" s="159"/>
      <c r="AQ701" s="159"/>
      <c r="AR701" s="159"/>
      <c r="AS701" s="159"/>
      <c r="AT701" s="159"/>
      <c r="AU701" s="159"/>
    </row>
    <row r="702" spans="2:47" s="38" customFormat="1" ht="12.75">
      <c r="B702" s="43"/>
      <c r="H702" s="159"/>
      <c r="I702" s="159"/>
      <c r="J702" s="159"/>
      <c r="K702" s="159"/>
      <c r="L702" s="159"/>
      <c r="M702" s="159"/>
      <c r="N702" s="159"/>
      <c r="O702" s="159"/>
      <c r="P702" s="159"/>
      <c r="Q702" s="159"/>
      <c r="R702" s="159"/>
      <c r="S702" s="159"/>
      <c r="T702" s="159"/>
      <c r="U702" s="159"/>
      <c r="V702" s="159"/>
      <c r="W702" s="159"/>
      <c r="X702" s="159"/>
      <c r="Y702" s="159"/>
      <c r="Z702" s="159"/>
      <c r="AA702" s="159"/>
      <c r="AB702" s="159"/>
      <c r="AC702" s="159"/>
      <c r="AD702" s="159"/>
      <c r="AE702" s="159"/>
      <c r="AF702" s="159"/>
      <c r="AG702" s="159"/>
      <c r="AH702" s="159"/>
      <c r="AI702" s="159"/>
      <c r="AJ702" s="159"/>
      <c r="AK702" s="159"/>
      <c r="AL702" s="159"/>
      <c r="AM702" s="159"/>
      <c r="AN702" s="159"/>
      <c r="AO702" s="159"/>
      <c r="AP702" s="159"/>
      <c r="AQ702" s="159"/>
      <c r="AR702" s="159"/>
      <c r="AS702" s="159"/>
      <c r="AT702" s="159"/>
      <c r="AU702" s="159"/>
    </row>
    <row r="703" spans="2:47" s="38" customFormat="1" ht="12.75">
      <c r="B703" s="43"/>
      <c r="H703" s="159"/>
      <c r="I703" s="159"/>
      <c r="J703" s="159"/>
      <c r="K703" s="159"/>
      <c r="L703" s="159"/>
      <c r="M703" s="159"/>
      <c r="N703" s="159"/>
      <c r="O703" s="159"/>
      <c r="P703" s="159"/>
      <c r="Q703" s="159"/>
      <c r="R703" s="159"/>
      <c r="S703" s="159"/>
      <c r="T703" s="159"/>
      <c r="U703" s="159"/>
      <c r="V703" s="159"/>
      <c r="W703" s="159"/>
      <c r="X703" s="159"/>
      <c r="Y703" s="159"/>
      <c r="Z703" s="159"/>
      <c r="AA703" s="159"/>
      <c r="AB703" s="159"/>
      <c r="AC703" s="159"/>
      <c r="AD703" s="159"/>
      <c r="AE703" s="159"/>
      <c r="AF703" s="159"/>
      <c r="AG703" s="159"/>
      <c r="AH703" s="159"/>
      <c r="AI703" s="159"/>
      <c r="AJ703" s="159"/>
      <c r="AK703" s="159"/>
      <c r="AL703" s="159"/>
      <c r="AM703" s="159"/>
      <c r="AN703" s="159"/>
      <c r="AO703" s="159"/>
      <c r="AP703" s="159"/>
      <c r="AQ703" s="159"/>
      <c r="AR703" s="159"/>
      <c r="AS703" s="159"/>
      <c r="AT703" s="159"/>
      <c r="AU703" s="159"/>
    </row>
    <row r="704" spans="2:47" s="38" customFormat="1" ht="12.75">
      <c r="B704" s="43"/>
      <c r="H704" s="159"/>
      <c r="I704" s="159"/>
      <c r="J704" s="159"/>
      <c r="K704" s="159"/>
      <c r="L704" s="159"/>
      <c r="M704" s="159"/>
      <c r="N704" s="159"/>
      <c r="O704" s="159"/>
      <c r="P704" s="159"/>
      <c r="Q704" s="159"/>
      <c r="R704" s="159"/>
      <c r="S704" s="159"/>
      <c r="T704" s="159"/>
      <c r="U704" s="159"/>
      <c r="V704" s="159"/>
      <c r="W704" s="159"/>
      <c r="X704" s="159"/>
      <c r="Y704" s="159"/>
      <c r="Z704" s="159"/>
      <c r="AA704" s="159"/>
      <c r="AB704" s="159"/>
      <c r="AC704" s="159"/>
      <c r="AD704" s="159"/>
      <c r="AE704" s="159"/>
      <c r="AF704" s="159"/>
      <c r="AG704" s="159"/>
      <c r="AH704" s="159"/>
      <c r="AI704" s="159"/>
      <c r="AJ704" s="159"/>
      <c r="AK704" s="159"/>
      <c r="AL704" s="159"/>
      <c r="AM704" s="159"/>
      <c r="AN704" s="159"/>
      <c r="AO704" s="159"/>
      <c r="AP704" s="159"/>
      <c r="AQ704" s="159"/>
      <c r="AR704" s="159"/>
      <c r="AS704" s="159"/>
      <c r="AT704" s="159"/>
      <c r="AU704" s="159"/>
    </row>
    <row r="705" spans="2:47" s="38" customFormat="1" ht="12.75">
      <c r="B705" s="43"/>
      <c r="H705" s="159"/>
      <c r="I705" s="159"/>
      <c r="J705" s="159"/>
      <c r="K705" s="159"/>
      <c r="L705" s="159"/>
      <c r="M705" s="159"/>
      <c r="N705" s="159"/>
      <c r="O705" s="159"/>
      <c r="P705" s="159"/>
      <c r="Q705" s="159"/>
      <c r="R705" s="159"/>
      <c r="S705" s="159"/>
      <c r="T705" s="159"/>
      <c r="U705" s="159"/>
      <c r="V705" s="159"/>
      <c r="W705" s="159"/>
      <c r="X705" s="159"/>
      <c r="Y705" s="159"/>
      <c r="Z705" s="159"/>
      <c r="AA705" s="159"/>
      <c r="AB705" s="159"/>
      <c r="AC705" s="159"/>
      <c r="AD705" s="159"/>
      <c r="AE705" s="159"/>
      <c r="AF705" s="159"/>
      <c r="AG705" s="159"/>
      <c r="AH705" s="159"/>
      <c r="AI705" s="159"/>
      <c r="AJ705" s="159"/>
      <c r="AK705" s="159"/>
      <c r="AL705" s="159"/>
      <c r="AM705" s="159"/>
      <c r="AN705" s="159"/>
      <c r="AO705" s="159"/>
      <c r="AP705" s="159"/>
      <c r="AQ705" s="159"/>
      <c r="AR705" s="159"/>
      <c r="AS705" s="159"/>
      <c r="AT705" s="159"/>
      <c r="AU705" s="159"/>
    </row>
    <row r="706" spans="2:47" s="38" customFormat="1" ht="12.75">
      <c r="B706" s="43"/>
      <c r="H706" s="159"/>
      <c r="I706" s="159"/>
      <c r="J706" s="159"/>
      <c r="K706" s="159"/>
      <c r="L706" s="159"/>
      <c r="M706" s="159"/>
      <c r="N706" s="159"/>
      <c r="O706" s="159"/>
      <c r="P706" s="159"/>
      <c r="Q706" s="159"/>
      <c r="R706" s="159"/>
      <c r="S706" s="159"/>
      <c r="T706" s="159"/>
      <c r="U706" s="159"/>
      <c r="V706" s="159"/>
      <c r="W706" s="159"/>
      <c r="X706" s="159"/>
      <c r="Y706" s="159"/>
      <c r="Z706" s="159"/>
      <c r="AA706" s="159"/>
      <c r="AB706" s="159"/>
      <c r="AC706" s="159"/>
      <c r="AD706" s="159"/>
      <c r="AE706" s="159"/>
      <c r="AF706" s="159"/>
      <c r="AG706" s="159"/>
      <c r="AH706" s="159"/>
      <c r="AI706" s="159"/>
      <c r="AJ706" s="159"/>
      <c r="AK706" s="159"/>
      <c r="AL706" s="159"/>
      <c r="AM706" s="159"/>
      <c r="AN706" s="159"/>
      <c r="AO706" s="159"/>
      <c r="AP706" s="159"/>
      <c r="AQ706" s="159"/>
      <c r="AR706" s="159"/>
      <c r="AS706" s="159"/>
      <c r="AT706" s="159"/>
      <c r="AU706" s="159"/>
    </row>
    <row r="707" spans="2:47" s="38" customFormat="1" ht="12.75">
      <c r="B707" s="43"/>
      <c r="H707" s="159"/>
      <c r="I707" s="159"/>
      <c r="J707" s="159"/>
      <c r="K707" s="159"/>
      <c r="L707" s="159"/>
      <c r="M707" s="159"/>
      <c r="N707" s="159"/>
      <c r="O707" s="159"/>
      <c r="P707" s="159"/>
      <c r="Q707" s="159"/>
      <c r="R707" s="159"/>
      <c r="S707" s="159"/>
      <c r="T707" s="159"/>
      <c r="U707" s="159"/>
      <c r="V707" s="159"/>
      <c r="W707" s="159"/>
      <c r="X707" s="159"/>
      <c r="Y707" s="159"/>
      <c r="Z707" s="159"/>
      <c r="AA707" s="159"/>
      <c r="AB707" s="159"/>
      <c r="AC707" s="159"/>
      <c r="AD707" s="159"/>
      <c r="AE707" s="159"/>
      <c r="AF707" s="159"/>
      <c r="AG707" s="159"/>
      <c r="AH707" s="159"/>
      <c r="AI707" s="159"/>
      <c r="AJ707" s="159"/>
      <c r="AK707" s="159"/>
      <c r="AL707" s="159"/>
      <c r="AM707" s="159"/>
      <c r="AN707" s="159"/>
      <c r="AO707" s="159"/>
      <c r="AP707" s="159"/>
      <c r="AQ707" s="159"/>
      <c r="AR707" s="159"/>
      <c r="AS707" s="159"/>
      <c r="AT707" s="159"/>
      <c r="AU707" s="159"/>
    </row>
    <row r="708" spans="2:47" s="38" customFormat="1" ht="12.75">
      <c r="B708" s="43"/>
      <c r="H708" s="159"/>
      <c r="I708" s="159"/>
      <c r="J708" s="159"/>
      <c r="K708" s="159"/>
      <c r="L708" s="159"/>
      <c r="M708" s="159"/>
      <c r="N708" s="159"/>
      <c r="O708" s="159"/>
      <c r="P708" s="159"/>
      <c r="Q708" s="159"/>
      <c r="R708" s="159"/>
      <c r="S708" s="159"/>
      <c r="T708" s="159"/>
      <c r="U708" s="159"/>
      <c r="V708" s="159"/>
      <c r="W708" s="159"/>
      <c r="X708" s="159"/>
      <c r="Y708" s="159"/>
      <c r="Z708" s="159"/>
      <c r="AA708" s="159"/>
      <c r="AB708" s="159"/>
      <c r="AC708" s="159"/>
      <c r="AD708" s="159"/>
      <c r="AE708" s="159"/>
      <c r="AF708" s="159"/>
      <c r="AG708" s="159"/>
      <c r="AH708" s="159"/>
      <c r="AI708" s="159"/>
      <c r="AJ708" s="159"/>
      <c r="AK708" s="159"/>
      <c r="AL708" s="159"/>
      <c r="AM708" s="159"/>
      <c r="AN708" s="159"/>
      <c r="AO708" s="159"/>
      <c r="AP708" s="159"/>
      <c r="AQ708" s="159"/>
      <c r="AR708" s="159"/>
      <c r="AS708" s="159"/>
      <c r="AT708" s="159"/>
      <c r="AU708" s="159"/>
    </row>
    <row r="709" spans="2:47" s="38" customFormat="1" ht="12.75">
      <c r="B709" s="43"/>
      <c r="H709" s="159"/>
      <c r="I709" s="159"/>
      <c r="J709" s="159"/>
      <c r="K709" s="159"/>
      <c r="L709" s="159"/>
      <c r="M709" s="159"/>
      <c r="N709" s="159"/>
      <c r="O709" s="159"/>
      <c r="P709" s="159"/>
      <c r="Q709" s="159"/>
      <c r="R709" s="159"/>
      <c r="S709" s="159"/>
      <c r="T709" s="159"/>
      <c r="U709" s="159"/>
      <c r="V709" s="159"/>
      <c r="W709" s="159"/>
      <c r="X709" s="159"/>
      <c r="Y709" s="159"/>
      <c r="Z709" s="159"/>
      <c r="AA709" s="159"/>
      <c r="AB709" s="159"/>
      <c r="AC709" s="159"/>
      <c r="AD709" s="159"/>
      <c r="AE709" s="159"/>
      <c r="AF709" s="159"/>
      <c r="AG709" s="159"/>
      <c r="AH709" s="159"/>
      <c r="AI709" s="159"/>
      <c r="AJ709" s="159"/>
      <c r="AK709" s="159"/>
      <c r="AL709" s="159"/>
      <c r="AM709" s="159"/>
      <c r="AN709" s="159"/>
      <c r="AO709" s="159"/>
      <c r="AP709" s="159"/>
      <c r="AQ709" s="159"/>
      <c r="AR709" s="159"/>
      <c r="AS709" s="159"/>
      <c r="AT709" s="159"/>
      <c r="AU709" s="159"/>
    </row>
    <row r="710" spans="2:47" s="38" customFormat="1" ht="12.75">
      <c r="B710" s="43"/>
      <c r="H710" s="159"/>
      <c r="I710" s="159"/>
      <c r="J710" s="159"/>
      <c r="K710" s="159"/>
      <c r="L710" s="159"/>
      <c r="M710" s="159"/>
      <c r="N710" s="159"/>
      <c r="O710" s="159"/>
      <c r="P710" s="159"/>
      <c r="Q710" s="159"/>
      <c r="R710" s="159"/>
      <c r="S710" s="159"/>
      <c r="T710" s="159"/>
      <c r="U710" s="159"/>
      <c r="V710" s="159"/>
      <c r="W710" s="159"/>
      <c r="X710" s="159"/>
      <c r="Y710" s="159"/>
      <c r="Z710" s="159"/>
      <c r="AA710" s="159"/>
      <c r="AB710" s="159"/>
      <c r="AC710" s="159"/>
      <c r="AD710" s="159"/>
      <c r="AE710" s="159"/>
      <c r="AF710" s="159"/>
      <c r="AG710" s="159"/>
      <c r="AH710" s="159"/>
      <c r="AI710" s="159"/>
      <c r="AJ710" s="159"/>
      <c r="AK710" s="159"/>
      <c r="AL710" s="159"/>
      <c r="AM710" s="159"/>
      <c r="AN710" s="159"/>
      <c r="AO710" s="159"/>
      <c r="AP710" s="159"/>
      <c r="AQ710" s="159"/>
      <c r="AR710" s="159"/>
      <c r="AS710" s="159"/>
      <c r="AT710" s="159"/>
      <c r="AU710" s="159"/>
    </row>
    <row r="711" spans="2:47" s="38" customFormat="1" ht="12.75">
      <c r="B711" s="43"/>
      <c r="H711" s="159"/>
      <c r="I711" s="159"/>
      <c r="J711" s="159"/>
      <c r="K711" s="159"/>
      <c r="L711" s="159"/>
      <c r="M711" s="159"/>
      <c r="N711" s="159"/>
      <c r="O711" s="159"/>
      <c r="P711" s="159"/>
      <c r="Q711" s="159"/>
      <c r="R711" s="159"/>
      <c r="S711" s="159"/>
      <c r="T711" s="159"/>
      <c r="U711" s="159"/>
      <c r="V711" s="159"/>
      <c r="W711" s="159"/>
      <c r="X711" s="159"/>
      <c r="Y711" s="159"/>
      <c r="Z711" s="159"/>
      <c r="AA711" s="159"/>
      <c r="AB711" s="159"/>
      <c r="AC711" s="159"/>
      <c r="AD711" s="159"/>
      <c r="AE711" s="159"/>
      <c r="AF711" s="159"/>
      <c r="AG711" s="159"/>
      <c r="AH711" s="159"/>
      <c r="AI711" s="159"/>
      <c r="AJ711" s="159"/>
      <c r="AK711" s="159"/>
      <c r="AL711" s="159"/>
      <c r="AM711" s="159"/>
      <c r="AN711" s="159"/>
      <c r="AO711" s="159"/>
      <c r="AP711" s="159"/>
      <c r="AQ711" s="159"/>
      <c r="AR711" s="159"/>
      <c r="AS711" s="159"/>
      <c r="AT711" s="159"/>
      <c r="AU711" s="159"/>
    </row>
    <row r="712" spans="2:47" s="38" customFormat="1" ht="12.75">
      <c r="B712" s="43"/>
      <c r="H712" s="159"/>
      <c r="I712" s="159"/>
      <c r="J712" s="159"/>
      <c r="K712" s="159"/>
      <c r="L712" s="159"/>
      <c r="M712" s="159"/>
      <c r="N712" s="159"/>
      <c r="O712" s="159"/>
      <c r="P712" s="159"/>
      <c r="Q712" s="159"/>
      <c r="R712" s="159"/>
      <c r="S712" s="159"/>
      <c r="T712" s="159"/>
      <c r="U712" s="159"/>
      <c r="V712" s="159"/>
      <c r="W712" s="159"/>
      <c r="X712" s="159"/>
      <c r="Y712" s="159"/>
      <c r="Z712" s="159"/>
      <c r="AA712" s="159"/>
      <c r="AB712" s="159"/>
      <c r="AC712" s="159"/>
      <c r="AD712" s="159"/>
      <c r="AE712" s="159"/>
      <c r="AF712" s="159"/>
      <c r="AG712" s="159"/>
      <c r="AH712" s="159"/>
      <c r="AI712" s="159"/>
      <c r="AJ712" s="159"/>
      <c r="AK712" s="159"/>
      <c r="AL712" s="159"/>
      <c r="AM712" s="159"/>
      <c r="AN712" s="159"/>
      <c r="AO712" s="159"/>
      <c r="AP712" s="159"/>
      <c r="AQ712" s="159"/>
      <c r="AR712" s="159"/>
      <c r="AS712" s="159"/>
      <c r="AT712" s="159"/>
      <c r="AU712" s="159"/>
    </row>
    <row r="713" spans="2:47" s="38" customFormat="1" ht="12.75">
      <c r="B713" s="43"/>
      <c r="H713" s="159"/>
      <c r="I713" s="159"/>
      <c r="J713" s="159"/>
      <c r="K713" s="159"/>
      <c r="L713" s="159"/>
      <c r="M713" s="159"/>
      <c r="N713" s="159"/>
      <c r="O713" s="159"/>
      <c r="P713" s="159"/>
      <c r="Q713" s="159"/>
      <c r="R713" s="159"/>
      <c r="S713" s="159"/>
      <c r="T713" s="159"/>
      <c r="U713" s="159"/>
      <c r="V713" s="159"/>
      <c r="W713" s="159"/>
      <c r="X713" s="159"/>
      <c r="Y713" s="159"/>
      <c r="Z713" s="159"/>
      <c r="AA713" s="159"/>
      <c r="AB713" s="159"/>
      <c r="AC713" s="159"/>
      <c r="AD713" s="159"/>
      <c r="AE713" s="159"/>
      <c r="AF713" s="159"/>
      <c r="AG713" s="159"/>
      <c r="AH713" s="159"/>
      <c r="AI713" s="159"/>
      <c r="AJ713" s="159"/>
      <c r="AK713" s="159"/>
      <c r="AL713" s="159"/>
      <c r="AM713" s="159"/>
      <c r="AN713" s="159"/>
      <c r="AO713" s="159"/>
      <c r="AP713" s="159"/>
      <c r="AQ713" s="159"/>
      <c r="AR713" s="159"/>
      <c r="AS713" s="159"/>
      <c r="AT713" s="159"/>
      <c r="AU713" s="159"/>
    </row>
    <row r="714" spans="2:47" s="38" customFormat="1" ht="12.75">
      <c r="B714" s="43"/>
      <c r="H714" s="159"/>
      <c r="I714" s="159"/>
      <c r="J714" s="159"/>
      <c r="K714" s="159"/>
      <c r="L714" s="159"/>
      <c r="M714" s="159"/>
      <c r="N714" s="159"/>
      <c r="O714" s="159"/>
      <c r="P714" s="159"/>
      <c r="Q714" s="159"/>
      <c r="R714" s="159"/>
      <c r="S714" s="159"/>
      <c r="T714" s="159"/>
      <c r="U714" s="159"/>
      <c r="V714" s="159"/>
      <c r="W714" s="159"/>
      <c r="X714" s="159"/>
      <c r="Y714" s="159"/>
      <c r="Z714" s="159"/>
      <c r="AA714" s="159"/>
      <c r="AB714" s="159"/>
      <c r="AC714" s="159"/>
      <c r="AD714" s="159"/>
      <c r="AE714" s="159"/>
      <c r="AF714" s="159"/>
      <c r="AG714" s="159"/>
      <c r="AH714" s="159"/>
      <c r="AI714" s="159"/>
      <c r="AJ714" s="159"/>
      <c r="AK714" s="159"/>
      <c r="AL714" s="159"/>
      <c r="AM714" s="159"/>
      <c r="AN714" s="159"/>
      <c r="AO714" s="159"/>
      <c r="AP714" s="159"/>
      <c r="AQ714" s="159"/>
      <c r="AR714" s="159"/>
      <c r="AS714" s="159"/>
      <c r="AT714" s="159"/>
      <c r="AU714" s="159"/>
    </row>
    <row r="715" spans="2:47" s="38" customFormat="1" ht="12.75">
      <c r="B715" s="43"/>
      <c r="H715" s="159"/>
      <c r="I715" s="159"/>
      <c r="J715" s="159"/>
      <c r="K715" s="159"/>
      <c r="L715" s="159"/>
      <c r="M715" s="159"/>
      <c r="N715" s="159"/>
      <c r="O715" s="159"/>
      <c r="P715" s="159"/>
      <c r="Q715" s="159"/>
      <c r="R715" s="159"/>
      <c r="S715" s="159"/>
      <c r="T715" s="159"/>
      <c r="U715" s="159"/>
      <c r="V715" s="159"/>
      <c r="W715" s="159"/>
      <c r="X715" s="159"/>
      <c r="Y715" s="159"/>
      <c r="Z715" s="159"/>
      <c r="AA715" s="159"/>
      <c r="AB715" s="159"/>
      <c r="AC715" s="159"/>
      <c r="AD715" s="159"/>
      <c r="AE715" s="159"/>
      <c r="AF715" s="159"/>
      <c r="AG715" s="159"/>
      <c r="AH715" s="159"/>
      <c r="AI715" s="159"/>
      <c r="AJ715" s="159"/>
      <c r="AK715" s="159"/>
      <c r="AL715" s="159"/>
      <c r="AM715" s="159"/>
      <c r="AN715" s="159"/>
      <c r="AO715" s="159"/>
      <c r="AP715" s="159"/>
      <c r="AQ715" s="159"/>
      <c r="AR715" s="159"/>
      <c r="AS715" s="159"/>
      <c r="AT715" s="159"/>
      <c r="AU715" s="159"/>
    </row>
    <row r="716" spans="2:47" s="38" customFormat="1" ht="12.75">
      <c r="B716" s="43"/>
      <c r="H716" s="159"/>
      <c r="I716" s="159"/>
      <c r="J716" s="159"/>
      <c r="K716" s="159"/>
      <c r="L716" s="159"/>
      <c r="M716" s="159"/>
      <c r="N716" s="159"/>
      <c r="O716" s="159"/>
      <c r="P716" s="159"/>
      <c r="Q716" s="159"/>
      <c r="R716" s="159"/>
      <c r="S716" s="159"/>
      <c r="T716" s="159"/>
      <c r="U716" s="159"/>
      <c r="V716" s="159"/>
      <c r="W716" s="159"/>
      <c r="X716" s="159"/>
      <c r="Y716" s="159"/>
      <c r="Z716" s="159"/>
      <c r="AA716" s="159"/>
      <c r="AB716" s="159"/>
      <c r="AC716" s="159"/>
      <c r="AD716" s="159"/>
      <c r="AE716" s="159"/>
      <c r="AF716" s="159"/>
      <c r="AG716" s="159"/>
      <c r="AH716" s="159"/>
      <c r="AI716" s="159"/>
      <c r="AJ716" s="159"/>
      <c r="AK716" s="159"/>
      <c r="AL716" s="159"/>
      <c r="AM716" s="159"/>
      <c r="AN716" s="159"/>
      <c r="AO716" s="159"/>
      <c r="AP716" s="159"/>
      <c r="AQ716" s="159"/>
      <c r="AR716" s="159"/>
      <c r="AS716" s="159"/>
      <c r="AT716" s="159"/>
      <c r="AU716" s="159"/>
    </row>
    <row r="717" spans="2:47" s="38" customFormat="1" ht="12.75">
      <c r="B717" s="43"/>
      <c r="H717" s="159"/>
      <c r="I717" s="159"/>
      <c r="J717" s="159"/>
      <c r="K717" s="159"/>
      <c r="L717" s="159"/>
      <c r="M717" s="159"/>
      <c r="N717" s="159"/>
      <c r="O717" s="159"/>
      <c r="P717" s="159"/>
      <c r="Q717" s="159"/>
      <c r="R717" s="159"/>
      <c r="S717" s="159"/>
      <c r="T717" s="159"/>
      <c r="U717" s="159"/>
      <c r="V717" s="159"/>
      <c r="W717" s="159"/>
      <c r="X717" s="159"/>
      <c r="Y717" s="159"/>
      <c r="Z717" s="159"/>
      <c r="AA717" s="159"/>
      <c r="AB717" s="159"/>
      <c r="AC717" s="159"/>
      <c r="AD717" s="159"/>
      <c r="AE717" s="159"/>
      <c r="AF717" s="159"/>
      <c r="AG717" s="159"/>
      <c r="AH717" s="159"/>
      <c r="AI717" s="159"/>
      <c r="AJ717" s="159"/>
      <c r="AK717" s="159"/>
      <c r="AL717" s="159"/>
      <c r="AM717" s="159"/>
      <c r="AN717" s="159"/>
      <c r="AO717" s="159"/>
      <c r="AP717" s="159"/>
      <c r="AQ717" s="159"/>
      <c r="AR717" s="159"/>
      <c r="AS717" s="159"/>
      <c r="AT717" s="159"/>
      <c r="AU717" s="159"/>
    </row>
    <row r="718" spans="2:47" s="38" customFormat="1" ht="12.75">
      <c r="B718" s="43"/>
      <c r="H718" s="159"/>
      <c r="I718" s="159"/>
      <c r="J718" s="159"/>
      <c r="K718" s="159"/>
      <c r="L718" s="159"/>
      <c r="M718" s="159"/>
      <c r="N718" s="159"/>
      <c r="O718" s="159"/>
      <c r="P718" s="159"/>
      <c r="Q718" s="159"/>
      <c r="R718" s="159"/>
      <c r="S718" s="159"/>
      <c r="T718" s="159"/>
      <c r="U718" s="159"/>
      <c r="V718" s="159"/>
      <c r="W718" s="159"/>
      <c r="X718" s="159"/>
      <c r="Y718" s="159"/>
      <c r="Z718" s="159"/>
      <c r="AA718" s="159"/>
      <c r="AB718" s="159"/>
      <c r="AC718" s="159"/>
      <c r="AD718" s="159"/>
      <c r="AE718" s="159"/>
      <c r="AF718" s="159"/>
      <c r="AG718" s="159"/>
      <c r="AH718" s="159"/>
      <c r="AI718" s="159"/>
      <c r="AJ718" s="159"/>
      <c r="AK718" s="159"/>
      <c r="AL718" s="159"/>
      <c r="AM718" s="159"/>
      <c r="AN718" s="159"/>
      <c r="AO718" s="159"/>
      <c r="AP718" s="159"/>
      <c r="AQ718" s="159"/>
      <c r="AR718" s="159"/>
      <c r="AS718" s="159"/>
      <c r="AT718" s="159"/>
      <c r="AU718" s="159"/>
    </row>
    <row r="719" spans="2:47" s="38" customFormat="1" ht="12.75">
      <c r="B719" s="43"/>
      <c r="H719" s="159"/>
      <c r="I719" s="159"/>
      <c r="J719" s="159"/>
      <c r="K719" s="159"/>
      <c r="L719" s="159"/>
      <c r="M719" s="159"/>
      <c r="N719" s="159"/>
      <c r="O719" s="159"/>
      <c r="P719" s="159"/>
      <c r="Q719" s="159"/>
      <c r="R719" s="159"/>
      <c r="S719" s="159"/>
      <c r="T719" s="159"/>
      <c r="U719" s="159"/>
      <c r="V719" s="159"/>
      <c r="W719" s="159"/>
      <c r="X719" s="159"/>
      <c r="Y719" s="159"/>
      <c r="Z719" s="159"/>
      <c r="AA719" s="159"/>
      <c r="AB719" s="159"/>
      <c r="AC719" s="159"/>
      <c r="AD719" s="159"/>
      <c r="AE719" s="159"/>
      <c r="AF719" s="159"/>
      <c r="AG719" s="159"/>
      <c r="AH719" s="159"/>
      <c r="AI719" s="159"/>
      <c r="AJ719" s="159"/>
      <c r="AK719" s="159"/>
      <c r="AL719" s="159"/>
      <c r="AM719" s="159"/>
      <c r="AN719" s="159"/>
      <c r="AO719" s="159"/>
      <c r="AP719" s="159"/>
      <c r="AQ719" s="159"/>
      <c r="AR719" s="159"/>
      <c r="AS719" s="159"/>
      <c r="AT719" s="159"/>
      <c r="AU719" s="159"/>
    </row>
    <row r="720" spans="2:47" s="38" customFormat="1" ht="12.75">
      <c r="B720" s="43"/>
      <c r="H720" s="159"/>
      <c r="I720" s="159"/>
      <c r="J720" s="159"/>
      <c r="K720" s="159"/>
      <c r="L720" s="159"/>
      <c r="M720" s="159"/>
      <c r="N720" s="159"/>
      <c r="O720" s="159"/>
      <c r="P720" s="159"/>
      <c r="Q720" s="159"/>
      <c r="R720" s="159"/>
      <c r="S720" s="159"/>
      <c r="T720" s="159"/>
      <c r="U720" s="159"/>
      <c r="V720" s="159"/>
      <c r="W720" s="159"/>
      <c r="X720" s="159"/>
      <c r="Y720" s="159"/>
      <c r="Z720" s="159"/>
      <c r="AA720" s="159"/>
      <c r="AB720" s="159"/>
      <c r="AC720" s="159"/>
      <c r="AD720" s="159"/>
      <c r="AE720" s="159"/>
      <c r="AF720" s="159"/>
      <c r="AG720" s="159"/>
      <c r="AH720" s="159"/>
      <c r="AI720" s="159"/>
      <c r="AJ720" s="159"/>
      <c r="AK720" s="159"/>
      <c r="AL720" s="159"/>
      <c r="AM720" s="159"/>
      <c r="AN720" s="159"/>
      <c r="AO720" s="159"/>
      <c r="AP720" s="159"/>
      <c r="AQ720" s="159"/>
      <c r="AR720" s="159"/>
      <c r="AS720" s="159"/>
      <c r="AT720" s="159"/>
      <c r="AU720" s="159"/>
    </row>
    <row r="721" spans="2:47" s="38" customFormat="1" ht="12.75">
      <c r="B721" s="43"/>
      <c r="H721" s="159"/>
      <c r="I721" s="159"/>
      <c r="J721" s="159"/>
      <c r="K721" s="159"/>
      <c r="L721" s="159"/>
      <c r="M721" s="159"/>
      <c r="N721" s="159"/>
      <c r="O721" s="159"/>
      <c r="P721" s="159"/>
      <c r="Q721" s="159"/>
      <c r="R721" s="159"/>
      <c r="S721" s="159"/>
      <c r="T721" s="159"/>
      <c r="U721" s="159"/>
      <c r="V721" s="159"/>
      <c r="W721" s="159"/>
      <c r="X721" s="159"/>
      <c r="Y721" s="159"/>
      <c r="Z721" s="159"/>
      <c r="AA721" s="159"/>
      <c r="AB721" s="159"/>
      <c r="AC721" s="159"/>
      <c r="AD721" s="159"/>
      <c r="AE721" s="159"/>
      <c r="AF721" s="159"/>
      <c r="AG721" s="159"/>
      <c r="AH721" s="159"/>
      <c r="AI721" s="159"/>
      <c r="AJ721" s="159"/>
      <c r="AK721" s="159"/>
      <c r="AL721" s="159"/>
      <c r="AM721" s="159"/>
      <c r="AN721" s="159"/>
      <c r="AO721" s="159"/>
      <c r="AP721" s="159"/>
      <c r="AQ721" s="159"/>
      <c r="AR721" s="159"/>
      <c r="AS721" s="159"/>
      <c r="AT721" s="159"/>
      <c r="AU721" s="159"/>
    </row>
    <row r="722" spans="2:47" s="38" customFormat="1" ht="12.75">
      <c r="B722" s="43"/>
      <c r="H722" s="159"/>
      <c r="I722" s="159"/>
      <c r="J722" s="159"/>
      <c r="K722" s="159"/>
      <c r="L722" s="159"/>
      <c r="M722" s="159"/>
      <c r="N722" s="159"/>
      <c r="O722" s="159"/>
      <c r="P722" s="159"/>
      <c r="Q722" s="159"/>
      <c r="R722" s="159"/>
      <c r="S722" s="159"/>
      <c r="T722" s="159"/>
      <c r="U722" s="159"/>
      <c r="V722" s="159"/>
      <c r="W722" s="159"/>
      <c r="X722" s="159"/>
      <c r="Y722" s="159"/>
      <c r="Z722" s="159"/>
      <c r="AA722" s="159"/>
      <c r="AB722" s="159"/>
      <c r="AC722" s="159"/>
      <c r="AD722" s="159"/>
      <c r="AE722" s="159"/>
      <c r="AF722" s="159"/>
      <c r="AG722" s="159"/>
      <c r="AH722" s="159"/>
      <c r="AI722" s="159"/>
      <c r="AJ722" s="159"/>
      <c r="AK722" s="159"/>
      <c r="AL722" s="159"/>
      <c r="AM722" s="159"/>
      <c r="AN722" s="159"/>
      <c r="AO722" s="159"/>
      <c r="AP722" s="159"/>
      <c r="AQ722" s="159"/>
      <c r="AR722" s="159"/>
      <c r="AS722" s="159"/>
      <c r="AT722" s="159"/>
      <c r="AU722" s="159"/>
    </row>
    <row r="723" spans="2:47" s="38" customFormat="1" ht="12.75">
      <c r="B723" s="43"/>
      <c r="H723" s="159"/>
      <c r="I723" s="159"/>
      <c r="J723" s="159"/>
      <c r="K723" s="159"/>
      <c r="L723" s="159"/>
      <c r="M723" s="159"/>
      <c r="N723" s="159"/>
      <c r="O723" s="159"/>
      <c r="P723" s="159"/>
      <c r="Q723" s="159"/>
      <c r="R723" s="159"/>
      <c r="S723" s="159"/>
      <c r="T723" s="159"/>
      <c r="U723" s="159"/>
      <c r="V723" s="159"/>
      <c r="W723" s="159"/>
      <c r="X723" s="159"/>
      <c r="Y723" s="159"/>
      <c r="Z723" s="159"/>
      <c r="AA723" s="159"/>
      <c r="AB723" s="159"/>
      <c r="AC723" s="159"/>
      <c r="AD723" s="159"/>
      <c r="AE723" s="159"/>
      <c r="AF723" s="159"/>
      <c r="AG723" s="159"/>
      <c r="AH723" s="159"/>
      <c r="AI723" s="159"/>
      <c r="AJ723" s="159"/>
      <c r="AK723" s="159"/>
      <c r="AL723" s="159"/>
      <c r="AM723" s="159"/>
      <c r="AN723" s="159"/>
      <c r="AO723" s="159"/>
      <c r="AP723" s="159"/>
      <c r="AQ723" s="159"/>
      <c r="AR723" s="159"/>
      <c r="AS723" s="159"/>
      <c r="AT723" s="159"/>
      <c r="AU723" s="159"/>
    </row>
    <row r="724" spans="2:47" s="38" customFormat="1" ht="12.75">
      <c r="B724" s="43"/>
      <c r="H724" s="159"/>
      <c r="I724" s="159"/>
      <c r="J724" s="159"/>
      <c r="K724" s="159"/>
      <c r="L724" s="159"/>
      <c r="M724" s="159"/>
      <c r="N724" s="159"/>
      <c r="O724" s="159"/>
      <c r="P724" s="159"/>
      <c r="Q724" s="159"/>
      <c r="R724" s="159"/>
      <c r="S724" s="159"/>
      <c r="T724" s="159"/>
      <c r="U724" s="159"/>
      <c r="V724" s="159"/>
      <c r="W724" s="159"/>
      <c r="X724" s="159"/>
      <c r="Y724" s="159"/>
      <c r="Z724" s="159"/>
      <c r="AA724" s="159"/>
      <c r="AB724" s="159"/>
      <c r="AC724" s="159"/>
      <c r="AD724" s="159"/>
      <c r="AE724" s="159"/>
      <c r="AF724" s="159"/>
      <c r="AG724" s="159"/>
      <c r="AH724" s="159"/>
      <c r="AI724" s="159"/>
      <c r="AJ724" s="159"/>
      <c r="AK724" s="159"/>
      <c r="AL724" s="159"/>
      <c r="AM724" s="159"/>
      <c r="AN724" s="159"/>
      <c r="AO724" s="159"/>
      <c r="AP724" s="159"/>
      <c r="AQ724" s="159"/>
      <c r="AR724" s="159"/>
      <c r="AS724" s="159"/>
      <c r="AT724" s="159"/>
      <c r="AU724" s="159"/>
    </row>
    <row r="725" spans="2:47" s="38" customFormat="1" ht="12.75">
      <c r="B725" s="43"/>
      <c r="H725" s="159"/>
      <c r="I725" s="159"/>
      <c r="J725" s="159"/>
      <c r="K725" s="159"/>
      <c r="L725" s="159"/>
      <c r="M725" s="159"/>
      <c r="N725" s="159"/>
      <c r="O725" s="159"/>
      <c r="P725" s="159"/>
      <c r="Q725" s="159"/>
      <c r="R725" s="159"/>
      <c r="S725" s="159"/>
      <c r="T725" s="159"/>
      <c r="U725" s="159"/>
      <c r="V725" s="159"/>
      <c r="W725" s="159"/>
      <c r="X725" s="159"/>
      <c r="Y725" s="159"/>
      <c r="Z725" s="159"/>
      <c r="AA725" s="159"/>
      <c r="AB725" s="159"/>
      <c r="AC725" s="159"/>
      <c r="AD725" s="159"/>
      <c r="AE725" s="159"/>
      <c r="AF725" s="159"/>
      <c r="AG725" s="159"/>
      <c r="AH725" s="159"/>
      <c r="AI725" s="159"/>
      <c r="AJ725" s="159"/>
      <c r="AK725" s="159"/>
      <c r="AL725" s="159"/>
      <c r="AM725" s="159"/>
      <c r="AN725" s="159"/>
      <c r="AO725" s="159"/>
      <c r="AP725" s="159"/>
      <c r="AQ725" s="159"/>
      <c r="AR725" s="159"/>
      <c r="AS725" s="159"/>
      <c r="AT725" s="159"/>
      <c r="AU725" s="159"/>
    </row>
    <row r="726" spans="2:47" s="38" customFormat="1" ht="12.75">
      <c r="B726" s="43"/>
      <c r="H726" s="159"/>
      <c r="I726" s="159"/>
      <c r="J726" s="159"/>
      <c r="K726" s="159"/>
      <c r="L726" s="159"/>
      <c r="M726" s="159"/>
      <c r="N726" s="159"/>
      <c r="O726" s="159"/>
      <c r="P726" s="159"/>
      <c r="Q726" s="159"/>
      <c r="R726" s="159"/>
      <c r="S726" s="159"/>
      <c r="T726" s="159"/>
      <c r="U726" s="159"/>
      <c r="V726" s="159"/>
      <c r="W726" s="159"/>
      <c r="X726" s="159"/>
      <c r="Y726" s="159"/>
      <c r="Z726" s="159"/>
      <c r="AA726" s="159"/>
      <c r="AB726" s="159"/>
      <c r="AC726" s="159"/>
      <c r="AD726" s="159"/>
      <c r="AE726" s="159"/>
      <c r="AF726" s="159"/>
      <c r="AG726" s="159"/>
      <c r="AH726" s="159"/>
      <c r="AI726" s="159"/>
      <c r="AJ726" s="159"/>
      <c r="AK726" s="159"/>
      <c r="AL726" s="159"/>
      <c r="AM726" s="159"/>
      <c r="AN726" s="159"/>
      <c r="AO726" s="159"/>
      <c r="AP726" s="159"/>
      <c r="AQ726" s="159"/>
      <c r="AR726" s="159"/>
      <c r="AS726" s="159"/>
      <c r="AT726" s="159"/>
      <c r="AU726" s="159"/>
    </row>
    <row r="727" spans="2:47" s="38" customFormat="1" ht="12.75">
      <c r="B727" s="43"/>
      <c r="H727" s="159"/>
      <c r="I727" s="159"/>
      <c r="J727" s="159"/>
      <c r="K727" s="159"/>
      <c r="L727" s="159"/>
      <c r="M727" s="159"/>
      <c r="N727" s="159"/>
      <c r="O727" s="159"/>
      <c r="P727" s="159"/>
      <c r="Q727" s="159"/>
      <c r="R727" s="159"/>
      <c r="S727" s="159"/>
      <c r="T727" s="159"/>
      <c r="U727" s="159"/>
      <c r="V727" s="159"/>
      <c r="W727" s="159"/>
      <c r="X727" s="159"/>
      <c r="Y727" s="159"/>
      <c r="Z727" s="159"/>
      <c r="AA727" s="159"/>
      <c r="AB727" s="159"/>
      <c r="AC727" s="159"/>
      <c r="AD727" s="159"/>
      <c r="AE727" s="159"/>
      <c r="AF727" s="159"/>
      <c r="AG727" s="159"/>
      <c r="AH727" s="159"/>
      <c r="AI727" s="159"/>
      <c r="AJ727" s="159"/>
      <c r="AK727" s="159"/>
      <c r="AL727" s="159"/>
      <c r="AM727" s="159"/>
      <c r="AN727" s="159"/>
      <c r="AO727" s="159"/>
      <c r="AP727" s="159"/>
      <c r="AQ727" s="159"/>
      <c r="AR727" s="159"/>
      <c r="AS727" s="159"/>
      <c r="AT727" s="159"/>
      <c r="AU727" s="159"/>
    </row>
    <row r="728" spans="2:47" s="38" customFormat="1" ht="12.75">
      <c r="B728" s="43"/>
      <c r="H728" s="159"/>
      <c r="I728" s="159"/>
      <c r="J728" s="159"/>
      <c r="K728" s="159"/>
      <c r="L728" s="159"/>
      <c r="M728" s="159"/>
      <c r="N728" s="159"/>
      <c r="O728" s="159"/>
      <c r="P728" s="159"/>
      <c r="Q728" s="159"/>
      <c r="R728" s="159"/>
      <c r="S728" s="159"/>
      <c r="T728" s="159"/>
      <c r="U728" s="159"/>
      <c r="V728" s="159"/>
      <c r="W728" s="159"/>
      <c r="X728" s="159"/>
      <c r="Y728" s="159"/>
      <c r="Z728" s="159"/>
      <c r="AA728" s="159"/>
      <c r="AB728" s="159"/>
      <c r="AC728" s="159"/>
      <c r="AD728" s="159"/>
      <c r="AE728" s="159"/>
      <c r="AF728" s="159"/>
      <c r="AG728" s="159"/>
      <c r="AH728" s="159"/>
      <c r="AI728" s="159"/>
      <c r="AJ728" s="159"/>
      <c r="AK728" s="159"/>
      <c r="AL728" s="159"/>
      <c r="AM728" s="159"/>
      <c r="AN728" s="159"/>
      <c r="AO728" s="159"/>
      <c r="AP728" s="159"/>
      <c r="AQ728" s="159"/>
      <c r="AR728" s="159"/>
      <c r="AS728" s="159"/>
      <c r="AT728" s="159"/>
      <c r="AU728" s="159"/>
    </row>
    <row r="729" spans="2:47" s="38" customFormat="1" ht="12.75">
      <c r="B729" s="43"/>
      <c r="H729" s="159"/>
      <c r="I729" s="159"/>
      <c r="J729" s="159"/>
      <c r="K729" s="159"/>
      <c r="L729" s="159"/>
      <c r="M729" s="159"/>
      <c r="N729" s="159"/>
      <c r="O729" s="159"/>
      <c r="P729" s="159"/>
      <c r="Q729" s="159"/>
      <c r="R729" s="159"/>
      <c r="S729" s="159"/>
      <c r="T729" s="159"/>
      <c r="U729" s="159"/>
      <c r="V729" s="159"/>
      <c r="W729" s="159"/>
      <c r="X729" s="159"/>
      <c r="Y729" s="159"/>
      <c r="Z729" s="159"/>
      <c r="AA729" s="159"/>
      <c r="AB729" s="159"/>
      <c r="AC729" s="159"/>
      <c r="AD729" s="159"/>
      <c r="AE729" s="159"/>
      <c r="AF729" s="159"/>
      <c r="AG729" s="159"/>
      <c r="AH729" s="159"/>
      <c r="AI729" s="159"/>
      <c r="AJ729" s="159"/>
      <c r="AK729" s="159"/>
      <c r="AL729" s="159"/>
      <c r="AM729" s="159"/>
      <c r="AN729" s="159"/>
      <c r="AO729" s="159"/>
      <c r="AP729" s="159"/>
      <c r="AQ729" s="159"/>
      <c r="AR729" s="159"/>
      <c r="AS729" s="159"/>
      <c r="AT729" s="159"/>
      <c r="AU729" s="159"/>
    </row>
    <row r="730" spans="2:47" s="38" customFormat="1" ht="12.75">
      <c r="B730" s="43"/>
      <c r="H730" s="159"/>
      <c r="I730" s="159"/>
      <c r="J730" s="159"/>
      <c r="K730" s="159"/>
      <c r="L730" s="159"/>
      <c r="M730" s="159"/>
      <c r="N730" s="159"/>
      <c r="O730" s="159"/>
      <c r="P730" s="159"/>
      <c r="Q730" s="159"/>
      <c r="R730" s="159"/>
      <c r="S730" s="159"/>
      <c r="T730" s="159"/>
      <c r="U730" s="159"/>
      <c r="V730" s="159"/>
      <c r="W730" s="159"/>
      <c r="X730" s="159"/>
      <c r="Y730" s="159"/>
      <c r="Z730" s="159"/>
      <c r="AA730" s="159"/>
      <c r="AB730" s="159"/>
      <c r="AC730" s="159"/>
      <c r="AD730" s="159"/>
      <c r="AE730" s="159"/>
      <c r="AF730" s="159"/>
      <c r="AG730" s="159"/>
      <c r="AH730" s="159"/>
      <c r="AI730" s="159"/>
      <c r="AJ730" s="159"/>
      <c r="AK730" s="159"/>
      <c r="AL730" s="159"/>
      <c r="AM730" s="159"/>
      <c r="AN730" s="159"/>
      <c r="AO730" s="159"/>
      <c r="AP730" s="159"/>
      <c r="AQ730" s="159"/>
      <c r="AR730" s="159"/>
      <c r="AS730" s="159"/>
      <c r="AT730" s="159"/>
      <c r="AU730" s="159"/>
    </row>
    <row r="731" spans="2:47" s="38" customFormat="1" ht="12.75">
      <c r="B731" s="43"/>
      <c r="H731" s="159"/>
      <c r="I731" s="159"/>
      <c r="J731" s="159"/>
      <c r="K731" s="159"/>
      <c r="L731" s="159"/>
      <c r="M731" s="159"/>
      <c r="N731" s="159"/>
      <c r="O731" s="159"/>
      <c r="P731" s="159"/>
      <c r="Q731" s="159"/>
      <c r="R731" s="159"/>
      <c r="S731" s="159"/>
      <c r="T731" s="159"/>
      <c r="U731" s="159"/>
      <c r="V731" s="159"/>
      <c r="W731" s="159"/>
      <c r="X731" s="159"/>
      <c r="Y731" s="159"/>
      <c r="Z731" s="159"/>
      <c r="AA731" s="159"/>
      <c r="AB731" s="159"/>
      <c r="AC731" s="159"/>
      <c r="AD731" s="159"/>
      <c r="AE731" s="159"/>
      <c r="AF731" s="159"/>
      <c r="AG731" s="159"/>
      <c r="AH731" s="159"/>
      <c r="AI731" s="159"/>
      <c r="AJ731" s="159"/>
      <c r="AK731" s="159"/>
      <c r="AL731" s="159"/>
      <c r="AM731" s="159"/>
      <c r="AN731" s="159"/>
      <c r="AO731" s="159"/>
      <c r="AP731" s="159"/>
      <c r="AQ731" s="159"/>
      <c r="AR731" s="159"/>
      <c r="AS731" s="159"/>
      <c r="AT731" s="159"/>
      <c r="AU731" s="159"/>
    </row>
    <row r="732" spans="2:47" s="38" customFormat="1" ht="12.75">
      <c r="B732" s="43"/>
      <c r="H732" s="159"/>
      <c r="I732" s="159"/>
      <c r="J732" s="159"/>
      <c r="K732" s="159"/>
      <c r="L732" s="159"/>
      <c r="M732" s="159"/>
      <c r="N732" s="159"/>
      <c r="O732" s="159"/>
      <c r="P732" s="159"/>
      <c r="Q732" s="159"/>
      <c r="R732" s="159"/>
      <c r="S732" s="159"/>
      <c r="T732" s="159"/>
      <c r="U732" s="159"/>
      <c r="V732" s="159"/>
      <c r="W732" s="159"/>
      <c r="X732" s="159"/>
      <c r="Y732" s="159"/>
      <c r="Z732" s="159"/>
      <c r="AA732" s="159"/>
      <c r="AB732" s="159"/>
      <c r="AC732" s="159"/>
      <c r="AD732" s="159"/>
      <c r="AE732" s="159"/>
      <c r="AF732" s="159"/>
      <c r="AG732" s="159"/>
      <c r="AH732" s="159"/>
      <c r="AI732" s="159"/>
      <c r="AJ732" s="159"/>
      <c r="AK732" s="159"/>
      <c r="AL732" s="159"/>
      <c r="AM732" s="159"/>
      <c r="AN732" s="159"/>
      <c r="AO732" s="159"/>
      <c r="AP732" s="159"/>
      <c r="AQ732" s="159"/>
      <c r="AR732" s="159"/>
      <c r="AS732" s="159"/>
      <c r="AT732" s="159"/>
      <c r="AU732" s="159"/>
    </row>
    <row r="733" spans="2:47" s="38" customFormat="1" ht="12.75">
      <c r="B733" s="43"/>
      <c r="H733" s="159"/>
      <c r="I733" s="159"/>
      <c r="J733" s="159"/>
      <c r="K733" s="159"/>
      <c r="L733" s="159"/>
      <c r="M733" s="159"/>
      <c r="N733" s="159"/>
      <c r="O733" s="159"/>
      <c r="P733" s="159"/>
      <c r="Q733" s="159"/>
      <c r="R733" s="159"/>
      <c r="S733" s="159"/>
      <c r="T733" s="159"/>
      <c r="U733" s="159"/>
      <c r="V733" s="159"/>
      <c r="W733" s="159"/>
      <c r="X733" s="159"/>
      <c r="Y733" s="159"/>
      <c r="Z733" s="159"/>
      <c r="AA733" s="159"/>
      <c r="AB733" s="159"/>
      <c r="AC733" s="159"/>
      <c r="AD733" s="159"/>
      <c r="AE733" s="159"/>
      <c r="AF733" s="159"/>
      <c r="AG733" s="159"/>
      <c r="AH733" s="159"/>
      <c r="AI733" s="159"/>
      <c r="AJ733" s="159"/>
      <c r="AK733" s="159"/>
      <c r="AL733" s="159"/>
      <c r="AM733" s="159"/>
      <c r="AN733" s="159"/>
      <c r="AO733" s="159"/>
      <c r="AP733" s="159"/>
      <c r="AQ733" s="159"/>
      <c r="AR733" s="159"/>
      <c r="AS733" s="159"/>
      <c r="AT733" s="159"/>
      <c r="AU733" s="159"/>
    </row>
    <row r="734" spans="2:47" s="38" customFormat="1" ht="12.75">
      <c r="B734" s="43"/>
      <c r="H734" s="159"/>
      <c r="I734" s="159"/>
      <c r="J734" s="159"/>
      <c r="K734" s="159"/>
      <c r="L734" s="159"/>
      <c r="M734" s="159"/>
      <c r="N734" s="159"/>
      <c r="O734" s="159"/>
      <c r="P734" s="159"/>
      <c r="Q734" s="159"/>
      <c r="R734" s="159"/>
      <c r="S734" s="159"/>
      <c r="T734" s="159"/>
      <c r="U734" s="159"/>
      <c r="V734" s="159"/>
      <c r="W734" s="159"/>
      <c r="X734" s="159"/>
      <c r="Y734" s="159"/>
      <c r="Z734" s="159"/>
      <c r="AA734" s="159"/>
      <c r="AB734" s="159"/>
      <c r="AC734" s="159"/>
      <c r="AD734" s="159"/>
      <c r="AE734" s="159"/>
      <c r="AF734" s="159"/>
      <c r="AG734" s="159"/>
      <c r="AH734" s="159"/>
      <c r="AI734" s="159"/>
      <c r="AJ734" s="159"/>
      <c r="AK734" s="159"/>
      <c r="AL734" s="159"/>
      <c r="AM734" s="159"/>
      <c r="AN734" s="159"/>
      <c r="AO734" s="159"/>
      <c r="AP734" s="159"/>
      <c r="AQ734" s="159"/>
      <c r="AR734" s="159"/>
      <c r="AS734" s="159"/>
      <c r="AT734" s="159"/>
      <c r="AU734" s="159"/>
    </row>
    <row r="735" spans="2:47" s="38" customFormat="1" ht="12.75">
      <c r="B735" s="43"/>
      <c r="H735" s="159"/>
      <c r="I735" s="159"/>
      <c r="J735" s="159"/>
      <c r="K735" s="159"/>
      <c r="L735" s="159"/>
      <c r="M735" s="159"/>
      <c r="N735" s="159"/>
      <c r="O735" s="159"/>
      <c r="P735" s="159"/>
      <c r="Q735" s="159"/>
      <c r="R735" s="159"/>
      <c r="S735" s="159"/>
      <c r="T735" s="159"/>
      <c r="U735" s="159"/>
      <c r="V735" s="159"/>
      <c r="W735" s="159"/>
      <c r="X735" s="159"/>
      <c r="Y735" s="159"/>
      <c r="Z735" s="159"/>
      <c r="AA735" s="159"/>
      <c r="AB735" s="159"/>
      <c r="AC735" s="159"/>
      <c r="AD735" s="159"/>
      <c r="AE735" s="159"/>
      <c r="AF735" s="159"/>
      <c r="AG735" s="159"/>
      <c r="AH735" s="159"/>
      <c r="AI735" s="159"/>
      <c r="AJ735" s="159"/>
      <c r="AK735" s="159"/>
      <c r="AL735" s="159"/>
      <c r="AM735" s="159"/>
      <c r="AN735" s="159"/>
      <c r="AO735" s="159"/>
      <c r="AP735" s="159"/>
      <c r="AQ735" s="159"/>
      <c r="AR735" s="159"/>
      <c r="AS735" s="159"/>
      <c r="AT735" s="159"/>
      <c r="AU735" s="159"/>
    </row>
    <row r="736" spans="2:47" s="38" customFormat="1" ht="12.75">
      <c r="B736" s="43"/>
      <c r="H736" s="159"/>
      <c r="I736" s="159"/>
      <c r="J736" s="159"/>
      <c r="K736" s="159"/>
      <c r="L736" s="159"/>
      <c r="M736" s="159"/>
      <c r="N736" s="159"/>
      <c r="O736" s="159"/>
      <c r="P736" s="159"/>
      <c r="Q736" s="159"/>
      <c r="R736" s="159"/>
      <c r="S736" s="159"/>
      <c r="T736" s="159"/>
      <c r="U736" s="159"/>
      <c r="V736" s="159"/>
      <c r="W736" s="159"/>
      <c r="X736" s="159"/>
      <c r="Y736" s="159"/>
      <c r="Z736" s="159"/>
      <c r="AA736" s="159"/>
      <c r="AB736" s="159"/>
      <c r="AC736" s="159"/>
      <c r="AD736" s="159"/>
      <c r="AE736" s="159"/>
      <c r="AF736" s="159"/>
      <c r="AG736" s="159"/>
      <c r="AH736" s="159"/>
      <c r="AI736" s="159"/>
      <c r="AJ736" s="159"/>
      <c r="AK736" s="159"/>
      <c r="AL736" s="159"/>
      <c r="AM736" s="159"/>
      <c r="AN736" s="159"/>
      <c r="AO736" s="159"/>
      <c r="AP736" s="159"/>
      <c r="AQ736" s="159"/>
      <c r="AR736" s="159"/>
      <c r="AS736" s="159"/>
      <c r="AT736" s="159"/>
      <c r="AU736" s="159"/>
    </row>
    <row r="737" spans="2:47" s="38" customFormat="1" ht="12.75">
      <c r="B737" s="43"/>
      <c r="H737" s="159"/>
      <c r="I737" s="159"/>
      <c r="J737" s="159"/>
      <c r="K737" s="159"/>
      <c r="L737" s="159"/>
      <c r="M737" s="159"/>
      <c r="N737" s="159"/>
      <c r="O737" s="159"/>
      <c r="P737" s="159"/>
      <c r="Q737" s="159"/>
      <c r="R737" s="159"/>
      <c r="S737" s="159"/>
      <c r="T737" s="159"/>
      <c r="U737" s="159"/>
      <c r="V737" s="159"/>
      <c r="W737" s="159"/>
      <c r="X737" s="159"/>
      <c r="Y737" s="159"/>
      <c r="Z737" s="159"/>
      <c r="AA737" s="159"/>
      <c r="AB737" s="159"/>
      <c r="AC737" s="159"/>
      <c r="AD737" s="159"/>
      <c r="AE737" s="159"/>
      <c r="AF737" s="159"/>
      <c r="AG737" s="159"/>
      <c r="AH737" s="159"/>
      <c r="AI737" s="159"/>
      <c r="AJ737" s="159"/>
      <c r="AK737" s="159"/>
      <c r="AL737" s="159"/>
      <c r="AM737" s="159"/>
      <c r="AN737" s="159"/>
      <c r="AO737" s="159"/>
      <c r="AP737" s="159"/>
      <c r="AQ737" s="159"/>
      <c r="AR737" s="159"/>
      <c r="AS737" s="159"/>
      <c r="AT737" s="159"/>
      <c r="AU737" s="159"/>
    </row>
    <row r="738" spans="2:47" s="38" customFormat="1" ht="12.75">
      <c r="B738" s="43"/>
      <c r="H738" s="159"/>
      <c r="I738" s="159"/>
      <c r="J738" s="159"/>
      <c r="K738" s="159"/>
      <c r="L738" s="159"/>
      <c r="M738" s="159"/>
      <c r="N738" s="159"/>
      <c r="O738" s="159"/>
      <c r="P738" s="159"/>
      <c r="Q738" s="159"/>
      <c r="R738" s="159"/>
      <c r="S738" s="159"/>
      <c r="T738" s="159"/>
      <c r="U738" s="159"/>
      <c r="V738" s="159"/>
      <c r="W738" s="159"/>
      <c r="X738" s="159"/>
      <c r="Y738" s="159"/>
      <c r="Z738" s="159"/>
      <c r="AA738" s="159"/>
      <c r="AB738" s="159"/>
      <c r="AC738" s="159"/>
      <c r="AD738" s="159"/>
      <c r="AE738" s="159"/>
      <c r="AF738" s="159"/>
      <c r="AG738" s="159"/>
      <c r="AH738" s="159"/>
      <c r="AI738" s="159"/>
      <c r="AJ738" s="159"/>
      <c r="AK738" s="159"/>
      <c r="AL738" s="159"/>
      <c r="AM738" s="159"/>
      <c r="AN738" s="159"/>
      <c r="AO738" s="159"/>
      <c r="AP738" s="159"/>
      <c r="AQ738" s="159"/>
      <c r="AR738" s="159"/>
      <c r="AS738" s="159"/>
      <c r="AT738" s="159"/>
      <c r="AU738" s="159"/>
    </row>
    <row r="739" spans="2:47" s="38" customFormat="1" ht="12.75">
      <c r="B739" s="43"/>
      <c r="H739" s="159"/>
      <c r="I739" s="159"/>
      <c r="J739" s="159"/>
      <c r="K739" s="159"/>
      <c r="L739" s="159"/>
      <c r="M739" s="159"/>
      <c r="N739" s="159"/>
      <c r="O739" s="159"/>
      <c r="P739" s="159"/>
      <c r="Q739" s="159"/>
      <c r="R739" s="159"/>
      <c r="S739" s="159"/>
      <c r="T739" s="159"/>
      <c r="U739" s="159"/>
      <c r="V739" s="159"/>
      <c r="W739" s="159"/>
      <c r="X739" s="159"/>
      <c r="Y739" s="159"/>
      <c r="Z739" s="159"/>
      <c r="AA739" s="159"/>
      <c r="AB739" s="159"/>
      <c r="AC739" s="159"/>
      <c r="AD739" s="159"/>
      <c r="AE739" s="159"/>
      <c r="AF739" s="159"/>
      <c r="AG739" s="159"/>
      <c r="AH739" s="159"/>
      <c r="AI739" s="159"/>
      <c r="AJ739" s="159"/>
      <c r="AK739" s="159"/>
      <c r="AL739" s="159"/>
      <c r="AM739" s="159"/>
      <c r="AN739" s="159"/>
      <c r="AO739" s="159"/>
      <c r="AP739" s="159"/>
      <c r="AQ739" s="159"/>
      <c r="AR739" s="159"/>
      <c r="AS739" s="159"/>
      <c r="AT739" s="159"/>
      <c r="AU739" s="159"/>
    </row>
    <row r="740" spans="2:47" s="38" customFormat="1" ht="12.75">
      <c r="B740" s="43"/>
      <c r="H740" s="159"/>
      <c r="I740" s="159"/>
      <c r="J740" s="159"/>
      <c r="K740" s="159"/>
      <c r="L740" s="159"/>
      <c r="M740" s="159"/>
      <c r="N740" s="159"/>
      <c r="O740" s="159"/>
      <c r="P740" s="159"/>
      <c r="Q740" s="159"/>
      <c r="R740" s="159"/>
      <c r="S740" s="159"/>
      <c r="T740" s="159"/>
      <c r="U740" s="159"/>
      <c r="V740" s="159"/>
      <c r="W740" s="159"/>
      <c r="X740" s="159"/>
      <c r="Y740" s="159"/>
      <c r="Z740" s="159"/>
      <c r="AA740" s="159"/>
      <c r="AB740" s="159"/>
      <c r="AC740" s="159"/>
      <c r="AD740" s="159"/>
      <c r="AE740" s="159"/>
      <c r="AF740" s="159"/>
      <c r="AG740" s="159"/>
      <c r="AH740" s="159"/>
      <c r="AI740" s="159"/>
      <c r="AJ740" s="159"/>
      <c r="AK740" s="159"/>
      <c r="AL740" s="159"/>
      <c r="AM740" s="159"/>
      <c r="AN740" s="159"/>
      <c r="AO740" s="159"/>
      <c r="AP740" s="159"/>
      <c r="AQ740" s="159"/>
      <c r="AR740" s="159"/>
      <c r="AS740" s="159"/>
      <c r="AT740" s="159"/>
      <c r="AU740" s="159"/>
    </row>
    <row r="741" spans="2:47" s="38" customFormat="1" ht="12.75">
      <c r="B741" s="43"/>
      <c r="H741" s="159"/>
      <c r="I741" s="159"/>
      <c r="J741" s="159"/>
      <c r="K741" s="159"/>
      <c r="L741" s="159"/>
      <c r="M741" s="159"/>
      <c r="N741" s="159"/>
      <c r="O741" s="159"/>
      <c r="P741" s="159"/>
      <c r="Q741" s="159"/>
      <c r="R741" s="159"/>
      <c r="S741" s="159"/>
      <c r="T741" s="159"/>
      <c r="U741" s="159"/>
      <c r="V741" s="159"/>
      <c r="W741" s="159"/>
      <c r="X741" s="159"/>
      <c r="Y741" s="159"/>
      <c r="Z741" s="159"/>
      <c r="AA741" s="159"/>
      <c r="AB741" s="159"/>
      <c r="AC741" s="159"/>
      <c r="AD741" s="159"/>
      <c r="AE741" s="159"/>
      <c r="AF741" s="159"/>
      <c r="AG741" s="159"/>
      <c r="AH741" s="159"/>
      <c r="AI741" s="159"/>
      <c r="AJ741" s="159"/>
      <c r="AK741" s="159"/>
      <c r="AL741" s="159"/>
      <c r="AM741" s="159"/>
      <c r="AN741" s="159"/>
      <c r="AO741" s="159"/>
      <c r="AP741" s="159"/>
      <c r="AQ741" s="159"/>
      <c r="AR741" s="159"/>
      <c r="AS741" s="159"/>
      <c r="AT741" s="159"/>
      <c r="AU741" s="159"/>
    </row>
    <row r="742" spans="2:47" s="38" customFormat="1" ht="12.75">
      <c r="B742" s="43"/>
      <c r="H742" s="159"/>
      <c r="I742" s="159"/>
      <c r="J742" s="159"/>
      <c r="K742" s="159"/>
      <c r="L742" s="159"/>
      <c r="M742" s="159"/>
      <c r="N742" s="159"/>
      <c r="O742" s="159"/>
      <c r="P742" s="159"/>
      <c r="Q742" s="159"/>
      <c r="R742" s="159"/>
      <c r="S742" s="159"/>
      <c r="T742" s="159"/>
      <c r="U742" s="159"/>
      <c r="V742" s="159"/>
      <c r="W742" s="159"/>
      <c r="X742" s="159"/>
      <c r="Y742" s="159"/>
      <c r="Z742" s="159"/>
      <c r="AA742" s="159"/>
      <c r="AB742" s="159"/>
      <c r="AC742" s="159"/>
      <c r="AD742" s="159"/>
      <c r="AE742" s="159"/>
      <c r="AF742" s="159"/>
      <c r="AG742" s="159"/>
      <c r="AH742" s="159"/>
      <c r="AI742" s="159"/>
      <c r="AJ742" s="159"/>
      <c r="AK742" s="159"/>
      <c r="AL742" s="159"/>
      <c r="AM742" s="159"/>
      <c r="AN742" s="159"/>
      <c r="AO742" s="159"/>
      <c r="AP742" s="159"/>
      <c r="AQ742" s="159"/>
      <c r="AR742" s="159"/>
      <c r="AS742" s="159"/>
      <c r="AT742" s="159"/>
      <c r="AU742" s="159"/>
    </row>
    <row r="743" spans="2:47" s="38" customFormat="1" ht="12.75">
      <c r="B743" s="43"/>
      <c r="H743" s="159"/>
      <c r="I743" s="159"/>
      <c r="J743" s="159"/>
      <c r="K743" s="159"/>
      <c r="L743" s="159"/>
      <c r="M743" s="159"/>
      <c r="N743" s="159"/>
      <c r="O743" s="159"/>
      <c r="P743" s="159"/>
      <c r="Q743" s="159"/>
      <c r="R743" s="159"/>
      <c r="S743" s="159"/>
      <c r="T743" s="159"/>
      <c r="U743" s="159"/>
      <c r="V743" s="159"/>
      <c r="W743" s="159"/>
      <c r="X743" s="159"/>
      <c r="Y743" s="159"/>
      <c r="Z743" s="159"/>
      <c r="AA743" s="159"/>
      <c r="AB743" s="159"/>
      <c r="AC743" s="159"/>
      <c r="AD743" s="159"/>
      <c r="AE743" s="159"/>
      <c r="AF743" s="159"/>
      <c r="AG743" s="159"/>
      <c r="AH743" s="159"/>
      <c r="AI743" s="159"/>
      <c r="AJ743" s="159"/>
      <c r="AK743" s="159"/>
      <c r="AL743" s="159"/>
      <c r="AM743" s="159"/>
      <c r="AN743" s="159"/>
      <c r="AO743" s="159"/>
      <c r="AP743" s="159"/>
      <c r="AQ743" s="159"/>
      <c r="AR743" s="159"/>
      <c r="AS743" s="159"/>
      <c r="AT743" s="159"/>
      <c r="AU743" s="159"/>
    </row>
    <row r="744" spans="2:47" s="38" customFormat="1" ht="12.75">
      <c r="B744" s="43"/>
      <c r="H744" s="159"/>
      <c r="I744" s="159"/>
      <c r="J744" s="159"/>
      <c r="K744" s="159"/>
      <c r="L744" s="159"/>
      <c r="M744" s="159"/>
      <c r="N744" s="159"/>
      <c r="O744" s="159"/>
      <c r="P744" s="159"/>
      <c r="Q744" s="159"/>
      <c r="R744" s="159"/>
      <c r="S744" s="159"/>
      <c r="T744" s="159"/>
      <c r="U744" s="159"/>
      <c r="V744" s="159"/>
      <c r="W744" s="159"/>
      <c r="X744" s="159"/>
      <c r="Y744" s="159"/>
      <c r="Z744" s="159"/>
      <c r="AA744" s="159"/>
      <c r="AB744" s="159"/>
      <c r="AC744" s="159"/>
      <c r="AD744" s="159"/>
      <c r="AE744" s="159"/>
      <c r="AF744" s="159"/>
      <c r="AG744" s="159"/>
      <c r="AH744" s="159"/>
      <c r="AI744" s="159"/>
      <c r="AJ744" s="159"/>
      <c r="AK744" s="159"/>
      <c r="AL744" s="159"/>
      <c r="AM744" s="159"/>
      <c r="AN744" s="159"/>
      <c r="AO744" s="159"/>
      <c r="AP744" s="159"/>
      <c r="AQ744" s="159"/>
      <c r="AR744" s="159"/>
      <c r="AS744" s="159"/>
      <c r="AT744" s="159"/>
      <c r="AU744" s="159"/>
    </row>
    <row r="745" spans="2:47" s="38" customFormat="1" ht="12.75">
      <c r="B745" s="43"/>
      <c r="H745" s="159"/>
      <c r="I745" s="159"/>
      <c r="J745" s="159"/>
      <c r="K745" s="159"/>
      <c r="L745" s="159"/>
      <c r="M745" s="159"/>
      <c r="N745" s="159"/>
      <c r="O745" s="159"/>
      <c r="P745" s="159"/>
      <c r="Q745" s="159"/>
      <c r="R745" s="159"/>
      <c r="S745" s="159"/>
      <c r="T745" s="159"/>
      <c r="U745" s="159"/>
      <c r="V745" s="159"/>
      <c r="W745" s="159"/>
      <c r="X745" s="159"/>
      <c r="Y745" s="159"/>
      <c r="Z745" s="159"/>
      <c r="AA745" s="159"/>
      <c r="AB745" s="159"/>
      <c r="AC745" s="159"/>
      <c r="AD745" s="159"/>
      <c r="AE745" s="159"/>
      <c r="AF745" s="159"/>
      <c r="AG745" s="159"/>
      <c r="AH745" s="159"/>
      <c r="AI745" s="159"/>
      <c r="AJ745" s="159"/>
      <c r="AK745" s="159"/>
      <c r="AL745" s="159"/>
      <c r="AM745" s="159"/>
      <c r="AN745" s="159"/>
      <c r="AO745" s="159"/>
      <c r="AP745" s="159"/>
      <c r="AQ745" s="159"/>
      <c r="AR745" s="159"/>
      <c r="AS745" s="159"/>
      <c r="AT745" s="159"/>
      <c r="AU745" s="159"/>
    </row>
    <row r="746" spans="2:47" s="38" customFormat="1" ht="12.75">
      <c r="B746" s="43"/>
      <c r="H746" s="159"/>
      <c r="I746" s="159"/>
      <c r="J746" s="159"/>
      <c r="K746" s="159"/>
      <c r="L746" s="159"/>
      <c r="M746" s="159"/>
      <c r="N746" s="159"/>
      <c r="O746" s="159"/>
      <c r="P746" s="159"/>
      <c r="Q746" s="159"/>
      <c r="R746" s="159"/>
      <c r="S746" s="159"/>
      <c r="T746" s="159"/>
      <c r="U746" s="159"/>
      <c r="V746" s="159"/>
      <c r="W746" s="159"/>
      <c r="X746" s="159"/>
      <c r="Y746" s="159"/>
      <c r="Z746" s="159"/>
      <c r="AA746" s="159"/>
      <c r="AB746" s="159"/>
      <c r="AC746" s="159"/>
      <c r="AD746" s="159"/>
      <c r="AE746" s="159"/>
      <c r="AF746" s="159"/>
      <c r="AG746" s="159"/>
      <c r="AH746" s="159"/>
      <c r="AI746" s="159"/>
      <c r="AJ746" s="159"/>
      <c r="AK746" s="159"/>
      <c r="AL746" s="159"/>
      <c r="AM746" s="159"/>
      <c r="AN746" s="159"/>
      <c r="AO746" s="159"/>
      <c r="AP746" s="159"/>
      <c r="AQ746" s="159"/>
      <c r="AR746" s="159"/>
      <c r="AS746" s="159"/>
      <c r="AT746" s="159"/>
      <c r="AU746" s="159"/>
    </row>
    <row r="747" spans="2:47" s="38" customFormat="1" ht="12.75">
      <c r="B747" s="43"/>
      <c r="H747" s="159"/>
      <c r="I747" s="159"/>
      <c r="J747" s="159"/>
      <c r="K747" s="159"/>
      <c r="L747" s="159"/>
      <c r="M747" s="159"/>
      <c r="N747" s="159"/>
      <c r="O747" s="159"/>
      <c r="P747" s="159"/>
      <c r="Q747" s="159"/>
      <c r="R747" s="159"/>
      <c r="S747" s="159"/>
      <c r="T747" s="159"/>
      <c r="U747" s="159"/>
      <c r="V747" s="159"/>
      <c r="W747" s="159"/>
      <c r="X747" s="159"/>
      <c r="Y747" s="159"/>
      <c r="Z747" s="159"/>
      <c r="AA747" s="159"/>
      <c r="AB747" s="159"/>
      <c r="AC747" s="159"/>
      <c r="AD747" s="159"/>
      <c r="AE747" s="159"/>
      <c r="AF747" s="159"/>
      <c r="AG747" s="159"/>
      <c r="AH747" s="159"/>
      <c r="AI747" s="159"/>
      <c r="AJ747" s="159"/>
      <c r="AK747" s="159"/>
      <c r="AL747" s="159"/>
      <c r="AM747" s="159"/>
      <c r="AN747" s="159"/>
      <c r="AO747" s="159"/>
      <c r="AP747" s="159"/>
      <c r="AQ747" s="159"/>
      <c r="AR747" s="159"/>
      <c r="AS747" s="159"/>
      <c r="AT747" s="159"/>
      <c r="AU747" s="159"/>
    </row>
    <row r="748" spans="2:47" s="38" customFormat="1" ht="12.75">
      <c r="B748" s="43"/>
      <c r="H748" s="159"/>
      <c r="I748" s="159"/>
      <c r="J748" s="159"/>
      <c r="K748" s="159"/>
      <c r="L748" s="159"/>
      <c r="M748" s="159"/>
      <c r="N748" s="159"/>
      <c r="O748" s="159"/>
      <c r="P748" s="159"/>
      <c r="Q748" s="159"/>
      <c r="R748" s="159"/>
      <c r="S748" s="159"/>
      <c r="T748" s="159"/>
      <c r="U748" s="159"/>
      <c r="V748" s="159"/>
      <c r="W748" s="159"/>
      <c r="X748" s="159"/>
      <c r="Y748" s="159"/>
      <c r="Z748" s="159"/>
      <c r="AA748" s="159"/>
      <c r="AB748" s="159"/>
      <c r="AC748" s="159"/>
      <c r="AD748" s="159"/>
      <c r="AE748" s="159"/>
      <c r="AF748" s="159"/>
      <c r="AG748" s="159"/>
      <c r="AH748" s="159"/>
      <c r="AI748" s="159"/>
      <c r="AJ748" s="159"/>
      <c r="AK748" s="159"/>
      <c r="AL748" s="159"/>
      <c r="AM748" s="159"/>
      <c r="AN748" s="159"/>
      <c r="AO748" s="159"/>
      <c r="AP748" s="159"/>
      <c r="AQ748" s="159"/>
      <c r="AR748" s="159"/>
      <c r="AS748" s="159"/>
      <c r="AT748" s="159"/>
      <c r="AU748" s="159"/>
    </row>
    <row r="749" spans="2:47" s="38" customFormat="1" ht="12.75">
      <c r="B749" s="43"/>
      <c r="H749" s="159"/>
      <c r="I749" s="159"/>
      <c r="J749" s="159"/>
      <c r="K749" s="159"/>
      <c r="L749" s="159"/>
      <c r="M749" s="159"/>
      <c r="N749" s="159"/>
      <c r="O749" s="159"/>
      <c r="P749" s="159"/>
      <c r="Q749" s="159"/>
      <c r="R749" s="159"/>
      <c r="S749" s="159"/>
      <c r="T749" s="159"/>
      <c r="U749" s="159"/>
      <c r="V749" s="159"/>
      <c r="W749" s="159"/>
      <c r="X749" s="159"/>
      <c r="Y749" s="159"/>
      <c r="Z749" s="159"/>
      <c r="AA749" s="159"/>
      <c r="AB749" s="159"/>
      <c r="AC749" s="159"/>
      <c r="AD749" s="159"/>
      <c r="AE749" s="159"/>
      <c r="AF749" s="159"/>
      <c r="AG749" s="159"/>
      <c r="AH749" s="159"/>
      <c r="AI749" s="159"/>
      <c r="AJ749" s="159"/>
      <c r="AK749" s="159"/>
      <c r="AL749" s="159"/>
      <c r="AM749" s="159"/>
      <c r="AN749" s="159"/>
      <c r="AO749" s="159"/>
      <c r="AP749" s="159"/>
      <c r="AQ749" s="159"/>
      <c r="AR749" s="159"/>
      <c r="AS749" s="159"/>
      <c r="AT749" s="159"/>
      <c r="AU749" s="159"/>
    </row>
    <row r="750" spans="2:47" s="38" customFormat="1" ht="12.75">
      <c r="B750" s="43"/>
      <c r="H750" s="159"/>
      <c r="I750" s="159"/>
      <c r="J750" s="159"/>
      <c r="K750" s="159"/>
      <c r="L750" s="159"/>
      <c r="M750" s="159"/>
      <c r="N750" s="159"/>
      <c r="O750" s="159"/>
      <c r="P750" s="159"/>
      <c r="Q750" s="159"/>
      <c r="R750" s="159"/>
      <c r="S750" s="159"/>
      <c r="T750" s="159"/>
      <c r="U750" s="159"/>
      <c r="V750" s="159"/>
      <c r="W750" s="159"/>
      <c r="X750" s="159"/>
      <c r="Y750" s="159"/>
      <c r="Z750" s="159"/>
      <c r="AA750" s="159"/>
      <c r="AB750" s="159"/>
      <c r="AC750" s="159"/>
      <c r="AD750" s="159"/>
      <c r="AE750" s="159"/>
      <c r="AF750" s="159"/>
      <c r="AG750" s="159"/>
      <c r="AH750" s="159"/>
      <c r="AI750" s="159"/>
      <c r="AJ750" s="159"/>
      <c r="AK750" s="159"/>
      <c r="AL750" s="159"/>
      <c r="AM750" s="159"/>
      <c r="AN750" s="159"/>
      <c r="AO750" s="159"/>
      <c r="AP750" s="159"/>
      <c r="AQ750" s="159"/>
      <c r="AR750" s="159"/>
      <c r="AS750" s="159"/>
      <c r="AT750" s="159"/>
      <c r="AU750" s="159"/>
    </row>
    <row r="751" spans="2:47" s="38" customFormat="1" ht="12.75">
      <c r="B751" s="43"/>
      <c r="H751" s="159"/>
      <c r="I751" s="159"/>
      <c r="J751" s="159"/>
      <c r="K751" s="159"/>
      <c r="L751" s="159"/>
      <c r="M751" s="159"/>
      <c r="N751" s="159"/>
      <c r="O751" s="159"/>
      <c r="P751" s="159"/>
      <c r="Q751" s="159"/>
      <c r="R751" s="159"/>
      <c r="S751" s="159"/>
      <c r="T751" s="159"/>
      <c r="U751" s="159"/>
      <c r="V751" s="159"/>
      <c r="W751" s="159"/>
      <c r="X751" s="159"/>
      <c r="Y751" s="159"/>
      <c r="Z751" s="159"/>
      <c r="AA751" s="159"/>
      <c r="AB751" s="159"/>
      <c r="AC751" s="159"/>
      <c r="AD751" s="159"/>
      <c r="AE751" s="159"/>
      <c r="AF751" s="159"/>
      <c r="AG751" s="159"/>
      <c r="AH751" s="159"/>
      <c r="AI751" s="159"/>
      <c r="AJ751" s="159"/>
      <c r="AK751" s="159"/>
      <c r="AL751" s="159"/>
      <c r="AM751" s="159"/>
      <c r="AN751" s="159"/>
      <c r="AO751" s="159"/>
      <c r="AP751" s="159"/>
      <c r="AQ751" s="159"/>
      <c r="AR751" s="159"/>
      <c r="AS751" s="159"/>
      <c r="AT751" s="159"/>
      <c r="AU751" s="159"/>
    </row>
    <row r="752" spans="2:47" s="38" customFormat="1" ht="12.75">
      <c r="B752" s="43"/>
      <c r="H752" s="159"/>
      <c r="I752" s="159"/>
      <c r="J752" s="159"/>
      <c r="K752" s="159"/>
      <c r="L752" s="159"/>
      <c r="M752" s="159"/>
      <c r="N752" s="159"/>
      <c r="O752" s="159"/>
      <c r="P752" s="159"/>
      <c r="Q752" s="159"/>
      <c r="R752" s="159"/>
      <c r="S752" s="159"/>
      <c r="T752" s="159"/>
      <c r="U752" s="159"/>
      <c r="V752" s="159"/>
      <c r="W752" s="159"/>
      <c r="X752" s="159"/>
      <c r="Y752" s="159"/>
      <c r="Z752" s="159"/>
      <c r="AA752" s="159"/>
      <c r="AB752" s="159"/>
      <c r="AC752" s="159"/>
      <c r="AD752" s="159"/>
      <c r="AE752" s="159"/>
      <c r="AF752" s="159"/>
      <c r="AG752" s="159"/>
      <c r="AH752" s="159"/>
      <c r="AI752" s="159"/>
      <c r="AJ752" s="159"/>
      <c r="AK752" s="159"/>
      <c r="AL752" s="159"/>
      <c r="AM752" s="159"/>
      <c r="AN752" s="159"/>
      <c r="AO752" s="159"/>
      <c r="AP752" s="159"/>
      <c r="AQ752" s="159"/>
      <c r="AR752" s="159"/>
      <c r="AS752" s="159"/>
      <c r="AT752" s="159"/>
      <c r="AU752" s="159"/>
    </row>
    <row r="753" spans="2:47" s="38" customFormat="1" ht="12.75">
      <c r="B753" s="43"/>
      <c r="H753" s="159"/>
      <c r="I753" s="159"/>
      <c r="J753" s="159"/>
      <c r="K753" s="159"/>
      <c r="L753" s="159"/>
      <c r="M753" s="159"/>
      <c r="N753" s="159"/>
      <c r="O753" s="159"/>
      <c r="P753" s="159"/>
      <c r="Q753" s="159"/>
      <c r="R753" s="159"/>
      <c r="S753" s="159"/>
      <c r="T753" s="159"/>
      <c r="U753" s="159"/>
      <c r="V753" s="159"/>
      <c r="W753" s="159"/>
      <c r="X753" s="159"/>
      <c r="Y753" s="159"/>
      <c r="Z753" s="159"/>
      <c r="AA753" s="159"/>
      <c r="AB753" s="159"/>
      <c r="AC753" s="159"/>
      <c r="AD753" s="159"/>
      <c r="AE753" s="159"/>
      <c r="AF753" s="159"/>
      <c r="AG753" s="159"/>
      <c r="AH753" s="159"/>
      <c r="AI753" s="159"/>
      <c r="AJ753" s="159"/>
      <c r="AK753" s="159"/>
      <c r="AL753" s="159"/>
      <c r="AM753" s="159"/>
      <c r="AN753" s="159"/>
      <c r="AO753" s="159"/>
      <c r="AP753" s="159"/>
      <c r="AQ753" s="159"/>
      <c r="AR753" s="159"/>
      <c r="AS753" s="159"/>
      <c r="AT753" s="159"/>
      <c r="AU753" s="159"/>
    </row>
    <row r="754" spans="2:47" s="38" customFormat="1" ht="12.75">
      <c r="B754" s="43"/>
      <c r="H754" s="159"/>
      <c r="I754" s="159"/>
      <c r="J754" s="159"/>
      <c r="K754" s="159"/>
      <c r="L754" s="159"/>
      <c r="M754" s="159"/>
      <c r="N754" s="159"/>
      <c r="O754" s="159"/>
      <c r="P754" s="159"/>
      <c r="Q754" s="159"/>
      <c r="R754" s="159"/>
      <c r="S754" s="159"/>
      <c r="T754" s="159"/>
      <c r="U754" s="159"/>
      <c r="V754" s="159"/>
      <c r="W754" s="159"/>
      <c r="X754" s="159"/>
      <c r="Y754" s="159"/>
      <c r="Z754" s="159"/>
      <c r="AA754" s="159"/>
      <c r="AB754" s="159"/>
      <c r="AC754" s="159"/>
      <c r="AD754" s="159"/>
      <c r="AE754" s="159"/>
      <c r="AF754" s="159"/>
      <c r="AG754" s="159"/>
      <c r="AH754" s="159"/>
      <c r="AI754" s="159"/>
      <c r="AJ754" s="159"/>
      <c r="AK754" s="159"/>
      <c r="AL754" s="159"/>
      <c r="AM754" s="159"/>
      <c r="AN754" s="159"/>
      <c r="AO754" s="159"/>
      <c r="AP754" s="159"/>
      <c r="AQ754" s="159"/>
      <c r="AR754" s="159"/>
      <c r="AS754" s="159"/>
      <c r="AT754" s="159"/>
      <c r="AU754" s="159"/>
    </row>
    <row r="755" spans="2:47" s="38" customFormat="1" ht="12.75">
      <c r="B755" s="43"/>
      <c r="H755" s="159"/>
      <c r="I755" s="159"/>
      <c r="J755" s="159"/>
      <c r="K755" s="159"/>
      <c r="L755" s="159"/>
      <c r="M755" s="159"/>
      <c r="N755" s="159"/>
      <c r="O755" s="159"/>
      <c r="P755" s="159"/>
      <c r="Q755" s="159"/>
      <c r="R755" s="159"/>
      <c r="S755" s="159"/>
      <c r="T755" s="159"/>
      <c r="U755" s="159"/>
      <c r="V755" s="159"/>
      <c r="W755" s="159"/>
      <c r="X755" s="159"/>
      <c r="Y755" s="159"/>
      <c r="Z755" s="159"/>
      <c r="AA755" s="159"/>
      <c r="AB755" s="159"/>
      <c r="AC755" s="159"/>
      <c r="AD755" s="159"/>
      <c r="AE755" s="159"/>
      <c r="AF755" s="159"/>
      <c r="AG755" s="159"/>
      <c r="AH755" s="159"/>
      <c r="AI755" s="159"/>
      <c r="AJ755" s="159"/>
      <c r="AK755" s="159"/>
      <c r="AL755" s="159"/>
      <c r="AM755" s="159"/>
      <c r="AN755" s="159"/>
      <c r="AO755" s="159"/>
      <c r="AP755" s="159"/>
      <c r="AQ755" s="159"/>
      <c r="AR755" s="159"/>
      <c r="AS755" s="159"/>
      <c r="AT755" s="159"/>
      <c r="AU755" s="159"/>
    </row>
    <row r="756" spans="2:47" s="38" customFormat="1" ht="12.75">
      <c r="B756" s="43"/>
      <c r="H756" s="159"/>
      <c r="I756" s="159"/>
      <c r="J756" s="159"/>
      <c r="K756" s="159"/>
      <c r="L756" s="159"/>
      <c r="M756" s="159"/>
      <c r="N756" s="159"/>
      <c r="O756" s="159"/>
      <c r="P756" s="159"/>
      <c r="Q756" s="159"/>
      <c r="R756" s="159"/>
      <c r="S756" s="159"/>
      <c r="T756" s="159"/>
      <c r="U756" s="159"/>
      <c r="V756" s="159"/>
      <c r="W756" s="159"/>
      <c r="X756" s="159"/>
      <c r="Y756" s="159"/>
      <c r="Z756" s="159"/>
      <c r="AA756" s="159"/>
      <c r="AB756" s="159"/>
      <c r="AC756" s="159"/>
      <c r="AD756" s="159"/>
      <c r="AE756" s="159"/>
      <c r="AF756" s="159"/>
      <c r="AG756" s="159"/>
      <c r="AH756" s="159"/>
      <c r="AI756" s="159"/>
      <c r="AJ756" s="159"/>
      <c r="AK756" s="159"/>
      <c r="AL756" s="159"/>
      <c r="AM756" s="159"/>
      <c r="AN756" s="159"/>
      <c r="AO756" s="159"/>
      <c r="AP756" s="159"/>
      <c r="AQ756" s="159"/>
      <c r="AR756" s="159"/>
      <c r="AS756" s="159"/>
      <c r="AT756" s="159"/>
      <c r="AU756" s="159"/>
    </row>
    <row r="757" spans="2:47" s="38" customFormat="1" ht="12.75">
      <c r="B757" s="43"/>
      <c r="H757" s="159"/>
      <c r="I757" s="159"/>
      <c r="J757" s="159"/>
      <c r="K757" s="159"/>
      <c r="L757" s="159"/>
      <c r="M757" s="159"/>
      <c r="N757" s="159"/>
      <c r="O757" s="159"/>
      <c r="P757" s="159"/>
      <c r="Q757" s="159"/>
      <c r="R757" s="159"/>
      <c r="S757" s="159"/>
      <c r="T757" s="159"/>
      <c r="U757" s="159"/>
      <c r="V757" s="159"/>
      <c r="W757" s="159"/>
      <c r="X757" s="159"/>
      <c r="Y757" s="159"/>
      <c r="Z757" s="159"/>
      <c r="AA757" s="159"/>
      <c r="AB757" s="159"/>
      <c r="AC757" s="159"/>
      <c r="AD757" s="159"/>
      <c r="AE757" s="159"/>
      <c r="AF757" s="159"/>
      <c r="AG757" s="159"/>
      <c r="AH757" s="159"/>
      <c r="AI757" s="159"/>
      <c r="AJ757" s="159"/>
      <c r="AK757" s="159"/>
      <c r="AL757" s="159"/>
      <c r="AM757" s="159"/>
      <c r="AN757" s="159"/>
      <c r="AO757" s="159"/>
      <c r="AP757" s="159"/>
      <c r="AQ757" s="159"/>
      <c r="AR757" s="159"/>
      <c r="AS757" s="159"/>
      <c r="AT757" s="159"/>
      <c r="AU757" s="159"/>
    </row>
    <row r="758" spans="2:47" s="38" customFormat="1" ht="12.75">
      <c r="B758" s="43"/>
      <c r="H758" s="159"/>
      <c r="I758" s="159"/>
      <c r="J758" s="159"/>
      <c r="K758" s="159"/>
      <c r="L758" s="159"/>
      <c r="M758" s="159"/>
      <c r="N758" s="159"/>
      <c r="O758" s="159"/>
      <c r="P758" s="159"/>
      <c r="Q758" s="159"/>
      <c r="R758" s="159"/>
      <c r="S758" s="159"/>
      <c r="T758" s="159"/>
      <c r="U758" s="159"/>
      <c r="V758" s="159"/>
      <c r="W758" s="159"/>
      <c r="X758" s="159"/>
      <c r="Y758" s="159"/>
      <c r="Z758" s="159"/>
      <c r="AA758" s="159"/>
      <c r="AB758" s="159"/>
      <c r="AC758" s="159"/>
      <c r="AD758" s="159"/>
      <c r="AE758" s="159"/>
      <c r="AF758" s="159"/>
      <c r="AG758" s="159"/>
      <c r="AH758" s="159"/>
      <c r="AI758" s="159"/>
      <c r="AJ758" s="159"/>
      <c r="AK758" s="159"/>
      <c r="AL758" s="159"/>
      <c r="AM758" s="159"/>
      <c r="AN758" s="159"/>
      <c r="AO758" s="159"/>
      <c r="AP758" s="159"/>
      <c r="AQ758" s="159"/>
      <c r="AR758" s="159"/>
      <c r="AS758" s="159"/>
      <c r="AT758" s="159"/>
      <c r="AU758" s="159"/>
    </row>
    <row r="759" spans="2:47" s="38" customFormat="1" ht="12.75">
      <c r="B759" s="43"/>
      <c r="H759" s="159"/>
      <c r="I759" s="159"/>
      <c r="J759" s="159"/>
      <c r="K759" s="159"/>
      <c r="L759" s="159"/>
      <c r="M759" s="159"/>
      <c r="N759" s="159"/>
      <c r="O759" s="159"/>
      <c r="P759" s="159"/>
      <c r="Q759" s="159"/>
      <c r="R759" s="159"/>
      <c r="S759" s="159"/>
      <c r="T759" s="159"/>
      <c r="U759" s="159"/>
      <c r="V759" s="159"/>
      <c r="W759" s="159"/>
      <c r="X759" s="159"/>
      <c r="Y759" s="159"/>
      <c r="Z759" s="159"/>
      <c r="AA759" s="159"/>
      <c r="AB759" s="159"/>
      <c r="AC759" s="159"/>
      <c r="AD759" s="159"/>
      <c r="AE759" s="159"/>
      <c r="AF759" s="159"/>
      <c r="AG759" s="159"/>
      <c r="AH759" s="159"/>
      <c r="AI759" s="159"/>
      <c r="AJ759" s="159"/>
      <c r="AK759" s="159"/>
      <c r="AL759" s="159"/>
      <c r="AM759" s="159"/>
      <c r="AN759" s="159"/>
      <c r="AO759" s="159"/>
      <c r="AP759" s="159"/>
      <c r="AQ759" s="159"/>
      <c r="AR759" s="159"/>
      <c r="AS759" s="159"/>
      <c r="AT759" s="159"/>
      <c r="AU759" s="159"/>
    </row>
    <row r="760" spans="2:47" s="38" customFormat="1" ht="12.75">
      <c r="B760" s="43"/>
      <c r="H760" s="159"/>
      <c r="I760" s="159"/>
      <c r="J760" s="159"/>
      <c r="K760" s="159"/>
      <c r="L760" s="159"/>
      <c r="M760" s="159"/>
      <c r="N760" s="159"/>
      <c r="O760" s="159"/>
      <c r="P760" s="159"/>
      <c r="Q760" s="159"/>
      <c r="R760" s="159"/>
      <c r="S760" s="159"/>
      <c r="T760" s="159"/>
      <c r="U760" s="159"/>
      <c r="V760" s="159"/>
      <c r="W760" s="159"/>
      <c r="X760" s="159"/>
      <c r="Y760" s="159"/>
      <c r="Z760" s="159"/>
      <c r="AA760" s="159"/>
      <c r="AB760" s="159"/>
      <c r="AC760" s="159"/>
      <c r="AD760" s="159"/>
      <c r="AE760" s="159"/>
      <c r="AF760" s="159"/>
      <c r="AG760" s="159"/>
      <c r="AH760" s="159"/>
      <c r="AI760" s="159"/>
      <c r="AJ760" s="159"/>
      <c r="AK760" s="159"/>
      <c r="AL760" s="159"/>
      <c r="AM760" s="159"/>
      <c r="AN760" s="159"/>
      <c r="AO760" s="159"/>
      <c r="AP760" s="159"/>
      <c r="AQ760" s="159"/>
      <c r="AR760" s="159"/>
      <c r="AS760" s="159"/>
      <c r="AT760" s="159"/>
      <c r="AU760" s="159"/>
    </row>
    <row r="761" spans="2:47" s="38" customFormat="1" ht="12.75">
      <c r="B761" s="43"/>
      <c r="H761" s="159"/>
      <c r="I761" s="159"/>
      <c r="J761" s="159"/>
      <c r="K761" s="159"/>
      <c r="L761" s="159"/>
      <c r="M761" s="159"/>
      <c r="N761" s="159"/>
      <c r="O761" s="159"/>
      <c r="P761" s="159"/>
      <c r="Q761" s="159"/>
      <c r="R761" s="159"/>
      <c r="S761" s="159"/>
      <c r="T761" s="159"/>
      <c r="U761" s="159"/>
      <c r="V761" s="159"/>
      <c r="W761" s="159"/>
      <c r="X761" s="159"/>
      <c r="Y761" s="159"/>
      <c r="Z761" s="159"/>
      <c r="AA761" s="159"/>
      <c r="AB761" s="159"/>
      <c r="AC761" s="159"/>
      <c r="AD761" s="159"/>
      <c r="AE761" s="159"/>
      <c r="AF761" s="159"/>
      <c r="AG761" s="159"/>
      <c r="AH761" s="159"/>
      <c r="AI761" s="159"/>
      <c r="AJ761" s="159"/>
      <c r="AK761" s="159"/>
      <c r="AL761" s="159"/>
      <c r="AM761" s="159"/>
      <c r="AN761" s="159"/>
      <c r="AO761" s="159"/>
      <c r="AP761" s="159"/>
      <c r="AQ761" s="159"/>
      <c r="AR761" s="159"/>
      <c r="AS761" s="159"/>
      <c r="AT761" s="159"/>
      <c r="AU761" s="159"/>
    </row>
    <row r="762" spans="2:47" s="38" customFormat="1" ht="12.75">
      <c r="B762" s="43"/>
      <c r="H762" s="159"/>
      <c r="I762" s="159"/>
      <c r="J762" s="159"/>
      <c r="K762" s="159"/>
      <c r="L762" s="159"/>
      <c r="M762" s="159"/>
      <c r="N762" s="159"/>
      <c r="O762" s="159"/>
      <c r="P762" s="159"/>
      <c r="Q762" s="159"/>
      <c r="R762" s="159"/>
      <c r="S762" s="159"/>
      <c r="T762" s="159"/>
      <c r="U762" s="159"/>
      <c r="V762" s="159"/>
      <c r="W762" s="159"/>
      <c r="X762" s="159"/>
      <c r="Y762" s="159"/>
      <c r="Z762" s="159"/>
      <c r="AA762" s="159"/>
      <c r="AB762" s="159"/>
      <c r="AC762" s="159"/>
      <c r="AD762" s="159"/>
      <c r="AE762" s="159"/>
      <c r="AF762" s="159"/>
      <c r="AG762" s="159"/>
      <c r="AH762" s="159"/>
      <c r="AI762" s="159"/>
      <c r="AJ762" s="159"/>
      <c r="AK762" s="159"/>
      <c r="AL762" s="159"/>
      <c r="AM762" s="159"/>
      <c r="AN762" s="159"/>
      <c r="AO762" s="159"/>
      <c r="AP762" s="159"/>
      <c r="AQ762" s="159"/>
      <c r="AR762" s="159"/>
      <c r="AS762" s="159"/>
      <c r="AT762" s="159"/>
      <c r="AU762" s="159"/>
    </row>
    <row r="763" spans="2:47" s="38" customFormat="1" ht="12.75">
      <c r="B763" s="43"/>
      <c r="H763" s="159"/>
      <c r="I763" s="159"/>
      <c r="J763" s="159"/>
      <c r="K763" s="159"/>
      <c r="L763" s="159"/>
      <c r="M763" s="159"/>
      <c r="N763" s="159"/>
      <c r="O763" s="159"/>
      <c r="P763" s="159"/>
      <c r="Q763" s="159"/>
      <c r="R763" s="159"/>
      <c r="S763" s="159"/>
      <c r="T763" s="159"/>
      <c r="U763" s="159"/>
      <c r="V763" s="159"/>
      <c r="W763" s="159"/>
      <c r="X763" s="159"/>
      <c r="Y763" s="159"/>
      <c r="Z763" s="159"/>
      <c r="AA763" s="159"/>
      <c r="AB763" s="159"/>
      <c r="AC763" s="159"/>
      <c r="AD763" s="159"/>
      <c r="AE763" s="159"/>
      <c r="AF763" s="159"/>
      <c r="AG763" s="159"/>
      <c r="AH763" s="159"/>
      <c r="AI763" s="159"/>
      <c r="AJ763" s="159"/>
      <c r="AK763" s="159"/>
      <c r="AL763" s="159"/>
      <c r="AM763" s="159"/>
      <c r="AN763" s="159"/>
      <c r="AO763" s="159"/>
      <c r="AP763" s="159"/>
      <c r="AQ763" s="159"/>
      <c r="AR763" s="159"/>
      <c r="AS763" s="159"/>
      <c r="AT763" s="159"/>
      <c r="AU763" s="159"/>
    </row>
    <row r="764" spans="2:47" s="38" customFormat="1" ht="12.75">
      <c r="B764" s="43"/>
      <c r="H764" s="159"/>
      <c r="I764" s="159"/>
      <c r="J764" s="159"/>
      <c r="K764" s="159"/>
      <c r="L764" s="159"/>
      <c r="M764" s="159"/>
      <c r="N764" s="159"/>
      <c r="O764" s="159"/>
      <c r="P764" s="159"/>
      <c r="Q764" s="159"/>
      <c r="R764" s="159"/>
      <c r="S764" s="159"/>
      <c r="T764" s="159"/>
      <c r="U764" s="159"/>
      <c r="V764" s="159"/>
      <c r="W764" s="159"/>
      <c r="X764" s="159"/>
      <c r="Y764" s="159"/>
      <c r="Z764" s="159"/>
      <c r="AA764" s="159"/>
      <c r="AB764" s="159"/>
      <c r="AC764" s="159"/>
      <c r="AD764" s="159"/>
      <c r="AE764" s="159"/>
      <c r="AF764" s="159"/>
      <c r="AG764" s="159"/>
      <c r="AH764" s="159"/>
      <c r="AI764" s="159"/>
      <c r="AJ764" s="159"/>
      <c r="AK764" s="159"/>
      <c r="AL764" s="159"/>
      <c r="AM764" s="159"/>
      <c r="AN764" s="159"/>
      <c r="AO764" s="159"/>
      <c r="AP764" s="159"/>
      <c r="AQ764" s="159"/>
      <c r="AR764" s="159"/>
      <c r="AS764" s="159"/>
      <c r="AT764" s="159"/>
      <c r="AU764" s="159"/>
    </row>
    <row r="765" spans="2:47" s="38" customFormat="1" ht="12.75">
      <c r="B765" s="43"/>
      <c r="H765" s="159"/>
      <c r="I765" s="159"/>
      <c r="J765" s="159"/>
      <c r="K765" s="159"/>
      <c r="L765" s="159"/>
      <c r="M765" s="159"/>
      <c r="N765" s="159"/>
      <c r="O765" s="159"/>
      <c r="P765" s="159"/>
      <c r="Q765" s="159"/>
      <c r="R765" s="159"/>
      <c r="S765" s="159"/>
      <c r="T765" s="159"/>
      <c r="U765" s="159"/>
      <c r="V765" s="159"/>
      <c r="W765" s="159"/>
      <c r="X765" s="159"/>
      <c r="Y765" s="159"/>
      <c r="Z765" s="159"/>
      <c r="AA765" s="159"/>
      <c r="AB765" s="159"/>
      <c r="AC765" s="159"/>
      <c r="AD765" s="159"/>
      <c r="AE765" s="159"/>
      <c r="AF765" s="159"/>
      <c r="AG765" s="159"/>
      <c r="AH765" s="159"/>
      <c r="AI765" s="159"/>
      <c r="AJ765" s="159"/>
      <c r="AK765" s="159"/>
      <c r="AL765" s="159"/>
      <c r="AM765" s="159"/>
      <c r="AN765" s="159"/>
      <c r="AO765" s="159"/>
      <c r="AP765" s="159"/>
      <c r="AQ765" s="159"/>
      <c r="AR765" s="159"/>
      <c r="AS765" s="159"/>
      <c r="AT765" s="159"/>
      <c r="AU765" s="159"/>
    </row>
    <row r="766" spans="2:47" s="38" customFormat="1" ht="12.75">
      <c r="B766" s="43"/>
      <c r="H766" s="159"/>
      <c r="I766" s="159"/>
      <c r="J766" s="159"/>
      <c r="K766" s="159"/>
      <c r="L766" s="159"/>
      <c r="M766" s="159"/>
      <c r="N766" s="159"/>
      <c r="O766" s="159"/>
      <c r="P766" s="159"/>
      <c r="Q766" s="159"/>
      <c r="R766" s="159"/>
      <c r="S766" s="159"/>
      <c r="T766" s="159"/>
      <c r="U766" s="159"/>
      <c r="V766" s="159"/>
      <c r="W766" s="159"/>
      <c r="X766" s="159"/>
      <c r="Y766" s="159"/>
      <c r="Z766" s="159"/>
      <c r="AA766" s="159"/>
      <c r="AB766" s="159"/>
      <c r="AC766" s="159"/>
      <c r="AD766" s="159"/>
      <c r="AE766" s="159"/>
      <c r="AF766" s="159"/>
      <c r="AG766" s="159"/>
      <c r="AH766" s="159"/>
      <c r="AI766" s="159"/>
      <c r="AJ766" s="159"/>
      <c r="AK766" s="159"/>
      <c r="AL766" s="159"/>
      <c r="AM766" s="159"/>
      <c r="AN766" s="159"/>
      <c r="AO766" s="159"/>
      <c r="AP766" s="159"/>
      <c r="AQ766" s="159"/>
      <c r="AR766" s="159"/>
      <c r="AS766" s="159"/>
      <c r="AT766" s="159"/>
      <c r="AU766" s="159"/>
    </row>
    <row r="767" spans="2:47" s="38" customFormat="1" ht="12.75">
      <c r="B767" s="43"/>
      <c r="H767" s="159"/>
      <c r="I767" s="159"/>
      <c r="J767" s="159"/>
      <c r="K767" s="159"/>
      <c r="L767" s="159"/>
      <c r="M767" s="159"/>
      <c r="N767" s="159"/>
      <c r="O767" s="159"/>
      <c r="P767" s="159"/>
      <c r="Q767" s="159"/>
      <c r="R767" s="159"/>
      <c r="S767" s="159"/>
      <c r="T767" s="159"/>
      <c r="U767" s="159"/>
      <c r="V767" s="159"/>
      <c r="W767" s="159"/>
      <c r="X767" s="159"/>
      <c r="Y767" s="159"/>
      <c r="Z767" s="159"/>
      <c r="AA767" s="159"/>
      <c r="AB767" s="159"/>
      <c r="AC767" s="159"/>
      <c r="AD767" s="159"/>
      <c r="AE767" s="159"/>
      <c r="AF767" s="159"/>
      <c r="AG767" s="159"/>
      <c r="AH767" s="159"/>
      <c r="AI767" s="159"/>
      <c r="AJ767" s="159"/>
      <c r="AK767" s="159"/>
      <c r="AL767" s="159"/>
      <c r="AM767" s="159"/>
      <c r="AN767" s="159"/>
      <c r="AO767" s="159"/>
      <c r="AP767" s="159"/>
      <c r="AQ767" s="159"/>
      <c r="AR767" s="159"/>
      <c r="AS767" s="159"/>
      <c r="AT767" s="159"/>
      <c r="AU767" s="159"/>
    </row>
    <row r="768" spans="2:47" s="38" customFormat="1" ht="12.75">
      <c r="B768" s="43"/>
      <c r="H768" s="159"/>
      <c r="I768" s="159"/>
      <c r="J768" s="159"/>
      <c r="K768" s="159"/>
      <c r="L768" s="159"/>
      <c r="M768" s="159"/>
      <c r="N768" s="159"/>
      <c r="O768" s="159"/>
      <c r="P768" s="159"/>
      <c r="Q768" s="159"/>
      <c r="R768" s="159"/>
      <c r="S768" s="159"/>
      <c r="T768" s="159"/>
      <c r="U768" s="159"/>
      <c r="V768" s="159"/>
      <c r="W768" s="159"/>
      <c r="X768" s="159"/>
      <c r="Y768" s="159"/>
      <c r="Z768" s="159"/>
      <c r="AA768" s="159"/>
      <c r="AB768" s="159"/>
      <c r="AC768" s="159"/>
      <c r="AD768" s="159"/>
      <c r="AE768" s="159"/>
      <c r="AF768" s="159"/>
      <c r="AG768" s="159"/>
      <c r="AH768" s="159"/>
      <c r="AI768" s="159"/>
      <c r="AJ768" s="159"/>
      <c r="AK768" s="159"/>
      <c r="AL768" s="159"/>
      <c r="AM768" s="159"/>
      <c r="AN768" s="159"/>
      <c r="AO768" s="159"/>
      <c r="AP768" s="159"/>
      <c r="AQ768" s="159"/>
      <c r="AR768" s="159"/>
      <c r="AS768" s="159"/>
      <c r="AT768" s="159"/>
      <c r="AU768" s="159"/>
    </row>
    <row r="769" spans="2:47" s="38" customFormat="1" ht="12.75">
      <c r="B769" s="43"/>
      <c r="H769" s="159"/>
      <c r="I769" s="159"/>
      <c r="J769" s="159"/>
      <c r="K769" s="159"/>
      <c r="L769" s="159"/>
      <c r="M769" s="159"/>
      <c r="N769" s="159"/>
      <c r="O769" s="159"/>
      <c r="P769" s="159"/>
      <c r="Q769" s="159"/>
      <c r="R769" s="159"/>
      <c r="S769" s="159"/>
      <c r="T769" s="159"/>
      <c r="U769" s="159"/>
      <c r="V769" s="159"/>
      <c r="W769" s="159"/>
      <c r="X769" s="159"/>
      <c r="Y769" s="159"/>
      <c r="Z769" s="159"/>
      <c r="AA769" s="159"/>
      <c r="AB769" s="159"/>
      <c r="AC769" s="159"/>
      <c r="AD769" s="159"/>
      <c r="AE769" s="159"/>
      <c r="AF769" s="159"/>
      <c r="AG769" s="159"/>
      <c r="AH769" s="159"/>
      <c r="AI769" s="159"/>
      <c r="AJ769" s="159"/>
      <c r="AK769" s="159"/>
      <c r="AL769" s="159"/>
      <c r="AM769" s="159"/>
      <c r="AN769" s="159"/>
      <c r="AO769" s="159"/>
      <c r="AP769" s="159"/>
      <c r="AQ769" s="159"/>
      <c r="AR769" s="159"/>
      <c r="AS769" s="159"/>
      <c r="AT769" s="159"/>
      <c r="AU769" s="159"/>
    </row>
    <row r="770" spans="2:47" s="38" customFormat="1" ht="12.75">
      <c r="B770" s="43"/>
      <c r="H770" s="159"/>
      <c r="I770" s="159"/>
      <c r="J770" s="159"/>
      <c r="K770" s="159"/>
      <c r="L770" s="159"/>
      <c r="M770" s="159"/>
      <c r="N770" s="159"/>
      <c r="O770" s="159"/>
      <c r="P770" s="159"/>
      <c r="Q770" s="159"/>
      <c r="R770" s="159"/>
      <c r="S770" s="159"/>
      <c r="T770" s="159"/>
      <c r="U770" s="159"/>
      <c r="V770" s="159"/>
      <c r="W770" s="159"/>
      <c r="X770" s="159"/>
      <c r="Y770" s="159"/>
      <c r="Z770" s="159"/>
      <c r="AA770" s="159"/>
      <c r="AB770" s="159"/>
      <c r="AC770" s="159"/>
      <c r="AD770" s="159"/>
      <c r="AE770" s="159"/>
      <c r="AF770" s="159"/>
      <c r="AG770" s="159"/>
      <c r="AH770" s="159"/>
      <c r="AI770" s="159"/>
      <c r="AJ770" s="159"/>
      <c r="AK770" s="159"/>
      <c r="AL770" s="159"/>
      <c r="AM770" s="159"/>
      <c r="AN770" s="159"/>
      <c r="AO770" s="159"/>
      <c r="AP770" s="159"/>
      <c r="AQ770" s="159"/>
      <c r="AR770" s="159"/>
      <c r="AS770" s="159"/>
      <c r="AT770" s="159"/>
      <c r="AU770" s="159"/>
    </row>
    <row r="771" spans="2:47" s="38" customFormat="1" ht="12.75">
      <c r="B771" s="43"/>
      <c r="H771" s="159"/>
      <c r="I771" s="159"/>
      <c r="J771" s="159"/>
      <c r="K771" s="159"/>
      <c r="L771" s="159"/>
      <c r="M771" s="159"/>
      <c r="N771" s="159"/>
      <c r="O771" s="159"/>
      <c r="P771" s="159"/>
      <c r="Q771" s="159"/>
      <c r="R771" s="159"/>
      <c r="S771" s="159"/>
      <c r="T771" s="159"/>
      <c r="U771" s="159"/>
      <c r="V771" s="159"/>
      <c r="W771" s="159"/>
      <c r="X771" s="159"/>
      <c r="Y771" s="159"/>
      <c r="Z771" s="159"/>
      <c r="AA771" s="159"/>
      <c r="AB771" s="159"/>
      <c r="AC771" s="159"/>
      <c r="AD771" s="159"/>
      <c r="AE771" s="159"/>
      <c r="AF771" s="159"/>
      <c r="AG771" s="159"/>
      <c r="AH771" s="159"/>
      <c r="AI771" s="159"/>
      <c r="AJ771" s="159"/>
      <c r="AK771" s="159"/>
      <c r="AL771" s="159"/>
      <c r="AM771" s="159"/>
      <c r="AN771" s="159"/>
      <c r="AO771" s="159"/>
      <c r="AP771" s="159"/>
      <c r="AQ771" s="159"/>
      <c r="AR771" s="159"/>
      <c r="AS771" s="159"/>
      <c r="AT771" s="159"/>
      <c r="AU771" s="159"/>
    </row>
    <row r="772" spans="2:47" s="38" customFormat="1" ht="12.75">
      <c r="B772" s="43"/>
      <c r="H772" s="159"/>
      <c r="I772" s="159"/>
      <c r="J772" s="159"/>
      <c r="K772" s="159"/>
      <c r="L772" s="159"/>
      <c r="M772" s="159"/>
      <c r="N772" s="159"/>
      <c r="O772" s="159"/>
      <c r="P772" s="159"/>
      <c r="Q772" s="159"/>
      <c r="R772" s="159"/>
      <c r="S772" s="159"/>
      <c r="T772" s="159"/>
      <c r="U772" s="159"/>
      <c r="V772" s="159"/>
      <c r="W772" s="159"/>
      <c r="X772" s="159"/>
      <c r="Y772" s="159"/>
      <c r="Z772" s="159"/>
      <c r="AA772" s="159"/>
      <c r="AB772" s="159"/>
      <c r="AC772" s="159"/>
      <c r="AD772" s="159"/>
      <c r="AE772" s="159"/>
      <c r="AF772" s="159"/>
      <c r="AG772" s="159"/>
      <c r="AH772" s="159"/>
      <c r="AI772" s="159"/>
      <c r="AJ772" s="159"/>
      <c r="AK772" s="159"/>
      <c r="AL772" s="159"/>
      <c r="AM772" s="159"/>
      <c r="AN772" s="159"/>
      <c r="AO772" s="159"/>
      <c r="AP772" s="159"/>
      <c r="AQ772" s="159"/>
      <c r="AR772" s="159"/>
      <c r="AS772" s="159"/>
      <c r="AT772" s="159"/>
      <c r="AU772" s="159"/>
    </row>
    <row r="773" spans="2:47" s="38" customFormat="1" ht="12.75">
      <c r="B773" s="43"/>
      <c r="H773" s="159"/>
      <c r="I773" s="159"/>
      <c r="J773" s="159"/>
      <c r="K773" s="159"/>
      <c r="L773" s="159"/>
      <c r="M773" s="159"/>
      <c r="N773" s="159"/>
      <c r="O773" s="159"/>
      <c r="P773" s="159"/>
      <c r="Q773" s="159"/>
      <c r="R773" s="159"/>
      <c r="S773" s="159"/>
      <c r="T773" s="159"/>
      <c r="U773" s="159"/>
      <c r="V773" s="159"/>
      <c r="W773" s="159"/>
      <c r="X773" s="159"/>
      <c r="Y773" s="159"/>
      <c r="Z773" s="159"/>
      <c r="AA773" s="159"/>
      <c r="AB773" s="159"/>
      <c r="AC773" s="159"/>
      <c r="AD773" s="159"/>
      <c r="AE773" s="159"/>
      <c r="AF773" s="159"/>
      <c r="AG773" s="159"/>
      <c r="AH773" s="159"/>
      <c r="AI773" s="159"/>
      <c r="AJ773" s="159"/>
      <c r="AK773" s="159"/>
      <c r="AL773" s="159"/>
      <c r="AM773" s="159"/>
      <c r="AN773" s="159"/>
      <c r="AO773" s="159"/>
      <c r="AP773" s="159"/>
      <c r="AQ773" s="159"/>
      <c r="AR773" s="159"/>
      <c r="AS773" s="159"/>
      <c r="AT773" s="159"/>
      <c r="AU773" s="159"/>
    </row>
    <row r="774" spans="2:47" s="38" customFormat="1" ht="12.75">
      <c r="B774" s="43"/>
      <c r="H774" s="159"/>
      <c r="I774" s="159"/>
      <c r="J774" s="159"/>
      <c r="K774" s="159"/>
      <c r="L774" s="159"/>
      <c r="M774" s="159"/>
      <c r="N774" s="159"/>
      <c r="O774" s="159"/>
      <c r="P774" s="159"/>
      <c r="Q774" s="159"/>
      <c r="R774" s="159"/>
      <c r="S774" s="159"/>
      <c r="T774" s="159"/>
      <c r="U774" s="159"/>
      <c r="V774" s="159"/>
      <c r="W774" s="159"/>
      <c r="X774" s="159"/>
      <c r="Y774" s="159"/>
      <c r="Z774" s="159"/>
      <c r="AA774" s="159"/>
      <c r="AB774" s="159"/>
      <c r="AC774" s="159"/>
      <c r="AD774" s="159"/>
      <c r="AE774" s="159"/>
      <c r="AF774" s="159"/>
      <c r="AG774" s="159"/>
      <c r="AH774" s="159"/>
      <c r="AI774" s="159"/>
      <c r="AJ774" s="159"/>
      <c r="AK774" s="159"/>
      <c r="AL774" s="159"/>
      <c r="AM774" s="159"/>
      <c r="AN774" s="159"/>
      <c r="AO774" s="159"/>
      <c r="AP774" s="159"/>
      <c r="AQ774" s="159"/>
      <c r="AR774" s="159"/>
      <c r="AS774" s="159"/>
      <c r="AT774" s="159"/>
      <c r="AU774" s="159"/>
    </row>
    <row r="775" spans="2:47" s="38" customFormat="1" ht="12.75">
      <c r="B775" s="43"/>
      <c r="H775" s="159"/>
      <c r="I775" s="159"/>
      <c r="J775" s="159"/>
      <c r="K775" s="159"/>
      <c r="L775" s="159"/>
      <c r="M775" s="159"/>
      <c r="N775" s="159"/>
      <c r="O775" s="159"/>
      <c r="P775" s="159"/>
      <c r="Q775" s="159"/>
      <c r="R775" s="159"/>
      <c r="S775" s="159"/>
      <c r="T775" s="159"/>
      <c r="U775" s="159"/>
      <c r="V775" s="159"/>
      <c r="W775" s="159"/>
      <c r="X775" s="159"/>
      <c r="Y775" s="159"/>
      <c r="Z775" s="159"/>
      <c r="AA775" s="159"/>
      <c r="AB775" s="159"/>
      <c r="AC775" s="159"/>
      <c r="AD775" s="159"/>
      <c r="AE775" s="159"/>
      <c r="AF775" s="159"/>
      <c r="AG775" s="159"/>
      <c r="AH775" s="159"/>
      <c r="AI775" s="159"/>
      <c r="AJ775" s="159"/>
      <c r="AK775" s="159"/>
      <c r="AL775" s="159"/>
      <c r="AM775" s="159"/>
      <c r="AN775" s="159"/>
      <c r="AO775" s="159"/>
      <c r="AP775" s="159"/>
      <c r="AQ775" s="159"/>
      <c r="AR775" s="159"/>
      <c r="AS775" s="159"/>
      <c r="AT775" s="159"/>
      <c r="AU775" s="159"/>
    </row>
    <row r="776" spans="2:47" s="38" customFormat="1" ht="12.75">
      <c r="B776" s="43"/>
      <c r="H776" s="159"/>
      <c r="I776" s="159"/>
      <c r="J776" s="159"/>
      <c r="K776" s="159"/>
      <c r="L776" s="159"/>
      <c r="M776" s="159"/>
      <c r="N776" s="159"/>
      <c r="O776" s="159"/>
      <c r="P776" s="159"/>
      <c r="Q776" s="159"/>
      <c r="R776" s="159"/>
      <c r="S776" s="159"/>
      <c r="T776" s="159"/>
      <c r="U776" s="159"/>
      <c r="V776" s="159"/>
      <c r="W776" s="159"/>
      <c r="X776" s="159"/>
      <c r="Y776" s="159"/>
      <c r="Z776" s="159"/>
      <c r="AA776" s="159"/>
      <c r="AB776" s="159"/>
      <c r="AC776" s="159"/>
      <c r="AD776" s="159"/>
      <c r="AE776" s="159"/>
      <c r="AF776" s="159"/>
      <c r="AG776" s="159"/>
      <c r="AH776" s="159"/>
      <c r="AI776" s="159"/>
      <c r="AJ776" s="159"/>
      <c r="AK776" s="159"/>
      <c r="AL776" s="159"/>
      <c r="AM776" s="159"/>
      <c r="AN776" s="159"/>
      <c r="AO776" s="159"/>
      <c r="AP776" s="159"/>
      <c r="AQ776" s="159"/>
      <c r="AR776" s="159"/>
      <c r="AS776" s="159"/>
      <c r="AT776" s="159"/>
      <c r="AU776" s="159"/>
    </row>
    <row r="777" spans="2:47" s="38" customFormat="1" ht="12.75">
      <c r="B777" s="43"/>
      <c r="H777" s="159"/>
      <c r="I777" s="159"/>
      <c r="J777" s="159"/>
      <c r="K777" s="159"/>
      <c r="L777" s="159"/>
      <c r="M777" s="159"/>
      <c r="N777" s="159"/>
      <c r="O777" s="159"/>
      <c r="P777" s="159"/>
      <c r="Q777" s="159"/>
      <c r="R777" s="159"/>
      <c r="S777" s="159"/>
      <c r="T777" s="159"/>
      <c r="U777" s="159"/>
      <c r="V777" s="159"/>
      <c r="W777" s="159"/>
      <c r="X777" s="159"/>
      <c r="Y777" s="159"/>
      <c r="Z777" s="159"/>
      <c r="AA777" s="159"/>
      <c r="AB777" s="159"/>
      <c r="AC777" s="159"/>
      <c r="AD777" s="159"/>
      <c r="AE777" s="159"/>
      <c r="AF777" s="159"/>
      <c r="AG777" s="159"/>
      <c r="AH777" s="159"/>
      <c r="AI777" s="159"/>
      <c r="AJ777" s="159"/>
      <c r="AK777" s="159"/>
      <c r="AL777" s="159"/>
      <c r="AM777" s="159"/>
      <c r="AN777" s="159"/>
      <c r="AO777" s="159"/>
      <c r="AP777" s="159"/>
      <c r="AQ777" s="159"/>
      <c r="AR777" s="159"/>
      <c r="AS777" s="159"/>
      <c r="AT777" s="159"/>
      <c r="AU777" s="159"/>
    </row>
    <row r="778" spans="2:47" s="38" customFormat="1" ht="12.75">
      <c r="B778" s="43"/>
      <c r="H778" s="159"/>
      <c r="I778" s="159"/>
      <c r="J778" s="159"/>
      <c r="K778" s="159"/>
      <c r="L778" s="159"/>
      <c r="M778" s="159"/>
      <c r="N778" s="159"/>
      <c r="O778" s="159"/>
      <c r="P778" s="159"/>
      <c r="Q778" s="159"/>
      <c r="R778" s="159"/>
      <c r="S778" s="159"/>
      <c r="T778" s="159"/>
      <c r="U778" s="159"/>
      <c r="V778" s="159"/>
      <c r="W778" s="159"/>
      <c r="X778" s="159"/>
      <c r="Y778" s="159"/>
      <c r="Z778" s="159"/>
      <c r="AA778" s="159"/>
      <c r="AB778" s="159"/>
      <c r="AC778" s="159"/>
      <c r="AD778" s="159"/>
      <c r="AE778" s="159"/>
      <c r="AF778" s="159"/>
      <c r="AG778" s="159"/>
      <c r="AH778" s="159"/>
      <c r="AI778" s="159"/>
      <c r="AJ778" s="159"/>
      <c r="AK778" s="159"/>
      <c r="AL778" s="159"/>
      <c r="AM778" s="159"/>
      <c r="AN778" s="159"/>
      <c r="AO778" s="159"/>
      <c r="AP778" s="159"/>
      <c r="AQ778" s="159"/>
      <c r="AR778" s="159"/>
      <c r="AS778" s="159"/>
      <c r="AT778" s="159"/>
      <c r="AU778" s="159"/>
    </row>
    <row r="779" spans="2:47" s="38" customFormat="1" ht="12.75">
      <c r="B779" s="43"/>
      <c r="H779" s="159"/>
      <c r="I779" s="159"/>
      <c r="J779" s="159"/>
      <c r="K779" s="159"/>
      <c r="L779" s="159"/>
      <c r="M779" s="159"/>
      <c r="N779" s="159"/>
      <c r="O779" s="159"/>
      <c r="P779" s="159"/>
      <c r="Q779" s="159"/>
      <c r="R779" s="159"/>
      <c r="S779" s="159"/>
      <c r="T779" s="159"/>
      <c r="U779" s="159"/>
      <c r="V779" s="159"/>
      <c r="W779" s="159"/>
      <c r="X779" s="159"/>
      <c r="Y779" s="159"/>
      <c r="Z779" s="159"/>
      <c r="AA779" s="159"/>
      <c r="AB779" s="159"/>
      <c r="AC779" s="159"/>
      <c r="AD779" s="159"/>
      <c r="AE779" s="159"/>
      <c r="AF779" s="159"/>
      <c r="AG779" s="159"/>
      <c r="AH779" s="159"/>
      <c r="AI779" s="159"/>
      <c r="AJ779" s="159"/>
      <c r="AK779" s="159"/>
      <c r="AL779" s="159"/>
      <c r="AM779" s="159"/>
      <c r="AN779" s="159"/>
      <c r="AO779" s="159"/>
      <c r="AP779" s="159"/>
      <c r="AQ779" s="159"/>
      <c r="AR779" s="159"/>
      <c r="AS779" s="159"/>
      <c r="AT779" s="159"/>
      <c r="AU779" s="159"/>
    </row>
    <row r="780" spans="2:47" s="38" customFormat="1" ht="12.75">
      <c r="B780" s="43"/>
      <c r="H780" s="159"/>
      <c r="I780" s="159"/>
      <c r="J780" s="159"/>
      <c r="K780" s="159"/>
      <c r="L780" s="159"/>
      <c r="M780" s="159"/>
      <c r="N780" s="159"/>
      <c r="O780" s="159"/>
      <c r="P780" s="159"/>
      <c r="Q780" s="159"/>
      <c r="R780" s="159"/>
      <c r="S780" s="159"/>
      <c r="T780" s="159"/>
      <c r="U780" s="159"/>
      <c r="V780" s="159"/>
      <c r="W780" s="159"/>
      <c r="X780" s="159"/>
      <c r="Y780" s="159"/>
      <c r="Z780" s="159"/>
      <c r="AA780" s="159"/>
      <c r="AB780" s="159"/>
      <c r="AC780" s="159"/>
      <c r="AD780" s="159"/>
      <c r="AE780" s="159"/>
      <c r="AF780" s="159"/>
      <c r="AG780" s="159"/>
      <c r="AH780" s="159"/>
      <c r="AI780" s="159"/>
      <c r="AJ780" s="159"/>
      <c r="AK780" s="159"/>
      <c r="AL780" s="159"/>
      <c r="AM780" s="159"/>
      <c r="AN780" s="159"/>
      <c r="AO780" s="159"/>
      <c r="AP780" s="159"/>
      <c r="AQ780" s="159"/>
      <c r="AR780" s="159"/>
      <c r="AS780" s="159"/>
      <c r="AT780" s="159"/>
      <c r="AU780" s="159"/>
    </row>
    <row r="781" spans="2:47" s="38" customFormat="1" ht="12.75">
      <c r="B781" s="43"/>
      <c r="H781" s="159"/>
      <c r="I781" s="159"/>
      <c r="J781" s="159"/>
      <c r="K781" s="159"/>
      <c r="L781" s="159"/>
      <c r="M781" s="159"/>
      <c r="N781" s="159"/>
      <c r="O781" s="159"/>
      <c r="P781" s="159"/>
      <c r="Q781" s="159"/>
      <c r="R781" s="159"/>
      <c r="S781" s="159"/>
      <c r="T781" s="159"/>
      <c r="U781" s="159"/>
      <c r="V781" s="159"/>
      <c r="W781" s="159"/>
      <c r="X781" s="159"/>
      <c r="Y781" s="159"/>
      <c r="Z781" s="159"/>
      <c r="AA781" s="159"/>
      <c r="AB781" s="159"/>
      <c r="AC781" s="159"/>
      <c r="AD781" s="159"/>
      <c r="AE781" s="159"/>
      <c r="AF781" s="159"/>
      <c r="AG781" s="159"/>
      <c r="AH781" s="159"/>
      <c r="AI781" s="159"/>
      <c r="AJ781" s="159"/>
      <c r="AK781" s="159"/>
      <c r="AL781" s="159"/>
      <c r="AM781" s="159"/>
      <c r="AN781" s="159"/>
      <c r="AO781" s="159"/>
      <c r="AP781" s="159"/>
      <c r="AQ781" s="159"/>
      <c r="AR781" s="159"/>
      <c r="AS781" s="159"/>
      <c r="AT781" s="159"/>
      <c r="AU781" s="159"/>
    </row>
    <row r="782" spans="2:47" s="38" customFormat="1" ht="12.75">
      <c r="B782" s="43"/>
      <c r="H782" s="159"/>
      <c r="I782" s="159"/>
      <c r="J782" s="159"/>
      <c r="K782" s="159"/>
      <c r="L782" s="159"/>
      <c r="M782" s="159"/>
      <c r="N782" s="159"/>
      <c r="O782" s="159"/>
      <c r="P782" s="159"/>
      <c r="Q782" s="159"/>
      <c r="R782" s="159"/>
      <c r="S782" s="159"/>
      <c r="T782" s="159"/>
      <c r="U782" s="159"/>
      <c r="V782" s="159"/>
      <c r="W782" s="159"/>
      <c r="X782" s="159"/>
      <c r="Y782" s="159"/>
      <c r="Z782" s="159"/>
      <c r="AA782" s="159"/>
      <c r="AB782" s="159"/>
      <c r="AC782" s="159"/>
      <c r="AD782" s="159"/>
      <c r="AE782" s="159"/>
      <c r="AF782" s="159"/>
      <c r="AG782" s="159"/>
      <c r="AH782" s="159"/>
      <c r="AI782" s="159"/>
      <c r="AJ782" s="159"/>
      <c r="AK782" s="159"/>
      <c r="AL782" s="159"/>
      <c r="AM782" s="159"/>
      <c r="AN782" s="159"/>
      <c r="AO782" s="159"/>
      <c r="AP782" s="159"/>
      <c r="AQ782" s="159"/>
      <c r="AR782" s="159"/>
      <c r="AS782" s="159"/>
      <c r="AT782" s="159"/>
      <c r="AU782" s="159"/>
    </row>
    <row r="783" spans="2:47" s="38" customFormat="1" ht="12.75">
      <c r="B783" s="43"/>
      <c r="H783" s="159"/>
      <c r="I783" s="159"/>
      <c r="J783" s="159"/>
      <c r="K783" s="159"/>
      <c r="L783" s="159"/>
      <c r="M783" s="159"/>
      <c r="N783" s="159"/>
      <c r="O783" s="159"/>
      <c r="P783" s="159"/>
      <c r="Q783" s="159"/>
      <c r="R783" s="159"/>
      <c r="S783" s="159"/>
      <c r="T783" s="159"/>
      <c r="U783" s="159"/>
      <c r="V783" s="159"/>
      <c r="W783" s="159"/>
      <c r="X783" s="159"/>
      <c r="Y783" s="159"/>
      <c r="Z783" s="159"/>
      <c r="AA783" s="159"/>
      <c r="AB783" s="159"/>
      <c r="AC783" s="159"/>
      <c r="AD783" s="159"/>
      <c r="AE783" s="159"/>
      <c r="AF783" s="159"/>
      <c r="AG783" s="159"/>
      <c r="AH783" s="159"/>
      <c r="AI783" s="159"/>
      <c r="AJ783" s="159"/>
      <c r="AK783" s="159"/>
      <c r="AL783" s="159"/>
      <c r="AM783" s="159"/>
      <c r="AN783" s="159"/>
      <c r="AO783" s="159"/>
      <c r="AP783" s="159"/>
      <c r="AQ783" s="159"/>
      <c r="AR783" s="159"/>
      <c r="AS783" s="159"/>
      <c r="AT783" s="159"/>
      <c r="AU783" s="159"/>
    </row>
    <row r="784" spans="2:47" s="38" customFormat="1" ht="12.75">
      <c r="B784" s="43"/>
      <c r="H784" s="159"/>
      <c r="I784" s="159"/>
      <c r="J784" s="159"/>
      <c r="K784" s="159"/>
      <c r="L784" s="159"/>
      <c r="M784" s="159"/>
      <c r="N784" s="159"/>
      <c r="O784" s="159"/>
      <c r="P784" s="159"/>
      <c r="Q784" s="159"/>
      <c r="R784" s="159"/>
      <c r="S784" s="159"/>
      <c r="T784" s="159"/>
      <c r="U784" s="159"/>
      <c r="V784" s="159"/>
      <c r="W784" s="159"/>
      <c r="X784" s="159"/>
      <c r="Y784" s="159"/>
      <c r="Z784" s="159"/>
      <c r="AA784" s="159"/>
      <c r="AB784" s="159"/>
      <c r="AC784" s="159"/>
      <c r="AD784" s="159"/>
      <c r="AE784" s="159"/>
      <c r="AF784" s="159"/>
      <c r="AG784" s="159"/>
      <c r="AH784" s="159"/>
      <c r="AI784" s="159"/>
      <c r="AJ784" s="159"/>
      <c r="AK784" s="159"/>
      <c r="AL784" s="159"/>
      <c r="AM784" s="159"/>
      <c r="AN784" s="159"/>
      <c r="AO784" s="159"/>
      <c r="AP784" s="159"/>
      <c r="AQ784" s="159"/>
      <c r="AR784" s="159"/>
      <c r="AS784" s="159"/>
      <c r="AT784" s="159"/>
      <c r="AU784" s="159"/>
    </row>
    <row r="785" spans="2:47" s="38" customFormat="1" ht="12.75">
      <c r="B785" s="43"/>
      <c r="H785" s="159"/>
      <c r="I785" s="159"/>
      <c r="J785" s="159"/>
      <c r="K785" s="159"/>
      <c r="L785" s="159"/>
      <c r="M785" s="159"/>
      <c r="N785" s="159"/>
      <c r="O785" s="159"/>
      <c r="P785" s="159"/>
      <c r="Q785" s="159"/>
      <c r="R785" s="159"/>
      <c r="S785" s="159"/>
      <c r="T785" s="159"/>
      <c r="U785" s="159"/>
      <c r="V785" s="159"/>
      <c r="W785" s="159"/>
      <c r="X785" s="159"/>
      <c r="Y785" s="159"/>
      <c r="Z785" s="159"/>
      <c r="AA785" s="159"/>
      <c r="AB785" s="159"/>
      <c r="AC785" s="159"/>
      <c r="AD785" s="159"/>
      <c r="AE785" s="159"/>
      <c r="AF785" s="159"/>
      <c r="AG785" s="159"/>
      <c r="AH785" s="159"/>
      <c r="AI785" s="159"/>
      <c r="AJ785" s="159"/>
      <c r="AK785" s="159"/>
      <c r="AL785" s="159"/>
      <c r="AM785" s="159"/>
      <c r="AN785" s="159"/>
      <c r="AO785" s="159"/>
      <c r="AP785" s="159"/>
      <c r="AQ785" s="159"/>
      <c r="AR785" s="159"/>
      <c r="AS785" s="159"/>
      <c r="AT785" s="159"/>
      <c r="AU785" s="159"/>
    </row>
    <row r="786" spans="2:47" s="38" customFormat="1" ht="12.75">
      <c r="B786" s="43"/>
      <c r="H786" s="159"/>
      <c r="I786" s="159"/>
      <c r="J786" s="159"/>
      <c r="K786" s="159"/>
      <c r="L786" s="159"/>
      <c r="M786" s="159"/>
      <c r="N786" s="159"/>
      <c r="O786" s="159"/>
      <c r="P786" s="159"/>
      <c r="Q786" s="159"/>
      <c r="R786" s="159"/>
      <c r="S786" s="159"/>
      <c r="T786" s="159"/>
      <c r="U786" s="159"/>
      <c r="V786" s="159"/>
      <c r="W786" s="159"/>
      <c r="X786" s="159"/>
      <c r="Y786" s="159"/>
      <c r="Z786" s="159"/>
      <c r="AA786" s="159"/>
      <c r="AB786" s="159"/>
      <c r="AC786" s="159"/>
      <c r="AD786" s="159"/>
      <c r="AE786" s="159"/>
      <c r="AF786" s="159"/>
      <c r="AG786" s="159"/>
      <c r="AH786" s="159"/>
      <c r="AI786" s="159"/>
      <c r="AJ786" s="159"/>
      <c r="AK786" s="159"/>
      <c r="AL786" s="159"/>
      <c r="AM786" s="159"/>
      <c r="AN786" s="159"/>
      <c r="AO786" s="159"/>
      <c r="AP786" s="159"/>
      <c r="AQ786" s="159"/>
      <c r="AR786" s="159"/>
      <c r="AS786" s="159"/>
      <c r="AT786" s="159"/>
      <c r="AU786" s="159"/>
    </row>
    <row r="787" spans="2:47" s="38" customFormat="1" ht="12.75">
      <c r="B787" s="43"/>
      <c r="H787" s="159"/>
      <c r="I787" s="159"/>
      <c r="J787" s="159"/>
      <c r="K787" s="159"/>
      <c r="L787" s="159"/>
      <c r="M787" s="159"/>
      <c r="N787" s="159"/>
      <c r="O787" s="159"/>
      <c r="P787" s="159"/>
      <c r="Q787" s="159"/>
      <c r="R787" s="159"/>
      <c r="S787" s="159"/>
      <c r="T787" s="159"/>
      <c r="U787" s="159"/>
      <c r="V787" s="159"/>
      <c r="W787" s="159"/>
      <c r="X787" s="159"/>
      <c r="Y787" s="159"/>
      <c r="Z787" s="159"/>
      <c r="AA787" s="159"/>
      <c r="AB787" s="159"/>
      <c r="AC787" s="159"/>
      <c r="AD787" s="159"/>
      <c r="AE787" s="159"/>
      <c r="AF787" s="159"/>
      <c r="AG787" s="159"/>
      <c r="AH787" s="159"/>
      <c r="AI787" s="159"/>
      <c r="AJ787" s="159"/>
      <c r="AK787" s="159"/>
      <c r="AL787" s="159"/>
      <c r="AM787" s="159"/>
      <c r="AN787" s="159"/>
      <c r="AO787" s="159"/>
      <c r="AP787" s="159"/>
      <c r="AQ787" s="159"/>
      <c r="AR787" s="159"/>
      <c r="AS787" s="159"/>
      <c r="AT787" s="159"/>
      <c r="AU787" s="159"/>
    </row>
    <row r="788" spans="2:47" s="38" customFormat="1" ht="12.75">
      <c r="B788" s="43"/>
      <c r="H788" s="159"/>
      <c r="I788" s="159"/>
      <c r="J788" s="159"/>
      <c r="K788" s="159"/>
      <c r="L788" s="159"/>
      <c r="M788" s="159"/>
      <c r="N788" s="159"/>
      <c r="O788" s="159"/>
      <c r="P788" s="159"/>
      <c r="Q788" s="159"/>
      <c r="R788" s="159"/>
      <c r="S788" s="159"/>
      <c r="T788" s="159"/>
      <c r="U788" s="159"/>
      <c r="V788" s="159"/>
      <c r="W788" s="159"/>
      <c r="X788" s="159"/>
      <c r="Y788" s="159"/>
      <c r="Z788" s="159"/>
      <c r="AA788" s="159"/>
      <c r="AB788" s="159"/>
      <c r="AC788" s="159"/>
      <c r="AD788" s="159"/>
      <c r="AE788" s="159"/>
      <c r="AF788" s="159"/>
      <c r="AG788" s="159"/>
      <c r="AH788" s="159"/>
      <c r="AI788" s="159"/>
      <c r="AJ788" s="159"/>
      <c r="AK788" s="159"/>
      <c r="AL788" s="159"/>
      <c r="AM788" s="159"/>
      <c r="AN788" s="159"/>
      <c r="AO788" s="159"/>
      <c r="AP788" s="159"/>
      <c r="AQ788" s="159"/>
      <c r="AR788" s="159"/>
      <c r="AS788" s="159"/>
      <c r="AT788" s="159"/>
      <c r="AU788" s="159"/>
    </row>
    <row r="789" spans="2:47" s="38" customFormat="1" ht="12.75">
      <c r="B789" s="43"/>
      <c r="H789" s="159"/>
      <c r="I789" s="159"/>
      <c r="J789" s="159"/>
      <c r="K789" s="159"/>
      <c r="L789" s="159"/>
      <c r="M789" s="159"/>
      <c r="N789" s="159"/>
      <c r="O789" s="159"/>
      <c r="P789" s="159"/>
      <c r="Q789" s="159"/>
      <c r="R789" s="159"/>
      <c r="S789" s="159"/>
      <c r="T789" s="159"/>
      <c r="U789" s="159"/>
      <c r="V789" s="159"/>
      <c r="W789" s="159"/>
      <c r="X789" s="159"/>
      <c r="Y789" s="159"/>
      <c r="Z789" s="159"/>
      <c r="AA789" s="159"/>
      <c r="AB789" s="159"/>
      <c r="AC789" s="159"/>
      <c r="AD789" s="159"/>
      <c r="AE789" s="159"/>
      <c r="AF789" s="159"/>
      <c r="AG789" s="159"/>
      <c r="AH789" s="159"/>
      <c r="AI789" s="159"/>
      <c r="AJ789" s="159"/>
      <c r="AK789" s="159"/>
      <c r="AL789" s="159"/>
      <c r="AM789" s="159"/>
      <c r="AN789" s="159"/>
      <c r="AO789" s="159"/>
      <c r="AP789" s="159"/>
      <c r="AQ789" s="159"/>
      <c r="AR789" s="159"/>
      <c r="AS789" s="159"/>
      <c r="AT789" s="159"/>
      <c r="AU789" s="159"/>
    </row>
    <row r="790" spans="2:47" s="38" customFormat="1" ht="12.75">
      <c r="B790" s="43"/>
      <c r="H790" s="159"/>
      <c r="I790" s="159"/>
      <c r="J790" s="159"/>
      <c r="K790" s="159"/>
      <c r="L790" s="159"/>
      <c r="M790" s="159"/>
      <c r="N790" s="159"/>
      <c r="O790" s="159"/>
      <c r="P790" s="159"/>
      <c r="Q790" s="159"/>
      <c r="R790" s="159"/>
      <c r="S790" s="159"/>
      <c r="T790" s="159"/>
      <c r="U790" s="159"/>
      <c r="V790" s="159"/>
      <c r="W790" s="159"/>
      <c r="X790" s="159"/>
      <c r="Y790" s="159"/>
      <c r="Z790" s="159"/>
      <c r="AA790" s="159"/>
      <c r="AB790" s="159"/>
      <c r="AC790" s="159"/>
      <c r="AD790" s="159"/>
      <c r="AE790" s="159"/>
      <c r="AF790" s="159"/>
      <c r="AG790" s="159"/>
      <c r="AH790" s="159"/>
      <c r="AI790" s="159"/>
      <c r="AJ790" s="159"/>
      <c r="AK790" s="159"/>
      <c r="AL790" s="159"/>
      <c r="AM790" s="159"/>
      <c r="AN790" s="159"/>
      <c r="AO790" s="159"/>
      <c r="AP790" s="159"/>
      <c r="AQ790" s="159"/>
      <c r="AR790" s="159"/>
      <c r="AS790" s="159"/>
      <c r="AT790" s="159"/>
      <c r="AU790" s="159"/>
    </row>
    <row r="791" spans="2:47" s="38" customFormat="1" ht="12.75">
      <c r="B791" s="43"/>
      <c r="H791" s="159"/>
      <c r="I791" s="159"/>
      <c r="J791" s="159"/>
      <c r="K791" s="159"/>
      <c r="L791" s="159"/>
      <c r="M791" s="159"/>
      <c r="N791" s="159"/>
      <c r="O791" s="159"/>
      <c r="P791" s="159"/>
      <c r="Q791" s="159"/>
      <c r="R791" s="159"/>
      <c r="S791" s="159"/>
      <c r="T791" s="159"/>
      <c r="U791" s="159"/>
      <c r="V791" s="159"/>
      <c r="W791" s="159"/>
      <c r="X791" s="159"/>
      <c r="Y791" s="159"/>
      <c r="Z791" s="159"/>
      <c r="AA791" s="159"/>
      <c r="AB791" s="159"/>
      <c r="AC791" s="159"/>
      <c r="AD791" s="159"/>
      <c r="AE791" s="159"/>
      <c r="AF791" s="159"/>
      <c r="AG791" s="159"/>
      <c r="AH791" s="159"/>
      <c r="AI791" s="159"/>
      <c r="AJ791" s="159"/>
      <c r="AK791" s="159"/>
      <c r="AL791" s="159"/>
      <c r="AM791" s="159"/>
      <c r="AN791" s="159"/>
      <c r="AO791" s="159"/>
      <c r="AP791" s="159"/>
      <c r="AQ791" s="159"/>
      <c r="AR791" s="159"/>
      <c r="AS791" s="159"/>
      <c r="AT791" s="159"/>
      <c r="AU791" s="159"/>
    </row>
    <row r="792" spans="2:47" s="38" customFormat="1" ht="12.75">
      <c r="B792" s="43"/>
      <c r="H792" s="159"/>
      <c r="I792" s="159"/>
      <c r="J792" s="159"/>
      <c r="K792" s="159"/>
      <c r="L792" s="159"/>
      <c r="M792" s="159"/>
      <c r="N792" s="159"/>
      <c r="O792" s="159"/>
      <c r="P792" s="159"/>
      <c r="Q792" s="159"/>
      <c r="R792" s="159"/>
      <c r="S792" s="159"/>
      <c r="T792" s="159"/>
      <c r="U792" s="159"/>
      <c r="V792" s="159"/>
      <c r="W792" s="159"/>
      <c r="X792" s="159"/>
      <c r="Y792" s="159"/>
      <c r="Z792" s="159"/>
      <c r="AA792" s="159"/>
      <c r="AB792" s="159"/>
      <c r="AC792" s="159"/>
      <c r="AD792" s="159"/>
      <c r="AE792" s="159"/>
      <c r="AF792" s="159"/>
      <c r="AG792" s="159"/>
      <c r="AH792" s="159"/>
      <c r="AI792" s="159"/>
      <c r="AJ792" s="159"/>
      <c r="AK792" s="159"/>
      <c r="AL792" s="159"/>
      <c r="AM792" s="159"/>
      <c r="AN792" s="159"/>
      <c r="AO792" s="159"/>
      <c r="AP792" s="159"/>
      <c r="AQ792" s="159"/>
      <c r="AR792" s="159"/>
      <c r="AS792" s="159"/>
      <c r="AT792" s="159"/>
      <c r="AU792" s="159"/>
    </row>
    <row r="793" spans="2:47" s="38" customFormat="1" ht="12.75">
      <c r="B793" s="43"/>
      <c r="H793" s="159"/>
      <c r="I793" s="159"/>
      <c r="J793" s="159"/>
      <c r="K793" s="159"/>
      <c r="L793" s="159"/>
      <c r="M793" s="159"/>
      <c r="N793" s="159"/>
      <c r="O793" s="159"/>
      <c r="P793" s="159"/>
      <c r="Q793" s="159"/>
      <c r="R793" s="159"/>
      <c r="S793" s="159"/>
      <c r="T793" s="159"/>
      <c r="U793" s="159"/>
      <c r="V793" s="159"/>
      <c r="W793" s="159"/>
      <c r="X793" s="159"/>
      <c r="Y793" s="159"/>
      <c r="Z793" s="159"/>
      <c r="AA793" s="159"/>
      <c r="AB793" s="159"/>
      <c r="AC793" s="159"/>
      <c r="AD793" s="159"/>
      <c r="AE793" s="159"/>
      <c r="AF793" s="159"/>
      <c r="AG793" s="159"/>
      <c r="AH793" s="159"/>
      <c r="AI793" s="159"/>
      <c r="AJ793" s="159"/>
      <c r="AK793" s="159"/>
      <c r="AL793" s="159"/>
      <c r="AM793" s="159"/>
      <c r="AN793" s="159"/>
      <c r="AO793" s="159"/>
      <c r="AP793" s="159"/>
      <c r="AQ793" s="159"/>
      <c r="AR793" s="159"/>
      <c r="AS793" s="159"/>
      <c r="AT793" s="159"/>
      <c r="AU793" s="159"/>
    </row>
    <row r="794" spans="2:47" s="38" customFormat="1" ht="12.75">
      <c r="B794" s="43"/>
      <c r="H794" s="159"/>
      <c r="I794" s="159"/>
      <c r="J794" s="159"/>
      <c r="K794" s="159"/>
      <c r="L794" s="159"/>
      <c r="M794" s="159"/>
      <c r="N794" s="159"/>
      <c r="O794" s="159"/>
      <c r="P794" s="159"/>
      <c r="Q794" s="159"/>
      <c r="R794" s="159"/>
      <c r="S794" s="159"/>
      <c r="T794" s="159"/>
      <c r="U794" s="159"/>
      <c r="V794" s="159"/>
      <c r="W794" s="159"/>
      <c r="X794" s="159"/>
      <c r="Y794" s="159"/>
      <c r="Z794" s="159"/>
      <c r="AA794" s="159"/>
      <c r="AB794" s="159"/>
      <c r="AC794" s="159"/>
      <c r="AD794" s="159"/>
      <c r="AE794" s="159"/>
      <c r="AF794" s="159"/>
      <c r="AG794" s="159"/>
      <c r="AH794" s="159"/>
      <c r="AI794" s="159"/>
      <c r="AJ794" s="159"/>
      <c r="AK794" s="159"/>
      <c r="AL794" s="159"/>
      <c r="AM794" s="159"/>
      <c r="AN794" s="159"/>
      <c r="AO794" s="159"/>
      <c r="AP794" s="159"/>
      <c r="AQ794" s="159"/>
      <c r="AR794" s="159"/>
      <c r="AS794" s="159"/>
      <c r="AT794" s="159"/>
      <c r="AU794" s="159"/>
    </row>
    <row r="795" spans="2:47" s="38" customFormat="1" ht="12.75">
      <c r="B795" s="43"/>
      <c r="H795" s="159"/>
      <c r="I795" s="159"/>
      <c r="J795" s="159"/>
      <c r="K795" s="159"/>
      <c r="L795" s="159"/>
      <c r="M795" s="159"/>
      <c r="N795" s="159"/>
      <c r="O795" s="159"/>
      <c r="P795" s="159"/>
      <c r="Q795" s="159"/>
      <c r="R795" s="159"/>
      <c r="S795" s="159"/>
      <c r="T795" s="159"/>
      <c r="U795" s="159"/>
      <c r="V795" s="159"/>
      <c r="W795" s="159"/>
      <c r="X795" s="159"/>
      <c r="Y795" s="159"/>
      <c r="Z795" s="159"/>
      <c r="AA795" s="159"/>
      <c r="AB795" s="159"/>
      <c r="AC795" s="159"/>
      <c r="AD795" s="159"/>
      <c r="AE795" s="159"/>
      <c r="AF795" s="159"/>
      <c r="AG795" s="159"/>
      <c r="AH795" s="159"/>
      <c r="AI795" s="159"/>
      <c r="AJ795" s="159"/>
      <c r="AK795" s="159"/>
      <c r="AL795" s="159"/>
      <c r="AM795" s="159"/>
      <c r="AN795" s="159"/>
      <c r="AO795" s="159"/>
      <c r="AP795" s="159"/>
      <c r="AQ795" s="159"/>
      <c r="AR795" s="159"/>
      <c r="AS795" s="159"/>
      <c r="AT795" s="159"/>
      <c r="AU795" s="159"/>
    </row>
    <row r="796" spans="2:47" s="38" customFormat="1" ht="12.75">
      <c r="B796" s="43"/>
      <c r="H796" s="159"/>
      <c r="I796" s="159"/>
      <c r="J796" s="159"/>
      <c r="K796" s="159"/>
      <c r="L796" s="159"/>
      <c r="M796" s="159"/>
      <c r="N796" s="159"/>
      <c r="O796" s="159"/>
      <c r="P796" s="159"/>
      <c r="Q796" s="159"/>
      <c r="R796" s="159"/>
      <c r="S796" s="159"/>
      <c r="T796" s="159"/>
      <c r="U796" s="159"/>
      <c r="V796" s="159"/>
      <c r="W796" s="159"/>
      <c r="X796" s="159"/>
      <c r="Y796" s="159"/>
      <c r="Z796" s="159"/>
      <c r="AA796" s="159"/>
      <c r="AB796" s="159"/>
      <c r="AC796" s="159"/>
      <c r="AD796" s="159"/>
      <c r="AE796" s="159"/>
      <c r="AF796" s="159"/>
      <c r="AG796" s="159"/>
      <c r="AH796" s="159"/>
      <c r="AI796" s="159"/>
      <c r="AJ796" s="159"/>
      <c r="AK796" s="159"/>
      <c r="AL796" s="159"/>
      <c r="AM796" s="159"/>
      <c r="AN796" s="159"/>
      <c r="AO796" s="159"/>
      <c r="AP796" s="159"/>
      <c r="AQ796" s="159"/>
      <c r="AR796" s="159"/>
      <c r="AS796" s="159"/>
      <c r="AT796" s="159"/>
      <c r="AU796" s="159"/>
    </row>
    <row r="797" spans="2:47" s="38" customFormat="1" ht="12.75">
      <c r="B797" s="43"/>
      <c r="H797" s="159"/>
      <c r="I797" s="159"/>
      <c r="J797" s="159"/>
      <c r="K797" s="159"/>
      <c r="L797" s="159"/>
      <c r="M797" s="159"/>
      <c r="N797" s="159"/>
      <c r="O797" s="159"/>
      <c r="P797" s="159"/>
      <c r="Q797" s="159"/>
      <c r="R797" s="159"/>
      <c r="S797" s="159"/>
      <c r="T797" s="159"/>
      <c r="U797" s="159"/>
      <c r="V797" s="159"/>
      <c r="W797" s="159"/>
      <c r="X797" s="159"/>
      <c r="Y797" s="159"/>
      <c r="Z797" s="159"/>
      <c r="AA797" s="159"/>
      <c r="AB797" s="159"/>
      <c r="AC797" s="159"/>
      <c r="AD797" s="159"/>
      <c r="AE797" s="159"/>
      <c r="AF797" s="159"/>
      <c r="AG797" s="159"/>
      <c r="AH797" s="159"/>
      <c r="AI797" s="159"/>
      <c r="AJ797" s="159"/>
      <c r="AK797" s="159"/>
      <c r="AL797" s="159"/>
      <c r="AM797" s="159"/>
      <c r="AN797" s="159"/>
      <c r="AO797" s="159"/>
      <c r="AP797" s="159"/>
      <c r="AQ797" s="159"/>
      <c r="AR797" s="159"/>
      <c r="AS797" s="159"/>
      <c r="AT797" s="159"/>
      <c r="AU797" s="159"/>
    </row>
    <row r="798" spans="2:47" s="38" customFormat="1" ht="12.75">
      <c r="B798" s="43"/>
      <c r="H798" s="159"/>
      <c r="I798" s="159"/>
      <c r="J798" s="159"/>
      <c r="K798" s="159"/>
      <c r="L798" s="159"/>
      <c r="M798" s="159"/>
      <c r="N798" s="159"/>
      <c r="O798" s="159"/>
      <c r="P798" s="159"/>
      <c r="Q798" s="159"/>
      <c r="R798" s="159"/>
      <c r="S798" s="159"/>
      <c r="T798" s="159"/>
      <c r="U798" s="159"/>
      <c r="V798" s="159"/>
      <c r="W798" s="159"/>
      <c r="X798" s="159"/>
      <c r="Y798" s="159"/>
      <c r="Z798" s="159"/>
      <c r="AA798" s="159"/>
      <c r="AB798" s="159"/>
      <c r="AC798" s="159"/>
      <c r="AD798" s="159"/>
      <c r="AE798" s="159"/>
      <c r="AF798" s="159"/>
      <c r="AG798" s="159"/>
      <c r="AH798" s="159"/>
      <c r="AI798" s="159"/>
      <c r="AJ798" s="159"/>
      <c r="AK798" s="159"/>
      <c r="AL798" s="159"/>
      <c r="AM798" s="159"/>
      <c r="AN798" s="159"/>
      <c r="AO798" s="159"/>
      <c r="AP798" s="159"/>
      <c r="AQ798" s="159"/>
      <c r="AR798" s="159"/>
      <c r="AS798" s="159"/>
      <c r="AT798" s="159"/>
      <c r="AU798" s="159"/>
    </row>
    <row r="799" spans="2:47" s="38" customFormat="1" ht="12.75">
      <c r="B799" s="43"/>
      <c r="H799" s="159"/>
      <c r="I799" s="159"/>
      <c r="J799" s="159"/>
      <c r="K799" s="159"/>
      <c r="L799" s="159"/>
      <c r="M799" s="159"/>
      <c r="N799" s="159"/>
      <c r="O799" s="159"/>
      <c r="P799" s="159"/>
      <c r="Q799" s="159"/>
      <c r="R799" s="159"/>
      <c r="S799" s="159"/>
      <c r="T799" s="159"/>
      <c r="U799" s="159"/>
      <c r="V799" s="159"/>
      <c r="W799" s="159"/>
      <c r="X799" s="159"/>
      <c r="Y799" s="159"/>
      <c r="Z799" s="159"/>
      <c r="AA799" s="159"/>
      <c r="AB799" s="159"/>
      <c r="AC799" s="159"/>
      <c r="AD799" s="159"/>
      <c r="AE799" s="159"/>
      <c r="AF799" s="159"/>
      <c r="AG799" s="159"/>
      <c r="AH799" s="159"/>
      <c r="AI799" s="159"/>
      <c r="AJ799" s="159"/>
      <c r="AK799" s="159"/>
      <c r="AL799" s="159"/>
      <c r="AM799" s="159"/>
      <c r="AN799" s="159"/>
      <c r="AO799" s="159"/>
      <c r="AP799" s="159"/>
      <c r="AQ799" s="159"/>
      <c r="AR799" s="159"/>
      <c r="AS799" s="159"/>
      <c r="AT799" s="159"/>
      <c r="AU799" s="159"/>
    </row>
    <row r="800" spans="2:47" s="38" customFormat="1" ht="12.75">
      <c r="B800" s="43"/>
      <c r="H800" s="159"/>
      <c r="I800" s="159"/>
      <c r="J800" s="159"/>
      <c r="K800" s="159"/>
      <c r="L800" s="159"/>
      <c r="M800" s="159"/>
      <c r="N800" s="159"/>
      <c r="O800" s="159"/>
      <c r="P800" s="159"/>
      <c r="Q800" s="159"/>
      <c r="R800" s="159"/>
      <c r="S800" s="159"/>
      <c r="T800" s="159"/>
      <c r="U800" s="159"/>
      <c r="V800" s="159"/>
      <c r="W800" s="159"/>
      <c r="X800" s="159"/>
      <c r="Y800" s="159"/>
      <c r="Z800" s="159"/>
      <c r="AA800" s="159"/>
      <c r="AB800" s="159"/>
      <c r="AC800" s="159"/>
      <c r="AD800" s="159"/>
      <c r="AE800" s="159"/>
      <c r="AF800" s="159"/>
      <c r="AG800" s="159"/>
      <c r="AH800" s="159"/>
      <c r="AI800" s="159"/>
      <c r="AJ800" s="159"/>
      <c r="AK800" s="159"/>
      <c r="AL800" s="159"/>
      <c r="AM800" s="159"/>
      <c r="AN800" s="159"/>
      <c r="AO800" s="159"/>
      <c r="AP800" s="159"/>
      <c r="AQ800" s="159"/>
      <c r="AR800" s="159"/>
      <c r="AS800" s="159"/>
      <c r="AT800" s="159"/>
      <c r="AU800" s="159"/>
    </row>
    <row r="801" spans="2:47" s="38" customFormat="1" ht="12.75">
      <c r="B801" s="43"/>
      <c r="H801" s="159"/>
      <c r="I801" s="159"/>
      <c r="J801" s="159"/>
      <c r="K801" s="159"/>
      <c r="L801" s="159"/>
      <c r="M801" s="159"/>
      <c r="N801" s="159"/>
      <c r="O801" s="159"/>
      <c r="P801" s="159"/>
      <c r="Q801" s="159"/>
      <c r="R801" s="159"/>
      <c r="S801" s="159"/>
      <c r="T801" s="159"/>
      <c r="U801" s="159"/>
      <c r="V801" s="159"/>
      <c r="W801" s="159"/>
      <c r="X801" s="159"/>
      <c r="Y801" s="159"/>
      <c r="Z801" s="159"/>
      <c r="AA801" s="159"/>
      <c r="AB801" s="159"/>
      <c r="AC801" s="159"/>
      <c r="AD801" s="159"/>
      <c r="AE801" s="159"/>
      <c r="AF801" s="159"/>
      <c r="AG801" s="159"/>
      <c r="AH801" s="159"/>
      <c r="AI801" s="159"/>
      <c r="AJ801" s="159"/>
      <c r="AK801" s="159"/>
      <c r="AL801" s="159"/>
      <c r="AM801" s="159"/>
      <c r="AN801" s="159"/>
      <c r="AO801" s="159"/>
      <c r="AP801" s="159"/>
      <c r="AQ801" s="159"/>
      <c r="AR801" s="159"/>
      <c r="AS801" s="159"/>
      <c r="AT801" s="159"/>
      <c r="AU801" s="159"/>
    </row>
    <row r="802" spans="2:47" s="38" customFormat="1" ht="12.75">
      <c r="B802" s="43"/>
      <c r="H802" s="159"/>
      <c r="I802" s="159"/>
      <c r="J802" s="159"/>
      <c r="K802" s="159"/>
      <c r="L802" s="159"/>
      <c r="M802" s="159"/>
      <c r="N802" s="159"/>
      <c r="O802" s="159"/>
      <c r="P802" s="159"/>
      <c r="Q802" s="159"/>
      <c r="R802" s="159"/>
      <c r="S802" s="159"/>
      <c r="T802" s="159"/>
      <c r="U802" s="159"/>
      <c r="V802" s="159"/>
      <c r="W802" s="159"/>
      <c r="X802" s="159"/>
      <c r="Y802" s="159"/>
      <c r="Z802" s="159"/>
      <c r="AA802" s="159"/>
      <c r="AB802" s="159"/>
      <c r="AC802" s="159"/>
      <c r="AD802" s="159"/>
      <c r="AE802" s="159"/>
      <c r="AF802" s="159"/>
      <c r="AG802" s="159"/>
      <c r="AH802" s="159"/>
      <c r="AI802" s="159"/>
      <c r="AJ802" s="159"/>
      <c r="AK802" s="159"/>
      <c r="AL802" s="159"/>
      <c r="AM802" s="159"/>
      <c r="AN802" s="159"/>
      <c r="AO802" s="159"/>
      <c r="AP802" s="159"/>
      <c r="AQ802" s="159"/>
      <c r="AR802" s="159"/>
      <c r="AS802" s="159"/>
      <c r="AT802" s="159"/>
      <c r="AU802" s="159"/>
    </row>
    <row r="803" spans="2:47" s="38" customFormat="1" ht="12.75">
      <c r="B803" s="43"/>
      <c r="H803" s="159"/>
      <c r="I803" s="159"/>
      <c r="J803" s="159"/>
      <c r="K803" s="159"/>
      <c r="L803" s="159"/>
      <c r="M803" s="159"/>
      <c r="N803" s="159"/>
      <c r="O803" s="159"/>
      <c r="P803" s="159"/>
      <c r="Q803" s="159"/>
      <c r="R803" s="159"/>
      <c r="S803" s="159"/>
      <c r="T803" s="159"/>
      <c r="U803" s="159"/>
      <c r="V803" s="159"/>
      <c r="W803" s="159"/>
      <c r="X803" s="159"/>
      <c r="Y803" s="159"/>
      <c r="Z803" s="159"/>
      <c r="AA803" s="159"/>
      <c r="AB803" s="159"/>
      <c r="AC803" s="159"/>
      <c r="AD803" s="159"/>
      <c r="AE803" s="159"/>
      <c r="AF803" s="159"/>
      <c r="AG803" s="159"/>
      <c r="AH803" s="159"/>
      <c r="AI803" s="159"/>
      <c r="AJ803" s="159"/>
      <c r="AK803" s="159"/>
      <c r="AL803" s="159"/>
      <c r="AM803" s="159"/>
      <c r="AN803" s="159"/>
      <c r="AO803" s="159"/>
      <c r="AP803" s="159"/>
      <c r="AQ803" s="159"/>
      <c r="AR803" s="159"/>
      <c r="AS803" s="159"/>
      <c r="AT803" s="159"/>
      <c r="AU803" s="159"/>
    </row>
    <row r="804" spans="2:47" s="38" customFormat="1" ht="12.75">
      <c r="B804" s="43"/>
      <c r="H804" s="159"/>
      <c r="I804" s="159"/>
      <c r="J804" s="159"/>
      <c r="K804" s="159"/>
      <c r="L804" s="159"/>
      <c r="M804" s="159"/>
      <c r="N804" s="159"/>
      <c r="O804" s="159"/>
      <c r="P804" s="159"/>
      <c r="Q804" s="159"/>
      <c r="R804" s="159"/>
      <c r="S804" s="159"/>
      <c r="T804" s="159"/>
      <c r="U804" s="159"/>
      <c r="V804" s="159"/>
      <c r="W804" s="159"/>
      <c r="X804" s="159"/>
      <c r="Y804" s="159"/>
      <c r="Z804" s="159"/>
      <c r="AA804" s="159"/>
      <c r="AB804" s="159"/>
      <c r="AC804" s="159"/>
      <c r="AD804" s="159"/>
      <c r="AE804" s="159"/>
      <c r="AF804" s="159"/>
      <c r="AG804" s="159"/>
      <c r="AH804" s="159"/>
      <c r="AI804" s="159"/>
      <c r="AJ804" s="159"/>
      <c r="AK804" s="159"/>
      <c r="AL804" s="159"/>
      <c r="AM804" s="159"/>
      <c r="AN804" s="159"/>
      <c r="AO804" s="159"/>
      <c r="AP804" s="159"/>
      <c r="AQ804" s="159"/>
      <c r="AR804" s="159"/>
      <c r="AS804" s="159"/>
      <c r="AT804" s="159"/>
      <c r="AU804" s="159"/>
    </row>
    <row r="805" spans="2:47" s="38" customFormat="1" ht="12.75">
      <c r="B805" s="43"/>
      <c r="H805" s="159"/>
      <c r="I805" s="159"/>
      <c r="J805" s="159"/>
      <c r="K805" s="159"/>
      <c r="L805" s="159"/>
      <c r="M805" s="159"/>
      <c r="N805" s="159"/>
      <c r="O805" s="159"/>
      <c r="P805" s="159"/>
      <c r="Q805" s="159"/>
      <c r="R805" s="159"/>
      <c r="S805" s="159"/>
      <c r="T805" s="159"/>
      <c r="U805" s="159"/>
      <c r="V805" s="159"/>
      <c r="W805" s="159"/>
      <c r="X805" s="159"/>
      <c r="Y805" s="159"/>
      <c r="Z805" s="159"/>
      <c r="AA805" s="159"/>
      <c r="AB805" s="159"/>
      <c r="AC805" s="159"/>
      <c r="AD805" s="159"/>
      <c r="AE805" s="159"/>
      <c r="AF805" s="159"/>
      <c r="AG805" s="159"/>
      <c r="AH805" s="159"/>
      <c r="AI805" s="159"/>
      <c r="AJ805" s="159"/>
      <c r="AK805" s="159"/>
      <c r="AL805" s="159"/>
      <c r="AM805" s="159"/>
      <c r="AN805" s="159"/>
      <c r="AO805" s="159"/>
      <c r="AP805" s="159"/>
      <c r="AQ805" s="159"/>
      <c r="AR805" s="159"/>
      <c r="AS805" s="159"/>
      <c r="AT805" s="159"/>
      <c r="AU805" s="159"/>
    </row>
    <row r="806" spans="2:47" s="38" customFormat="1" ht="12.75">
      <c r="B806" s="43"/>
      <c r="H806" s="159"/>
      <c r="I806" s="159"/>
      <c r="J806" s="159"/>
      <c r="K806" s="159"/>
      <c r="L806" s="159"/>
      <c r="M806" s="159"/>
      <c r="N806" s="159"/>
      <c r="O806" s="159"/>
      <c r="P806" s="159"/>
      <c r="Q806" s="159"/>
      <c r="R806" s="159"/>
      <c r="S806" s="159"/>
      <c r="T806" s="159"/>
      <c r="U806" s="159"/>
      <c r="V806" s="159"/>
      <c r="W806" s="159"/>
      <c r="X806" s="159"/>
      <c r="Y806" s="159"/>
      <c r="Z806" s="159"/>
      <c r="AA806" s="159"/>
      <c r="AB806" s="159"/>
      <c r="AC806" s="159"/>
      <c r="AD806" s="159"/>
      <c r="AE806" s="159"/>
      <c r="AF806" s="159"/>
      <c r="AG806" s="159"/>
      <c r="AH806" s="159"/>
      <c r="AI806" s="159"/>
      <c r="AJ806" s="159"/>
      <c r="AK806" s="159"/>
      <c r="AL806" s="159"/>
      <c r="AM806" s="159"/>
      <c r="AN806" s="159"/>
      <c r="AO806" s="159"/>
      <c r="AP806" s="159"/>
      <c r="AQ806" s="159"/>
      <c r="AR806" s="159"/>
      <c r="AS806" s="159"/>
      <c r="AT806" s="159"/>
      <c r="AU806" s="159"/>
    </row>
    <row r="807" spans="2:47" s="38" customFormat="1" ht="12.75">
      <c r="B807" s="43"/>
      <c r="H807" s="159"/>
      <c r="I807" s="159"/>
      <c r="J807" s="159"/>
      <c r="K807" s="159"/>
      <c r="L807" s="159"/>
      <c r="M807" s="159"/>
      <c r="N807" s="159"/>
      <c r="O807" s="159"/>
      <c r="P807" s="159"/>
      <c r="Q807" s="159"/>
      <c r="R807" s="159"/>
      <c r="S807" s="159"/>
      <c r="T807" s="159"/>
      <c r="U807" s="159"/>
      <c r="V807" s="159"/>
      <c r="W807" s="159"/>
      <c r="X807" s="159"/>
      <c r="Y807" s="159"/>
      <c r="Z807" s="159"/>
      <c r="AA807" s="159"/>
      <c r="AB807" s="159"/>
      <c r="AC807" s="159"/>
      <c r="AD807" s="159"/>
      <c r="AE807" s="159"/>
      <c r="AF807" s="159"/>
      <c r="AG807" s="159"/>
      <c r="AH807" s="159"/>
      <c r="AI807" s="159"/>
      <c r="AJ807" s="159"/>
      <c r="AK807" s="159"/>
      <c r="AL807" s="159"/>
      <c r="AM807" s="159"/>
      <c r="AN807" s="159"/>
      <c r="AO807" s="159"/>
      <c r="AP807" s="159"/>
      <c r="AQ807" s="159"/>
      <c r="AR807" s="159"/>
      <c r="AS807" s="159"/>
      <c r="AT807" s="159"/>
      <c r="AU807" s="159"/>
    </row>
    <row r="808" spans="2:47" s="38" customFormat="1" ht="12.75">
      <c r="B808" s="43"/>
      <c r="H808" s="159"/>
      <c r="I808" s="159"/>
      <c r="J808" s="159"/>
      <c r="K808" s="159"/>
      <c r="L808" s="159"/>
      <c r="M808" s="159"/>
      <c r="N808" s="159"/>
      <c r="O808" s="159"/>
      <c r="P808" s="159"/>
      <c r="Q808" s="159"/>
      <c r="R808" s="159"/>
      <c r="S808" s="159"/>
      <c r="T808" s="159"/>
      <c r="U808" s="159"/>
      <c r="V808" s="159"/>
      <c r="W808" s="159"/>
      <c r="X808" s="159"/>
      <c r="Y808" s="159"/>
      <c r="Z808" s="159"/>
      <c r="AA808" s="159"/>
      <c r="AB808" s="159"/>
      <c r="AC808" s="159"/>
      <c r="AD808" s="159"/>
      <c r="AE808" s="159"/>
      <c r="AF808" s="159"/>
      <c r="AG808" s="159"/>
      <c r="AH808" s="159"/>
      <c r="AI808" s="159"/>
      <c r="AJ808" s="159"/>
      <c r="AK808" s="159"/>
      <c r="AL808" s="159"/>
      <c r="AM808" s="159"/>
      <c r="AN808" s="159"/>
      <c r="AO808" s="159"/>
      <c r="AP808" s="159"/>
      <c r="AQ808" s="159"/>
      <c r="AR808" s="159"/>
      <c r="AS808" s="159"/>
      <c r="AT808" s="159"/>
      <c r="AU808" s="159"/>
    </row>
    <row r="809" spans="2:47" s="38" customFormat="1" ht="12.75">
      <c r="B809" s="43"/>
      <c r="H809" s="159"/>
      <c r="I809" s="159"/>
      <c r="J809" s="159"/>
      <c r="K809" s="159"/>
      <c r="L809" s="159"/>
      <c r="M809" s="159"/>
      <c r="N809" s="159"/>
      <c r="O809" s="159"/>
      <c r="P809" s="159"/>
      <c r="Q809" s="159"/>
      <c r="R809" s="159"/>
      <c r="S809" s="159"/>
      <c r="T809" s="159"/>
      <c r="U809" s="159"/>
      <c r="V809" s="159"/>
      <c r="W809" s="159"/>
      <c r="X809" s="159"/>
      <c r="Y809" s="159"/>
      <c r="Z809" s="159"/>
      <c r="AA809" s="159"/>
      <c r="AB809" s="159"/>
      <c r="AC809" s="159"/>
      <c r="AD809" s="159"/>
      <c r="AE809" s="159"/>
      <c r="AF809" s="159"/>
      <c r="AG809" s="159"/>
      <c r="AH809" s="159"/>
      <c r="AI809" s="159"/>
      <c r="AJ809" s="159"/>
      <c r="AK809" s="159"/>
      <c r="AL809" s="159"/>
      <c r="AM809" s="159"/>
      <c r="AN809" s="159"/>
      <c r="AO809" s="159"/>
      <c r="AP809" s="159"/>
      <c r="AQ809" s="159"/>
      <c r="AR809" s="159"/>
      <c r="AS809" s="159"/>
      <c r="AT809" s="159"/>
      <c r="AU809" s="159"/>
    </row>
    <row r="810" spans="2:47" s="38" customFormat="1" ht="12.75">
      <c r="B810" s="43"/>
      <c r="H810" s="159"/>
      <c r="I810" s="159"/>
      <c r="J810" s="159"/>
      <c r="K810" s="159"/>
      <c r="L810" s="159"/>
      <c r="M810" s="159"/>
      <c r="N810" s="159"/>
      <c r="O810" s="159"/>
      <c r="P810" s="159"/>
      <c r="Q810" s="159"/>
      <c r="R810" s="159"/>
      <c r="S810" s="159"/>
      <c r="T810" s="159"/>
      <c r="U810" s="159"/>
      <c r="V810" s="159"/>
      <c r="W810" s="159"/>
      <c r="X810" s="159"/>
      <c r="Y810" s="159"/>
      <c r="Z810" s="159"/>
      <c r="AA810" s="159"/>
      <c r="AB810" s="159"/>
      <c r="AC810" s="159"/>
      <c r="AD810" s="159"/>
      <c r="AE810" s="159"/>
      <c r="AF810" s="159"/>
      <c r="AG810" s="159"/>
      <c r="AH810" s="159"/>
      <c r="AI810" s="159"/>
      <c r="AJ810" s="159"/>
      <c r="AK810" s="159"/>
      <c r="AL810" s="159"/>
      <c r="AM810" s="159"/>
      <c r="AN810" s="159"/>
      <c r="AO810" s="159"/>
      <c r="AP810" s="159"/>
      <c r="AQ810" s="159"/>
      <c r="AR810" s="159"/>
      <c r="AS810" s="159"/>
      <c r="AT810" s="159"/>
      <c r="AU810" s="159"/>
    </row>
    <row r="811" spans="2:47" s="38" customFormat="1" ht="12.75">
      <c r="B811" s="43"/>
      <c r="H811" s="159"/>
      <c r="I811" s="159"/>
      <c r="J811" s="159"/>
      <c r="K811" s="159"/>
      <c r="L811" s="159"/>
      <c r="M811" s="159"/>
      <c r="N811" s="159"/>
      <c r="O811" s="159"/>
      <c r="P811" s="159"/>
      <c r="Q811" s="159"/>
      <c r="R811" s="159"/>
      <c r="S811" s="159"/>
      <c r="T811" s="159"/>
      <c r="U811" s="159"/>
      <c r="V811" s="159"/>
      <c r="W811" s="159"/>
      <c r="X811" s="159"/>
      <c r="Y811" s="159"/>
      <c r="Z811" s="159"/>
      <c r="AA811" s="159"/>
      <c r="AB811" s="159"/>
      <c r="AC811" s="159"/>
      <c r="AD811" s="159"/>
      <c r="AE811" s="159"/>
      <c r="AF811" s="159"/>
      <c r="AG811" s="159"/>
      <c r="AH811" s="159"/>
      <c r="AI811" s="159"/>
      <c r="AJ811" s="159"/>
      <c r="AK811" s="159"/>
      <c r="AL811" s="159"/>
      <c r="AM811" s="159"/>
      <c r="AN811" s="159"/>
      <c r="AO811" s="159"/>
      <c r="AP811" s="159"/>
      <c r="AQ811" s="159"/>
      <c r="AR811" s="159"/>
      <c r="AS811" s="159"/>
      <c r="AT811" s="159"/>
      <c r="AU811" s="159"/>
    </row>
    <row r="812" spans="2:47" s="38" customFormat="1" ht="12.75">
      <c r="B812" s="43"/>
      <c r="H812" s="159"/>
      <c r="I812" s="159"/>
      <c r="J812" s="159"/>
      <c r="K812" s="159"/>
      <c r="L812" s="159"/>
      <c r="M812" s="159"/>
      <c r="N812" s="159"/>
      <c r="O812" s="159"/>
      <c r="P812" s="159"/>
      <c r="Q812" s="159"/>
      <c r="R812" s="159"/>
      <c r="S812" s="159"/>
      <c r="T812" s="159"/>
      <c r="U812" s="159"/>
      <c r="V812" s="159"/>
      <c r="W812" s="159"/>
      <c r="X812" s="159"/>
      <c r="Y812" s="159"/>
      <c r="Z812" s="159"/>
      <c r="AA812" s="159"/>
      <c r="AB812" s="159"/>
      <c r="AC812" s="159"/>
      <c r="AD812" s="159"/>
      <c r="AE812" s="159"/>
      <c r="AF812" s="159"/>
      <c r="AG812" s="159"/>
      <c r="AH812" s="159"/>
      <c r="AI812" s="159"/>
      <c r="AJ812" s="159"/>
      <c r="AK812" s="159"/>
      <c r="AL812" s="159"/>
      <c r="AM812" s="159"/>
      <c r="AN812" s="159"/>
      <c r="AO812" s="159"/>
      <c r="AP812" s="159"/>
      <c r="AQ812" s="159"/>
      <c r="AR812" s="159"/>
      <c r="AS812" s="159"/>
      <c r="AT812" s="159"/>
      <c r="AU812" s="159"/>
    </row>
    <row r="813" spans="2:47" s="38" customFormat="1" ht="12.75">
      <c r="B813" s="43"/>
      <c r="H813" s="159"/>
      <c r="I813" s="159"/>
      <c r="J813" s="159"/>
      <c r="K813" s="159"/>
      <c r="L813" s="159"/>
      <c r="M813" s="159"/>
      <c r="N813" s="159"/>
      <c r="O813" s="159"/>
      <c r="P813" s="159"/>
      <c r="Q813" s="159"/>
      <c r="R813" s="159"/>
      <c r="S813" s="159"/>
      <c r="T813" s="159"/>
      <c r="U813" s="159"/>
      <c r="V813" s="159"/>
      <c r="W813" s="159"/>
      <c r="X813" s="159"/>
      <c r="Y813" s="159"/>
      <c r="Z813" s="159"/>
      <c r="AA813" s="159"/>
      <c r="AB813" s="159"/>
      <c r="AC813" s="159"/>
      <c r="AD813" s="159"/>
      <c r="AE813" s="159"/>
      <c r="AF813" s="159"/>
      <c r="AG813" s="159"/>
      <c r="AH813" s="159"/>
      <c r="AI813" s="159"/>
      <c r="AJ813" s="159"/>
      <c r="AK813" s="159"/>
      <c r="AL813" s="159"/>
      <c r="AM813" s="159"/>
      <c r="AN813" s="159"/>
      <c r="AO813" s="159"/>
      <c r="AP813" s="159"/>
      <c r="AQ813" s="159"/>
      <c r="AR813" s="159"/>
      <c r="AS813" s="159"/>
      <c r="AT813" s="159"/>
      <c r="AU813" s="159"/>
    </row>
    <row r="814" spans="2:47" s="38" customFormat="1" ht="12.75">
      <c r="B814" s="43"/>
      <c r="H814" s="159"/>
      <c r="I814" s="159"/>
      <c r="J814" s="159"/>
      <c r="K814" s="159"/>
      <c r="L814" s="159"/>
      <c r="M814" s="159"/>
      <c r="N814" s="159"/>
      <c r="O814" s="159"/>
      <c r="P814" s="159"/>
      <c r="Q814" s="159"/>
      <c r="R814" s="159"/>
      <c r="S814" s="159"/>
      <c r="T814" s="159"/>
      <c r="U814" s="159"/>
      <c r="V814" s="159"/>
      <c r="W814" s="159"/>
      <c r="X814" s="159"/>
      <c r="Y814" s="159"/>
      <c r="Z814" s="159"/>
      <c r="AA814" s="159"/>
      <c r="AB814" s="159"/>
      <c r="AC814" s="159"/>
      <c r="AD814" s="159"/>
      <c r="AE814" s="159"/>
      <c r="AF814" s="159"/>
      <c r="AG814" s="159"/>
      <c r="AH814" s="159"/>
      <c r="AI814" s="159"/>
      <c r="AJ814" s="159"/>
      <c r="AK814" s="159"/>
      <c r="AL814" s="159"/>
      <c r="AM814" s="159"/>
      <c r="AN814" s="159"/>
      <c r="AO814" s="159"/>
      <c r="AP814" s="159"/>
      <c r="AQ814" s="159"/>
      <c r="AR814" s="159"/>
      <c r="AS814" s="159"/>
      <c r="AT814" s="159"/>
      <c r="AU814" s="159"/>
    </row>
    <row r="815" spans="2:47" s="38" customFormat="1" ht="12.75">
      <c r="B815" s="43"/>
      <c r="H815" s="159"/>
      <c r="I815" s="159"/>
      <c r="J815" s="159"/>
      <c r="K815" s="159"/>
      <c r="L815" s="159"/>
      <c r="M815" s="159"/>
      <c r="N815" s="159"/>
      <c r="O815" s="159"/>
      <c r="P815" s="159"/>
      <c r="Q815" s="159"/>
      <c r="R815" s="159"/>
      <c r="S815" s="159"/>
      <c r="T815" s="159"/>
      <c r="U815" s="159"/>
      <c r="V815" s="159"/>
      <c r="W815" s="159"/>
      <c r="X815" s="159"/>
      <c r="Y815" s="159"/>
      <c r="Z815" s="159"/>
      <c r="AA815" s="159"/>
      <c r="AB815" s="159"/>
      <c r="AC815" s="159"/>
      <c r="AD815" s="159"/>
      <c r="AE815" s="159"/>
      <c r="AF815" s="159"/>
      <c r="AG815" s="159"/>
      <c r="AH815" s="159"/>
      <c r="AI815" s="159"/>
      <c r="AJ815" s="159"/>
      <c r="AK815" s="159"/>
      <c r="AL815" s="159"/>
      <c r="AM815" s="159"/>
      <c r="AN815" s="159"/>
      <c r="AO815" s="159"/>
      <c r="AP815" s="159"/>
      <c r="AQ815" s="159"/>
      <c r="AR815" s="159"/>
      <c r="AS815" s="159"/>
      <c r="AT815" s="159"/>
      <c r="AU815" s="159"/>
    </row>
    <row r="816" spans="2:47" s="38" customFormat="1" ht="12.75">
      <c r="B816" s="43"/>
      <c r="H816" s="159"/>
      <c r="I816" s="159"/>
      <c r="J816" s="159"/>
      <c r="K816" s="159"/>
      <c r="L816" s="159"/>
      <c r="M816" s="159"/>
      <c r="N816" s="159"/>
      <c r="O816" s="159"/>
      <c r="P816" s="159"/>
      <c r="Q816" s="159"/>
      <c r="R816" s="159"/>
      <c r="S816" s="159"/>
      <c r="T816" s="159"/>
      <c r="U816" s="159"/>
      <c r="V816" s="159"/>
      <c r="W816" s="159"/>
      <c r="X816" s="159"/>
      <c r="Y816" s="159"/>
      <c r="Z816" s="159"/>
      <c r="AA816" s="159"/>
      <c r="AB816" s="159"/>
      <c r="AC816" s="159"/>
      <c r="AD816" s="159"/>
      <c r="AE816" s="159"/>
      <c r="AF816" s="159"/>
      <c r="AG816" s="159"/>
      <c r="AH816" s="159"/>
      <c r="AI816" s="159"/>
      <c r="AJ816" s="159"/>
      <c r="AK816" s="159"/>
      <c r="AL816" s="159"/>
      <c r="AM816" s="159"/>
      <c r="AN816" s="159"/>
      <c r="AO816" s="159"/>
      <c r="AP816" s="159"/>
      <c r="AQ816" s="159"/>
      <c r="AR816" s="159"/>
      <c r="AS816" s="159"/>
      <c r="AT816" s="159"/>
      <c r="AU816" s="159"/>
    </row>
    <row r="817" spans="2:47" s="38" customFormat="1" ht="12.75">
      <c r="B817" s="43"/>
      <c r="H817" s="159"/>
      <c r="I817" s="159"/>
      <c r="J817" s="159"/>
      <c r="K817" s="159"/>
      <c r="L817" s="159"/>
      <c r="M817" s="159"/>
      <c r="N817" s="159"/>
      <c r="O817" s="159"/>
      <c r="P817" s="159"/>
      <c r="Q817" s="159"/>
      <c r="R817" s="159"/>
      <c r="S817" s="159"/>
      <c r="T817" s="159"/>
      <c r="U817" s="159"/>
      <c r="V817" s="159"/>
      <c r="W817" s="159"/>
      <c r="X817" s="159"/>
      <c r="Y817" s="159"/>
      <c r="Z817" s="159"/>
      <c r="AA817" s="159"/>
      <c r="AB817" s="159"/>
      <c r="AC817" s="159"/>
      <c r="AD817" s="159"/>
      <c r="AE817" s="159"/>
      <c r="AF817" s="159"/>
      <c r="AG817" s="159"/>
      <c r="AH817" s="159"/>
      <c r="AI817" s="159"/>
      <c r="AJ817" s="159"/>
      <c r="AK817" s="159"/>
      <c r="AL817" s="159"/>
      <c r="AM817" s="159"/>
      <c r="AN817" s="159"/>
      <c r="AO817" s="159"/>
      <c r="AP817" s="159"/>
      <c r="AQ817" s="159"/>
      <c r="AR817" s="159"/>
      <c r="AS817" s="159"/>
      <c r="AT817" s="159"/>
      <c r="AU817" s="159"/>
    </row>
    <row r="818" spans="2:47" s="38" customFormat="1" ht="12.75">
      <c r="B818" s="43"/>
      <c r="H818" s="159"/>
      <c r="I818" s="159"/>
      <c r="J818" s="159"/>
      <c r="K818" s="159"/>
      <c r="L818" s="159"/>
      <c r="M818" s="159"/>
      <c r="N818" s="159"/>
      <c r="O818" s="159"/>
      <c r="P818" s="159"/>
      <c r="Q818" s="159"/>
      <c r="R818" s="159"/>
      <c r="S818" s="159"/>
      <c r="T818" s="159"/>
      <c r="U818" s="159"/>
      <c r="V818" s="159"/>
      <c r="W818" s="159"/>
      <c r="X818" s="159"/>
      <c r="Y818" s="159"/>
      <c r="Z818" s="159"/>
      <c r="AA818" s="159"/>
      <c r="AB818" s="159"/>
      <c r="AC818" s="159"/>
      <c r="AD818" s="159"/>
      <c r="AE818" s="159"/>
      <c r="AF818" s="159"/>
      <c r="AG818" s="159"/>
      <c r="AH818" s="159"/>
      <c r="AI818" s="159"/>
      <c r="AJ818" s="159"/>
      <c r="AK818" s="159"/>
      <c r="AL818" s="159"/>
      <c r="AM818" s="159"/>
      <c r="AN818" s="159"/>
      <c r="AO818" s="159"/>
      <c r="AP818" s="159"/>
      <c r="AQ818" s="159"/>
      <c r="AR818" s="159"/>
      <c r="AS818" s="159"/>
      <c r="AT818" s="159"/>
      <c r="AU818" s="159"/>
    </row>
    <row r="819" spans="2:47" s="38" customFormat="1" ht="12.75">
      <c r="B819" s="43"/>
      <c r="H819" s="159"/>
      <c r="I819" s="159"/>
      <c r="J819" s="159"/>
      <c r="K819" s="159"/>
      <c r="L819" s="159"/>
      <c r="M819" s="159"/>
      <c r="N819" s="159"/>
      <c r="O819" s="159"/>
      <c r="P819" s="159"/>
      <c r="Q819" s="159"/>
      <c r="R819" s="159"/>
      <c r="S819" s="159"/>
      <c r="T819" s="159"/>
      <c r="U819" s="159"/>
      <c r="V819" s="159"/>
      <c r="W819" s="159"/>
      <c r="X819" s="159"/>
      <c r="Y819" s="159"/>
      <c r="Z819" s="159"/>
      <c r="AA819" s="159"/>
      <c r="AB819" s="159"/>
      <c r="AC819" s="159"/>
      <c r="AD819" s="159"/>
      <c r="AE819" s="159"/>
      <c r="AF819" s="159"/>
      <c r="AG819" s="159"/>
      <c r="AH819" s="159"/>
      <c r="AI819" s="159"/>
      <c r="AJ819" s="159"/>
      <c r="AK819" s="159"/>
      <c r="AL819" s="159"/>
      <c r="AM819" s="159"/>
      <c r="AN819" s="159"/>
      <c r="AO819" s="159"/>
      <c r="AP819" s="159"/>
      <c r="AQ819" s="159"/>
      <c r="AR819" s="159"/>
      <c r="AS819" s="159"/>
      <c r="AT819" s="159"/>
      <c r="AU819" s="159"/>
    </row>
    <row r="820" spans="2:47" s="38" customFormat="1" ht="12.75">
      <c r="B820" s="43"/>
      <c r="H820" s="159"/>
      <c r="I820" s="159"/>
      <c r="J820" s="159"/>
      <c r="K820" s="159"/>
      <c r="L820" s="159"/>
      <c r="M820" s="159"/>
      <c r="N820" s="159"/>
      <c r="O820" s="159"/>
      <c r="P820" s="159"/>
      <c r="Q820" s="159"/>
      <c r="R820" s="159"/>
      <c r="S820" s="159"/>
      <c r="T820" s="159"/>
      <c r="U820" s="159"/>
      <c r="V820" s="159"/>
      <c r="W820" s="159"/>
      <c r="X820" s="159"/>
      <c r="Y820" s="159"/>
      <c r="Z820" s="159"/>
      <c r="AA820" s="159"/>
      <c r="AB820" s="159"/>
      <c r="AC820" s="159"/>
      <c r="AD820" s="159"/>
      <c r="AE820" s="159"/>
      <c r="AF820" s="159"/>
      <c r="AG820" s="159"/>
      <c r="AH820" s="159"/>
      <c r="AI820" s="159"/>
      <c r="AJ820" s="159"/>
      <c r="AK820" s="159"/>
      <c r="AL820" s="159"/>
      <c r="AM820" s="159"/>
      <c r="AN820" s="159"/>
      <c r="AO820" s="159"/>
      <c r="AP820" s="159"/>
      <c r="AQ820" s="159"/>
      <c r="AR820" s="159"/>
      <c r="AS820" s="159"/>
      <c r="AT820" s="159"/>
      <c r="AU820" s="159"/>
    </row>
    <row r="821" spans="2:47" s="38" customFormat="1" ht="12.75">
      <c r="B821" s="43"/>
      <c r="H821" s="159"/>
      <c r="I821" s="159"/>
      <c r="J821" s="159"/>
      <c r="K821" s="159"/>
      <c r="L821" s="159"/>
      <c r="M821" s="159"/>
      <c r="N821" s="159"/>
      <c r="O821" s="159"/>
      <c r="P821" s="159"/>
      <c r="Q821" s="159"/>
      <c r="R821" s="159"/>
      <c r="S821" s="159"/>
      <c r="T821" s="159"/>
      <c r="U821" s="159"/>
      <c r="V821" s="159"/>
      <c r="W821" s="159"/>
      <c r="X821" s="159"/>
      <c r="Y821" s="159"/>
      <c r="Z821" s="159"/>
      <c r="AA821" s="159"/>
      <c r="AB821" s="159"/>
      <c r="AC821" s="159"/>
      <c r="AD821" s="159"/>
      <c r="AE821" s="159"/>
      <c r="AF821" s="159"/>
      <c r="AG821" s="159"/>
      <c r="AH821" s="159"/>
      <c r="AI821" s="159"/>
      <c r="AJ821" s="159"/>
      <c r="AK821" s="159"/>
      <c r="AL821" s="159"/>
      <c r="AM821" s="159"/>
      <c r="AN821" s="159"/>
      <c r="AO821" s="159"/>
      <c r="AP821" s="159"/>
      <c r="AQ821" s="159"/>
      <c r="AR821" s="159"/>
      <c r="AS821" s="159"/>
      <c r="AT821" s="159"/>
      <c r="AU821" s="159"/>
    </row>
    <row r="822" spans="2:47" s="38" customFormat="1" ht="12.75">
      <c r="B822" s="43"/>
      <c r="H822" s="159"/>
      <c r="I822" s="159"/>
      <c r="J822" s="159"/>
      <c r="K822" s="159"/>
      <c r="L822" s="159"/>
      <c r="M822" s="159"/>
      <c r="N822" s="159"/>
      <c r="O822" s="159"/>
      <c r="P822" s="159"/>
      <c r="Q822" s="159"/>
      <c r="R822" s="159"/>
      <c r="S822" s="159"/>
      <c r="T822" s="159"/>
      <c r="U822" s="159"/>
      <c r="V822" s="159"/>
      <c r="W822" s="159"/>
      <c r="X822" s="159"/>
      <c r="Y822" s="159"/>
      <c r="Z822" s="159"/>
      <c r="AA822" s="159"/>
      <c r="AB822" s="159"/>
      <c r="AC822" s="159"/>
      <c r="AD822" s="159"/>
      <c r="AE822" s="159"/>
      <c r="AF822" s="159"/>
      <c r="AG822" s="159"/>
      <c r="AH822" s="159"/>
      <c r="AI822" s="159"/>
      <c r="AJ822" s="159"/>
      <c r="AK822" s="159"/>
      <c r="AL822" s="159"/>
      <c r="AM822" s="159"/>
      <c r="AN822" s="159"/>
      <c r="AO822" s="159"/>
      <c r="AP822" s="159"/>
      <c r="AQ822" s="159"/>
      <c r="AR822" s="159"/>
      <c r="AS822" s="159"/>
      <c r="AT822" s="159"/>
      <c r="AU822" s="159"/>
    </row>
    <row r="823" spans="2:47" s="38" customFormat="1" ht="12.75">
      <c r="B823" s="43"/>
      <c r="H823" s="159"/>
      <c r="I823" s="159"/>
      <c r="J823" s="159"/>
      <c r="K823" s="159"/>
      <c r="L823" s="159"/>
      <c r="M823" s="159"/>
      <c r="N823" s="159"/>
      <c r="O823" s="159"/>
      <c r="P823" s="159"/>
      <c r="Q823" s="159"/>
      <c r="R823" s="159"/>
      <c r="S823" s="159"/>
      <c r="T823" s="159"/>
      <c r="U823" s="159"/>
      <c r="V823" s="159"/>
      <c r="W823" s="159"/>
      <c r="X823" s="159"/>
      <c r="Y823" s="159"/>
      <c r="Z823" s="159"/>
      <c r="AA823" s="159"/>
      <c r="AB823" s="159"/>
      <c r="AC823" s="159"/>
      <c r="AD823" s="159"/>
      <c r="AE823" s="159"/>
      <c r="AF823" s="159"/>
      <c r="AG823" s="159"/>
      <c r="AH823" s="159"/>
      <c r="AI823" s="159"/>
      <c r="AJ823" s="159"/>
      <c r="AK823" s="159"/>
      <c r="AL823" s="159"/>
      <c r="AM823" s="159"/>
      <c r="AN823" s="159"/>
      <c r="AO823" s="159"/>
      <c r="AP823" s="159"/>
      <c r="AQ823" s="159"/>
      <c r="AR823" s="159"/>
      <c r="AS823" s="159"/>
      <c r="AT823" s="159"/>
      <c r="AU823" s="159"/>
    </row>
    <row r="824" spans="2:47" s="38" customFormat="1" ht="12.75">
      <c r="B824" s="43"/>
      <c r="H824" s="159"/>
      <c r="I824" s="159"/>
      <c r="J824" s="159"/>
      <c r="K824" s="159"/>
      <c r="L824" s="159"/>
      <c r="M824" s="159"/>
      <c r="N824" s="159"/>
      <c r="O824" s="159"/>
      <c r="P824" s="159"/>
      <c r="Q824" s="159"/>
      <c r="R824" s="159"/>
      <c r="S824" s="159"/>
      <c r="T824" s="159"/>
      <c r="U824" s="159"/>
      <c r="V824" s="159"/>
      <c r="W824" s="159"/>
      <c r="X824" s="159"/>
      <c r="Y824" s="159"/>
      <c r="Z824" s="159"/>
      <c r="AA824" s="159"/>
      <c r="AB824" s="159"/>
      <c r="AC824" s="159"/>
      <c r="AD824" s="159"/>
      <c r="AE824" s="159"/>
      <c r="AF824" s="159"/>
      <c r="AG824" s="159"/>
      <c r="AH824" s="159"/>
      <c r="AI824" s="159"/>
      <c r="AJ824" s="159"/>
      <c r="AK824" s="159"/>
      <c r="AL824" s="159"/>
      <c r="AM824" s="159"/>
      <c r="AN824" s="159"/>
      <c r="AO824" s="159"/>
      <c r="AP824" s="159"/>
      <c r="AQ824" s="159"/>
      <c r="AR824" s="159"/>
      <c r="AS824" s="159"/>
      <c r="AT824" s="159"/>
      <c r="AU824" s="159"/>
    </row>
    <row r="825" spans="2:47" s="38" customFormat="1" ht="12.75">
      <c r="B825" s="43"/>
      <c r="H825" s="159"/>
      <c r="I825" s="159"/>
      <c r="J825" s="159"/>
      <c r="K825" s="159"/>
      <c r="L825" s="159"/>
      <c r="M825" s="159"/>
      <c r="N825" s="159"/>
      <c r="O825" s="159"/>
      <c r="P825" s="159"/>
      <c r="Q825" s="159"/>
      <c r="R825" s="159"/>
      <c r="S825" s="159"/>
      <c r="T825" s="159"/>
      <c r="U825" s="159"/>
      <c r="V825" s="159"/>
      <c r="W825" s="159"/>
      <c r="X825" s="159"/>
      <c r="Y825" s="159"/>
      <c r="Z825" s="159"/>
      <c r="AA825" s="159"/>
      <c r="AB825" s="159"/>
      <c r="AC825" s="159"/>
      <c r="AD825" s="159"/>
      <c r="AE825" s="159"/>
      <c r="AF825" s="159"/>
      <c r="AG825" s="159"/>
      <c r="AH825" s="159"/>
      <c r="AI825" s="159"/>
      <c r="AJ825" s="159"/>
      <c r="AK825" s="159"/>
      <c r="AL825" s="159"/>
      <c r="AM825" s="159"/>
      <c r="AN825" s="159"/>
      <c r="AO825" s="159"/>
      <c r="AP825" s="159"/>
      <c r="AQ825" s="159"/>
      <c r="AR825" s="159"/>
      <c r="AS825" s="159"/>
      <c r="AT825" s="159"/>
      <c r="AU825" s="159"/>
    </row>
    <row r="826" spans="2:47" s="38" customFormat="1" ht="12.75">
      <c r="B826" s="43"/>
      <c r="H826" s="159"/>
      <c r="I826" s="159"/>
      <c r="J826" s="159"/>
      <c r="K826" s="159"/>
      <c r="L826" s="159"/>
      <c r="M826" s="159"/>
      <c r="N826" s="159"/>
      <c r="O826" s="159"/>
      <c r="P826" s="159"/>
      <c r="Q826" s="159"/>
      <c r="R826" s="159"/>
      <c r="S826" s="159"/>
      <c r="T826" s="159"/>
      <c r="U826" s="159"/>
      <c r="V826" s="159"/>
      <c r="W826" s="159"/>
      <c r="X826" s="159"/>
      <c r="Y826" s="159"/>
      <c r="Z826" s="159"/>
      <c r="AA826" s="159"/>
      <c r="AB826" s="159"/>
      <c r="AC826" s="159"/>
      <c r="AD826" s="159"/>
      <c r="AE826" s="159"/>
      <c r="AF826" s="159"/>
      <c r="AG826" s="159"/>
      <c r="AH826" s="159"/>
      <c r="AI826" s="159"/>
      <c r="AJ826" s="159"/>
      <c r="AK826" s="159"/>
      <c r="AL826" s="159"/>
      <c r="AM826" s="159"/>
      <c r="AN826" s="159"/>
      <c r="AO826" s="159"/>
      <c r="AP826" s="159"/>
      <c r="AQ826" s="159"/>
      <c r="AR826" s="159"/>
      <c r="AS826" s="159"/>
      <c r="AT826" s="159"/>
      <c r="AU826" s="159"/>
    </row>
    <row r="827" spans="2:47" s="38" customFormat="1" ht="12.75">
      <c r="B827" s="43"/>
      <c r="H827" s="159"/>
      <c r="I827" s="159"/>
      <c r="J827" s="159"/>
      <c r="K827" s="159"/>
      <c r="L827" s="159"/>
      <c r="M827" s="159"/>
      <c r="N827" s="159"/>
      <c r="O827" s="159"/>
      <c r="P827" s="159"/>
      <c r="Q827" s="159"/>
      <c r="R827" s="159"/>
      <c r="S827" s="159"/>
      <c r="T827" s="159"/>
      <c r="U827" s="159"/>
      <c r="V827" s="159"/>
      <c r="W827" s="159"/>
      <c r="X827" s="159"/>
      <c r="Y827" s="159"/>
      <c r="Z827" s="159"/>
      <c r="AA827" s="159"/>
      <c r="AB827" s="159"/>
      <c r="AC827" s="159"/>
      <c r="AD827" s="159"/>
      <c r="AE827" s="159"/>
      <c r="AF827" s="159"/>
      <c r="AG827" s="159"/>
      <c r="AH827" s="159"/>
      <c r="AI827" s="159"/>
      <c r="AJ827" s="159"/>
      <c r="AK827" s="159"/>
      <c r="AL827" s="159"/>
      <c r="AM827" s="159"/>
      <c r="AN827" s="159"/>
      <c r="AO827" s="159"/>
      <c r="AP827" s="159"/>
      <c r="AQ827" s="159"/>
      <c r="AR827" s="159"/>
      <c r="AS827" s="159"/>
      <c r="AT827" s="159"/>
      <c r="AU827" s="159"/>
    </row>
    <row r="828" spans="2:47" s="38" customFormat="1" ht="12.75">
      <c r="B828" s="43"/>
      <c r="H828" s="159"/>
      <c r="I828" s="159"/>
      <c r="J828" s="159"/>
      <c r="K828" s="159"/>
      <c r="L828" s="159"/>
      <c r="M828" s="159"/>
      <c r="N828" s="159"/>
      <c r="O828" s="159"/>
      <c r="P828" s="159"/>
      <c r="Q828" s="159"/>
      <c r="R828" s="159"/>
      <c r="S828" s="159"/>
      <c r="T828" s="159"/>
      <c r="U828" s="159"/>
      <c r="V828" s="159"/>
      <c r="W828" s="159"/>
      <c r="X828" s="159"/>
      <c r="Y828" s="159"/>
      <c r="Z828" s="159"/>
      <c r="AA828" s="159"/>
      <c r="AB828" s="159"/>
      <c r="AC828" s="159"/>
      <c r="AD828" s="159"/>
      <c r="AE828" s="159"/>
      <c r="AF828" s="159"/>
      <c r="AG828" s="159"/>
      <c r="AH828" s="159"/>
      <c r="AI828" s="159"/>
      <c r="AJ828" s="159"/>
      <c r="AK828" s="159"/>
      <c r="AL828" s="159"/>
      <c r="AM828" s="159"/>
      <c r="AN828" s="159"/>
      <c r="AO828" s="159"/>
      <c r="AP828" s="159"/>
      <c r="AQ828" s="159"/>
      <c r="AR828" s="159"/>
      <c r="AS828" s="159"/>
      <c r="AT828" s="159"/>
      <c r="AU828" s="159"/>
    </row>
    <row r="829" spans="2:47" s="38" customFormat="1" ht="12.75">
      <c r="B829" s="43"/>
      <c r="H829" s="159"/>
      <c r="I829" s="159"/>
      <c r="J829" s="159"/>
      <c r="K829" s="159"/>
      <c r="L829" s="159"/>
      <c r="M829" s="159"/>
      <c r="N829" s="159"/>
      <c r="O829" s="159"/>
      <c r="P829" s="159"/>
      <c r="Q829" s="159"/>
      <c r="R829" s="159"/>
      <c r="S829" s="159"/>
      <c r="T829" s="159"/>
      <c r="U829" s="159"/>
      <c r="V829" s="159"/>
      <c r="W829" s="159"/>
      <c r="X829" s="159"/>
      <c r="Y829" s="159"/>
      <c r="Z829" s="159"/>
      <c r="AA829" s="159"/>
      <c r="AB829" s="159"/>
      <c r="AC829" s="159"/>
      <c r="AD829" s="159"/>
      <c r="AE829" s="159"/>
      <c r="AF829" s="159"/>
      <c r="AG829" s="159"/>
      <c r="AH829" s="159"/>
      <c r="AI829" s="159"/>
      <c r="AJ829" s="159"/>
      <c r="AK829" s="159"/>
      <c r="AL829" s="159"/>
      <c r="AM829" s="159"/>
      <c r="AN829" s="159"/>
      <c r="AO829" s="159"/>
      <c r="AP829" s="159"/>
      <c r="AQ829" s="159"/>
      <c r="AR829" s="159"/>
      <c r="AS829" s="159"/>
      <c r="AT829" s="159"/>
      <c r="AU829" s="159"/>
    </row>
    <row r="830" spans="2:47" s="38" customFormat="1" ht="12.75">
      <c r="B830" s="43"/>
      <c r="H830" s="159"/>
      <c r="I830" s="159"/>
      <c r="J830" s="159"/>
      <c r="K830" s="159"/>
      <c r="L830" s="159"/>
      <c r="M830" s="159"/>
      <c r="N830" s="159"/>
      <c r="O830" s="159"/>
      <c r="P830" s="159"/>
      <c r="Q830" s="159"/>
      <c r="R830" s="159"/>
      <c r="S830" s="159"/>
      <c r="T830" s="159"/>
      <c r="U830" s="159"/>
      <c r="V830" s="159"/>
      <c r="W830" s="159"/>
      <c r="X830" s="159"/>
      <c r="Y830" s="159"/>
      <c r="Z830" s="159"/>
      <c r="AA830" s="159"/>
      <c r="AB830" s="159"/>
      <c r="AC830" s="159"/>
      <c r="AD830" s="159"/>
      <c r="AE830" s="159"/>
      <c r="AF830" s="159"/>
      <c r="AG830" s="159"/>
      <c r="AH830" s="159"/>
      <c r="AI830" s="159"/>
      <c r="AJ830" s="159"/>
      <c r="AK830" s="159"/>
      <c r="AL830" s="159"/>
      <c r="AM830" s="159"/>
      <c r="AN830" s="159"/>
      <c r="AO830" s="159"/>
      <c r="AP830" s="159"/>
      <c r="AQ830" s="159"/>
      <c r="AR830" s="159"/>
      <c r="AS830" s="159"/>
      <c r="AT830" s="159"/>
      <c r="AU830" s="159"/>
    </row>
    <row r="831" spans="2:47" s="38" customFormat="1" ht="12.75">
      <c r="B831" s="43"/>
      <c r="H831" s="159"/>
      <c r="I831" s="159"/>
      <c r="J831" s="159"/>
      <c r="K831" s="159"/>
      <c r="L831" s="159"/>
      <c r="M831" s="159"/>
      <c r="N831" s="159"/>
      <c r="O831" s="159"/>
      <c r="P831" s="159"/>
      <c r="Q831" s="159"/>
      <c r="R831" s="159"/>
      <c r="S831" s="159"/>
      <c r="T831" s="159"/>
      <c r="U831" s="159"/>
      <c r="V831" s="159"/>
      <c r="W831" s="159"/>
      <c r="X831" s="159"/>
      <c r="Y831" s="159"/>
      <c r="Z831" s="159"/>
      <c r="AA831" s="159"/>
      <c r="AB831" s="159"/>
      <c r="AC831" s="159"/>
      <c r="AD831" s="159"/>
      <c r="AE831" s="159"/>
      <c r="AF831" s="159"/>
      <c r="AG831" s="159"/>
      <c r="AH831" s="159"/>
      <c r="AI831" s="159"/>
      <c r="AJ831" s="159"/>
      <c r="AK831" s="159"/>
      <c r="AL831" s="159"/>
      <c r="AM831" s="159"/>
      <c r="AN831" s="159"/>
      <c r="AO831" s="159"/>
      <c r="AP831" s="159"/>
      <c r="AQ831" s="159"/>
      <c r="AR831" s="159"/>
      <c r="AS831" s="159"/>
      <c r="AT831" s="159"/>
      <c r="AU831" s="159"/>
    </row>
    <row r="832" spans="2:47" s="38" customFormat="1" ht="12.75">
      <c r="B832" s="43"/>
      <c r="H832" s="159"/>
      <c r="I832" s="159"/>
      <c r="J832" s="159"/>
      <c r="K832" s="159"/>
      <c r="L832" s="159"/>
      <c r="M832" s="159"/>
      <c r="N832" s="159"/>
      <c r="O832" s="159"/>
      <c r="P832" s="159"/>
      <c r="Q832" s="159"/>
      <c r="R832" s="159"/>
      <c r="S832" s="159"/>
      <c r="T832" s="159"/>
      <c r="U832" s="159"/>
      <c r="V832" s="159"/>
      <c r="W832" s="159"/>
      <c r="X832" s="159"/>
      <c r="Y832" s="159"/>
      <c r="Z832" s="159"/>
      <c r="AA832" s="159"/>
      <c r="AB832" s="159"/>
      <c r="AC832" s="159"/>
      <c r="AD832" s="159"/>
      <c r="AE832" s="159"/>
      <c r="AF832" s="159"/>
      <c r="AG832" s="159"/>
      <c r="AH832" s="159"/>
      <c r="AI832" s="159"/>
      <c r="AJ832" s="159"/>
      <c r="AK832" s="159"/>
      <c r="AL832" s="159"/>
      <c r="AM832" s="159"/>
      <c r="AN832" s="159"/>
      <c r="AO832" s="159"/>
      <c r="AP832" s="159"/>
      <c r="AQ832" s="159"/>
      <c r="AR832" s="159"/>
      <c r="AS832" s="159"/>
      <c r="AT832" s="159"/>
      <c r="AU832" s="159"/>
    </row>
    <row r="833" spans="2:47" s="38" customFormat="1" ht="12.75">
      <c r="B833" s="43"/>
      <c r="H833" s="159"/>
      <c r="I833" s="159"/>
      <c r="J833" s="159"/>
      <c r="K833" s="159"/>
      <c r="L833" s="159"/>
      <c r="M833" s="159"/>
      <c r="N833" s="159"/>
      <c r="O833" s="159"/>
      <c r="P833" s="159"/>
      <c r="Q833" s="159"/>
      <c r="R833" s="159"/>
      <c r="S833" s="159"/>
      <c r="T833" s="159"/>
      <c r="U833" s="159"/>
      <c r="V833" s="159"/>
      <c r="W833" s="159"/>
      <c r="X833" s="159"/>
      <c r="Y833" s="159"/>
      <c r="Z833" s="159"/>
      <c r="AA833" s="159"/>
      <c r="AB833" s="159"/>
      <c r="AC833" s="159"/>
      <c r="AD833" s="159"/>
      <c r="AE833" s="159"/>
      <c r="AF833" s="159"/>
      <c r="AG833" s="159"/>
      <c r="AH833" s="159"/>
      <c r="AI833" s="159"/>
      <c r="AJ833" s="159"/>
      <c r="AK833" s="159"/>
      <c r="AL833" s="159"/>
      <c r="AM833" s="159"/>
      <c r="AN833" s="159"/>
      <c r="AO833" s="159"/>
      <c r="AP833" s="159"/>
      <c r="AQ833" s="159"/>
      <c r="AR833" s="159"/>
      <c r="AS833" s="159"/>
      <c r="AT833" s="159"/>
      <c r="AU833" s="159"/>
    </row>
    <row r="834" spans="2:47" s="38" customFormat="1" ht="12.75">
      <c r="B834" s="43"/>
      <c r="H834" s="159"/>
      <c r="I834" s="159"/>
      <c r="J834" s="159"/>
      <c r="K834" s="159"/>
      <c r="L834" s="159"/>
      <c r="M834" s="159"/>
      <c r="N834" s="159"/>
      <c r="O834" s="159"/>
      <c r="P834" s="159"/>
      <c r="Q834" s="159"/>
      <c r="R834" s="159"/>
      <c r="S834" s="159"/>
      <c r="T834" s="159"/>
      <c r="U834" s="159"/>
      <c r="V834" s="159"/>
      <c r="W834" s="159"/>
      <c r="X834" s="159"/>
      <c r="Y834" s="159"/>
      <c r="Z834" s="159"/>
      <c r="AA834" s="159"/>
      <c r="AB834" s="159"/>
      <c r="AC834" s="159"/>
      <c r="AD834" s="159"/>
      <c r="AE834" s="159"/>
      <c r="AF834" s="159"/>
      <c r="AG834" s="159"/>
      <c r="AH834" s="159"/>
      <c r="AI834" s="159"/>
      <c r="AJ834" s="159"/>
      <c r="AK834" s="159"/>
      <c r="AL834" s="159"/>
      <c r="AM834" s="159"/>
      <c r="AN834" s="159"/>
      <c r="AO834" s="159"/>
      <c r="AP834" s="159"/>
      <c r="AQ834" s="159"/>
      <c r="AR834" s="159"/>
      <c r="AS834" s="159"/>
      <c r="AT834" s="159"/>
      <c r="AU834" s="159"/>
    </row>
    <row r="835" spans="2:47" s="38" customFormat="1" ht="12.75">
      <c r="B835" s="43"/>
      <c r="H835" s="159"/>
      <c r="I835" s="159"/>
      <c r="J835" s="159"/>
      <c r="K835" s="159"/>
      <c r="L835" s="159"/>
      <c r="M835" s="159"/>
      <c r="N835" s="159"/>
      <c r="O835" s="159"/>
      <c r="P835" s="159"/>
      <c r="Q835" s="159"/>
      <c r="R835" s="159"/>
      <c r="S835" s="159"/>
      <c r="T835" s="159"/>
      <c r="U835" s="159"/>
      <c r="V835" s="159"/>
      <c r="W835" s="159"/>
      <c r="X835" s="159"/>
      <c r="Y835" s="159"/>
      <c r="Z835" s="159"/>
      <c r="AA835" s="159"/>
      <c r="AB835" s="159"/>
      <c r="AC835" s="159"/>
      <c r="AD835" s="159"/>
      <c r="AE835" s="159"/>
      <c r="AF835" s="159"/>
      <c r="AG835" s="159"/>
      <c r="AH835" s="159"/>
      <c r="AI835" s="159"/>
      <c r="AJ835" s="159"/>
      <c r="AK835" s="159"/>
      <c r="AL835" s="159"/>
      <c r="AM835" s="159"/>
      <c r="AN835" s="159"/>
      <c r="AO835" s="159"/>
      <c r="AP835" s="159"/>
      <c r="AQ835" s="159"/>
      <c r="AR835" s="159"/>
      <c r="AS835" s="159"/>
      <c r="AT835" s="159"/>
      <c r="AU835" s="159"/>
    </row>
    <row r="836" spans="2:47" s="38" customFormat="1" ht="12.75">
      <c r="B836" s="43"/>
      <c r="H836" s="159"/>
      <c r="I836" s="159"/>
      <c r="J836" s="159"/>
      <c r="K836" s="159"/>
      <c r="L836" s="159"/>
      <c r="M836" s="159"/>
      <c r="N836" s="159"/>
      <c r="O836" s="159"/>
      <c r="P836" s="159"/>
      <c r="Q836" s="159"/>
      <c r="R836" s="159"/>
      <c r="S836" s="159"/>
      <c r="T836" s="159"/>
      <c r="U836" s="159"/>
      <c r="V836" s="159"/>
      <c r="W836" s="159"/>
      <c r="X836" s="159"/>
      <c r="Y836" s="159"/>
      <c r="Z836" s="159"/>
      <c r="AA836" s="159"/>
      <c r="AB836" s="159"/>
      <c r="AC836" s="159"/>
      <c r="AD836" s="159"/>
      <c r="AE836" s="159"/>
      <c r="AF836" s="159"/>
      <c r="AG836" s="159"/>
      <c r="AH836" s="159"/>
      <c r="AI836" s="159"/>
      <c r="AJ836" s="159"/>
      <c r="AK836" s="159"/>
      <c r="AL836" s="159"/>
      <c r="AM836" s="159"/>
      <c r="AN836" s="159"/>
      <c r="AO836" s="159"/>
      <c r="AP836" s="159"/>
      <c r="AQ836" s="159"/>
      <c r="AR836" s="159"/>
      <c r="AS836" s="159"/>
      <c r="AT836" s="159"/>
      <c r="AU836" s="159"/>
    </row>
    <row r="837" spans="2:47" s="38" customFormat="1" ht="12.75">
      <c r="B837" s="43"/>
      <c r="H837" s="159"/>
      <c r="I837" s="159"/>
      <c r="J837" s="159"/>
      <c r="K837" s="159"/>
      <c r="L837" s="159"/>
      <c r="M837" s="159"/>
      <c r="N837" s="159"/>
      <c r="O837" s="159"/>
      <c r="P837" s="159"/>
      <c r="Q837" s="159"/>
      <c r="R837" s="159"/>
      <c r="S837" s="159"/>
      <c r="T837" s="159"/>
      <c r="U837" s="159"/>
      <c r="V837" s="159"/>
      <c r="W837" s="159"/>
      <c r="X837" s="159"/>
      <c r="Y837" s="159"/>
      <c r="Z837" s="159"/>
      <c r="AA837" s="159"/>
      <c r="AB837" s="159"/>
      <c r="AC837" s="159"/>
      <c r="AD837" s="159"/>
      <c r="AE837" s="159"/>
      <c r="AF837" s="159"/>
      <c r="AG837" s="159"/>
      <c r="AH837" s="159"/>
      <c r="AI837" s="159"/>
      <c r="AJ837" s="159"/>
      <c r="AK837" s="159"/>
      <c r="AL837" s="159"/>
      <c r="AM837" s="159"/>
      <c r="AN837" s="159"/>
      <c r="AO837" s="159"/>
      <c r="AP837" s="159"/>
      <c r="AQ837" s="159"/>
      <c r="AR837" s="159"/>
      <c r="AS837" s="159"/>
      <c r="AT837" s="159"/>
      <c r="AU837" s="159"/>
    </row>
    <row r="838" spans="2:47" s="38" customFormat="1" ht="12.75">
      <c r="B838" s="43"/>
      <c r="H838" s="159"/>
      <c r="I838" s="159"/>
      <c r="J838" s="159"/>
      <c r="K838" s="159"/>
      <c r="L838" s="159"/>
      <c r="M838" s="159"/>
      <c r="N838" s="159"/>
      <c r="O838" s="159"/>
      <c r="P838" s="159"/>
      <c r="Q838" s="159"/>
      <c r="R838" s="159"/>
      <c r="S838" s="159"/>
      <c r="T838" s="159"/>
      <c r="U838" s="159"/>
      <c r="V838" s="159"/>
      <c r="W838" s="159"/>
      <c r="X838" s="159"/>
      <c r="Y838" s="159"/>
      <c r="Z838" s="159"/>
      <c r="AA838" s="159"/>
      <c r="AB838" s="159"/>
      <c r="AC838" s="159"/>
      <c r="AD838" s="159"/>
      <c r="AE838" s="159"/>
      <c r="AF838" s="159"/>
      <c r="AG838" s="159"/>
      <c r="AH838" s="159"/>
      <c r="AI838" s="159"/>
      <c r="AJ838" s="159"/>
      <c r="AK838" s="159"/>
      <c r="AL838" s="159"/>
      <c r="AM838" s="159"/>
      <c r="AN838" s="159"/>
      <c r="AO838" s="159"/>
      <c r="AP838" s="159"/>
      <c r="AQ838" s="159"/>
      <c r="AR838" s="159"/>
      <c r="AS838" s="159"/>
      <c r="AT838" s="159"/>
      <c r="AU838" s="159"/>
    </row>
    <row r="839" spans="2:47" s="38" customFormat="1" ht="12.75">
      <c r="B839" s="43"/>
      <c r="H839" s="159"/>
      <c r="I839" s="159"/>
      <c r="J839" s="159"/>
      <c r="K839" s="159"/>
      <c r="L839" s="159"/>
      <c r="M839" s="159"/>
      <c r="N839" s="159"/>
      <c r="O839" s="159"/>
      <c r="P839" s="159"/>
      <c r="Q839" s="159"/>
      <c r="R839" s="159"/>
      <c r="S839" s="159"/>
      <c r="T839" s="159"/>
      <c r="U839" s="159"/>
      <c r="V839" s="159"/>
      <c r="W839" s="159"/>
      <c r="X839" s="159"/>
      <c r="Y839" s="159"/>
      <c r="Z839" s="159"/>
      <c r="AA839" s="159"/>
      <c r="AB839" s="159"/>
      <c r="AC839" s="159"/>
      <c r="AD839" s="159"/>
      <c r="AE839" s="159"/>
      <c r="AF839" s="159"/>
      <c r="AG839" s="159"/>
      <c r="AH839" s="159"/>
      <c r="AI839" s="159"/>
      <c r="AJ839" s="159"/>
      <c r="AK839" s="159"/>
      <c r="AL839" s="159"/>
      <c r="AM839" s="159"/>
      <c r="AN839" s="159"/>
      <c r="AO839" s="159"/>
      <c r="AP839" s="159"/>
      <c r="AQ839" s="159"/>
      <c r="AR839" s="159"/>
      <c r="AS839" s="159"/>
      <c r="AT839" s="159"/>
      <c r="AU839" s="159"/>
    </row>
    <row r="840" spans="2:47" s="38" customFormat="1" ht="12.75">
      <c r="B840" s="43"/>
      <c r="H840" s="159"/>
      <c r="I840" s="159"/>
      <c r="J840" s="159"/>
      <c r="K840" s="159"/>
      <c r="L840" s="159"/>
      <c r="M840" s="159"/>
      <c r="N840" s="159"/>
      <c r="O840" s="159"/>
      <c r="P840" s="159"/>
      <c r="Q840" s="159"/>
      <c r="R840" s="159"/>
      <c r="S840" s="159"/>
      <c r="T840" s="159"/>
      <c r="U840" s="159"/>
      <c r="V840" s="159"/>
      <c r="W840" s="159"/>
      <c r="X840" s="159"/>
      <c r="Y840" s="159"/>
      <c r="Z840" s="159"/>
      <c r="AA840" s="159"/>
      <c r="AB840" s="159"/>
      <c r="AC840" s="159"/>
      <c r="AD840" s="159"/>
      <c r="AE840" s="159"/>
      <c r="AF840" s="159"/>
      <c r="AG840" s="159"/>
      <c r="AH840" s="159"/>
      <c r="AI840" s="159"/>
      <c r="AJ840" s="159"/>
      <c r="AK840" s="159"/>
      <c r="AL840" s="159"/>
      <c r="AM840" s="159"/>
      <c r="AN840" s="159"/>
      <c r="AO840" s="159"/>
      <c r="AP840" s="159"/>
      <c r="AQ840" s="159"/>
      <c r="AR840" s="159"/>
      <c r="AS840" s="159"/>
      <c r="AT840" s="159"/>
      <c r="AU840" s="159"/>
    </row>
    <row r="841" spans="2:47" s="38" customFormat="1" ht="12.75">
      <c r="B841" s="43"/>
      <c r="H841" s="159"/>
      <c r="I841" s="159"/>
      <c r="J841" s="159"/>
      <c r="K841" s="159"/>
      <c r="L841" s="159"/>
      <c r="M841" s="159"/>
      <c r="N841" s="159"/>
      <c r="O841" s="159"/>
      <c r="P841" s="159"/>
      <c r="Q841" s="159"/>
      <c r="R841" s="159"/>
      <c r="S841" s="159"/>
      <c r="T841" s="159"/>
      <c r="U841" s="159"/>
      <c r="V841" s="159"/>
      <c r="W841" s="159"/>
      <c r="X841" s="159"/>
      <c r="Y841" s="159"/>
      <c r="Z841" s="159"/>
      <c r="AA841" s="159"/>
      <c r="AB841" s="159"/>
      <c r="AC841" s="159"/>
      <c r="AD841" s="159"/>
      <c r="AE841" s="159"/>
      <c r="AF841" s="159"/>
      <c r="AG841" s="159"/>
      <c r="AH841" s="159"/>
      <c r="AI841" s="159"/>
      <c r="AJ841" s="159"/>
      <c r="AK841" s="159"/>
      <c r="AL841" s="159"/>
      <c r="AM841" s="159"/>
      <c r="AN841" s="159"/>
      <c r="AO841" s="159"/>
      <c r="AP841" s="159"/>
      <c r="AQ841" s="159"/>
      <c r="AR841" s="159"/>
      <c r="AS841" s="159"/>
      <c r="AT841" s="159"/>
      <c r="AU841" s="159"/>
    </row>
    <row r="842" spans="2:47" s="38" customFormat="1" ht="12.75">
      <c r="B842" s="43"/>
      <c r="H842" s="159"/>
      <c r="I842" s="159"/>
      <c r="J842" s="159"/>
      <c r="K842" s="159"/>
      <c r="L842" s="159"/>
      <c r="M842" s="159"/>
      <c r="N842" s="159"/>
      <c r="O842" s="159"/>
      <c r="P842" s="159"/>
      <c r="Q842" s="159"/>
      <c r="R842" s="159"/>
      <c r="S842" s="159"/>
      <c r="T842" s="159"/>
      <c r="U842" s="159"/>
      <c r="V842" s="159"/>
      <c r="W842" s="159"/>
      <c r="X842" s="159"/>
      <c r="Y842" s="159"/>
      <c r="Z842" s="159"/>
      <c r="AA842" s="159"/>
      <c r="AB842" s="159"/>
      <c r="AC842" s="159"/>
      <c r="AD842" s="159"/>
      <c r="AE842" s="159"/>
      <c r="AF842" s="159"/>
      <c r="AG842" s="159"/>
      <c r="AH842" s="159"/>
      <c r="AI842" s="159"/>
      <c r="AJ842" s="159"/>
      <c r="AK842" s="159"/>
      <c r="AL842" s="159"/>
      <c r="AM842" s="159"/>
      <c r="AN842" s="159"/>
      <c r="AO842" s="159"/>
      <c r="AP842" s="159"/>
      <c r="AQ842" s="159"/>
      <c r="AR842" s="159"/>
      <c r="AS842" s="159"/>
      <c r="AT842" s="159"/>
      <c r="AU842" s="159"/>
    </row>
    <row r="843" spans="2:47" s="38" customFormat="1" ht="12.75">
      <c r="B843" s="43"/>
      <c r="H843" s="159"/>
      <c r="I843" s="159"/>
      <c r="J843" s="159"/>
      <c r="K843" s="159"/>
      <c r="L843" s="159"/>
      <c r="M843" s="159"/>
      <c r="N843" s="159"/>
      <c r="O843" s="159"/>
      <c r="P843" s="159"/>
      <c r="Q843" s="159"/>
      <c r="R843" s="159"/>
      <c r="S843" s="159"/>
      <c r="T843" s="159"/>
      <c r="U843" s="159"/>
      <c r="V843" s="159"/>
      <c r="W843" s="159"/>
      <c r="X843" s="159"/>
      <c r="Y843" s="159"/>
      <c r="Z843" s="159"/>
      <c r="AA843" s="159"/>
      <c r="AB843" s="159"/>
      <c r="AC843" s="159"/>
      <c r="AD843" s="159"/>
      <c r="AE843" s="159"/>
      <c r="AF843" s="159"/>
      <c r="AG843" s="159"/>
      <c r="AH843" s="159"/>
      <c r="AI843" s="159"/>
      <c r="AJ843" s="159"/>
      <c r="AK843" s="159"/>
      <c r="AL843" s="159"/>
      <c r="AM843" s="159"/>
      <c r="AN843" s="159"/>
      <c r="AO843" s="159"/>
      <c r="AP843" s="159"/>
      <c r="AQ843" s="159"/>
      <c r="AR843" s="159"/>
      <c r="AS843" s="159"/>
      <c r="AT843" s="159"/>
      <c r="AU843" s="159"/>
    </row>
    <row r="844" spans="2:47" s="38" customFormat="1" ht="12.75">
      <c r="B844" s="43"/>
      <c r="H844" s="159"/>
      <c r="I844" s="159"/>
      <c r="J844" s="159"/>
      <c r="K844" s="159"/>
      <c r="L844" s="159"/>
      <c r="M844" s="159"/>
      <c r="N844" s="159"/>
      <c r="O844" s="159"/>
      <c r="P844" s="159"/>
      <c r="Q844" s="159"/>
      <c r="R844" s="159"/>
      <c r="S844" s="159"/>
      <c r="T844" s="159"/>
      <c r="U844" s="159"/>
      <c r="V844" s="159"/>
      <c r="W844" s="159"/>
      <c r="X844" s="159"/>
      <c r="Y844" s="159"/>
      <c r="Z844" s="159"/>
      <c r="AA844" s="159"/>
      <c r="AB844" s="159"/>
      <c r="AC844" s="159"/>
      <c r="AD844" s="159"/>
      <c r="AE844" s="159"/>
      <c r="AF844" s="159"/>
      <c r="AG844" s="159"/>
      <c r="AH844" s="159"/>
      <c r="AI844" s="159"/>
      <c r="AJ844" s="159"/>
      <c r="AK844" s="159"/>
      <c r="AL844" s="159"/>
      <c r="AM844" s="159"/>
      <c r="AN844" s="159"/>
      <c r="AO844" s="159"/>
      <c r="AP844" s="159"/>
      <c r="AQ844" s="159"/>
      <c r="AR844" s="159"/>
      <c r="AS844" s="159"/>
      <c r="AT844" s="159"/>
      <c r="AU844" s="159"/>
    </row>
    <row r="845" spans="2:47" s="38" customFormat="1" ht="12.75">
      <c r="B845" s="43"/>
      <c r="H845" s="159"/>
      <c r="I845" s="159"/>
      <c r="J845" s="159"/>
      <c r="K845" s="159"/>
      <c r="L845" s="159"/>
      <c r="M845" s="159"/>
      <c r="N845" s="159"/>
      <c r="O845" s="159"/>
      <c r="P845" s="159"/>
      <c r="Q845" s="159"/>
      <c r="R845" s="159"/>
      <c r="S845" s="159"/>
      <c r="T845" s="159"/>
      <c r="U845" s="159"/>
      <c r="V845" s="159"/>
      <c r="W845" s="159"/>
      <c r="X845" s="159"/>
      <c r="Y845" s="159"/>
      <c r="Z845" s="159"/>
      <c r="AA845" s="159"/>
      <c r="AB845" s="159"/>
      <c r="AC845" s="159"/>
      <c r="AD845" s="159"/>
      <c r="AE845" s="159"/>
      <c r="AF845" s="159"/>
      <c r="AG845" s="159"/>
      <c r="AH845" s="159"/>
      <c r="AI845" s="159"/>
      <c r="AJ845" s="159"/>
      <c r="AK845" s="159"/>
      <c r="AL845" s="159"/>
      <c r="AM845" s="159"/>
      <c r="AN845" s="159"/>
      <c r="AO845" s="159"/>
      <c r="AP845" s="159"/>
      <c r="AQ845" s="159"/>
      <c r="AR845" s="159"/>
      <c r="AS845" s="159"/>
      <c r="AT845" s="159"/>
      <c r="AU845" s="159"/>
    </row>
    <row r="846" spans="2:47" s="38" customFormat="1" ht="12.75">
      <c r="B846" s="43"/>
      <c r="H846" s="159"/>
      <c r="I846" s="159"/>
      <c r="J846" s="159"/>
      <c r="K846" s="159"/>
      <c r="L846" s="159"/>
      <c r="M846" s="159"/>
      <c r="N846" s="159"/>
      <c r="O846" s="159"/>
      <c r="P846" s="159"/>
      <c r="Q846" s="159"/>
      <c r="R846" s="159"/>
      <c r="S846" s="159"/>
      <c r="T846" s="159"/>
      <c r="U846" s="159"/>
      <c r="V846" s="159"/>
      <c r="W846" s="159"/>
      <c r="X846" s="159"/>
      <c r="Y846" s="159"/>
      <c r="Z846" s="159"/>
      <c r="AA846" s="159"/>
      <c r="AB846" s="159"/>
      <c r="AC846" s="159"/>
      <c r="AD846" s="159"/>
      <c r="AE846" s="159"/>
      <c r="AF846" s="159"/>
      <c r="AG846" s="159"/>
      <c r="AH846" s="159"/>
      <c r="AI846" s="159"/>
      <c r="AJ846" s="159"/>
      <c r="AK846" s="159"/>
      <c r="AL846" s="159"/>
      <c r="AM846" s="159"/>
      <c r="AN846" s="159"/>
      <c r="AO846" s="159"/>
      <c r="AP846" s="159"/>
      <c r="AQ846" s="159"/>
      <c r="AR846" s="159"/>
      <c r="AS846" s="159"/>
      <c r="AT846" s="159"/>
      <c r="AU846" s="159"/>
    </row>
    <row r="847" spans="2:47" s="38" customFormat="1" ht="12.75">
      <c r="B847" s="43"/>
      <c r="H847" s="159"/>
      <c r="I847" s="159"/>
      <c r="J847" s="159"/>
      <c r="K847" s="159"/>
      <c r="L847" s="159"/>
      <c r="M847" s="159"/>
      <c r="N847" s="159"/>
      <c r="O847" s="159"/>
      <c r="P847" s="159"/>
      <c r="Q847" s="159"/>
      <c r="R847" s="159"/>
      <c r="S847" s="159"/>
      <c r="T847" s="159"/>
      <c r="U847" s="159"/>
      <c r="V847" s="159"/>
      <c r="W847" s="159"/>
      <c r="X847" s="159"/>
      <c r="Y847" s="159"/>
      <c r="Z847" s="159"/>
      <c r="AA847" s="159"/>
      <c r="AB847" s="159"/>
      <c r="AC847" s="159"/>
      <c r="AD847" s="159"/>
      <c r="AE847" s="159"/>
      <c r="AF847" s="159"/>
      <c r="AG847" s="159"/>
      <c r="AH847" s="159"/>
      <c r="AI847" s="159"/>
      <c r="AJ847" s="159"/>
      <c r="AK847" s="159"/>
      <c r="AL847" s="159"/>
      <c r="AM847" s="159"/>
      <c r="AN847" s="159"/>
      <c r="AO847" s="159"/>
      <c r="AP847" s="159"/>
      <c r="AQ847" s="159"/>
      <c r="AR847" s="159"/>
      <c r="AS847" s="159"/>
      <c r="AT847" s="159"/>
      <c r="AU847" s="159"/>
    </row>
    <row r="848" spans="2:47" s="38" customFormat="1" ht="12.75">
      <c r="B848" s="43"/>
      <c r="H848" s="159"/>
      <c r="I848" s="159"/>
      <c r="J848" s="159"/>
      <c r="K848" s="159"/>
      <c r="L848" s="159"/>
      <c r="M848" s="159"/>
      <c r="N848" s="159"/>
      <c r="O848" s="159"/>
      <c r="P848" s="159"/>
      <c r="Q848" s="159"/>
      <c r="R848" s="159"/>
      <c r="S848" s="159"/>
      <c r="T848" s="159"/>
      <c r="U848" s="159"/>
      <c r="V848" s="159"/>
      <c r="W848" s="159"/>
      <c r="X848" s="159"/>
      <c r="Y848" s="159"/>
      <c r="Z848" s="159"/>
      <c r="AA848" s="159"/>
      <c r="AB848" s="159"/>
      <c r="AC848" s="159"/>
      <c r="AD848" s="159"/>
      <c r="AE848" s="159"/>
      <c r="AF848" s="159"/>
      <c r="AG848" s="159"/>
      <c r="AH848" s="159"/>
      <c r="AI848" s="159"/>
      <c r="AJ848" s="159"/>
      <c r="AK848" s="159"/>
      <c r="AL848" s="159"/>
      <c r="AM848" s="159"/>
      <c r="AN848" s="159"/>
      <c r="AO848" s="159"/>
      <c r="AP848" s="159"/>
      <c r="AQ848" s="159"/>
      <c r="AR848" s="159"/>
      <c r="AS848" s="159"/>
      <c r="AT848" s="159"/>
      <c r="AU848" s="159"/>
    </row>
    <row r="849" spans="2:47" s="38" customFormat="1" ht="12.75">
      <c r="B849" s="43"/>
      <c r="H849" s="159"/>
      <c r="I849" s="159"/>
      <c r="J849" s="159"/>
      <c r="K849" s="159"/>
      <c r="L849" s="159"/>
      <c r="M849" s="159"/>
      <c r="N849" s="159"/>
      <c r="O849" s="159"/>
      <c r="P849" s="159"/>
      <c r="Q849" s="159"/>
      <c r="R849" s="159"/>
      <c r="S849" s="159"/>
      <c r="T849" s="159"/>
      <c r="U849" s="159"/>
      <c r="V849" s="159"/>
      <c r="W849" s="159"/>
      <c r="X849" s="159"/>
      <c r="Y849" s="159"/>
      <c r="Z849" s="159"/>
      <c r="AA849" s="159"/>
      <c r="AB849" s="159"/>
      <c r="AC849" s="159"/>
      <c r="AD849" s="159"/>
      <c r="AE849" s="159"/>
      <c r="AF849" s="159"/>
      <c r="AG849" s="159"/>
      <c r="AH849" s="159"/>
      <c r="AI849" s="159"/>
      <c r="AJ849" s="159"/>
      <c r="AK849" s="159"/>
      <c r="AL849" s="159"/>
      <c r="AM849" s="159"/>
      <c r="AN849" s="159"/>
      <c r="AO849" s="159"/>
      <c r="AP849" s="159"/>
      <c r="AQ849" s="159"/>
      <c r="AR849" s="159"/>
      <c r="AS849" s="159"/>
      <c r="AT849" s="159"/>
      <c r="AU849" s="159"/>
    </row>
    <row r="850" spans="2:47" s="38" customFormat="1" ht="12.75">
      <c r="B850" s="43"/>
      <c r="H850" s="159"/>
      <c r="I850" s="159"/>
      <c r="J850" s="159"/>
      <c r="K850" s="159"/>
      <c r="L850" s="159"/>
      <c r="M850" s="159"/>
      <c r="N850" s="159"/>
      <c r="O850" s="159"/>
      <c r="P850" s="159"/>
      <c r="Q850" s="159"/>
      <c r="R850" s="159"/>
      <c r="S850" s="159"/>
      <c r="T850" s="159"/>
      <c r="U850" s="159"/>
      <c r="V850" s="159"/>
      <c r="W850" s="159"/>
      <c r="X850" s="159"/>
      <c r="Y850" s="159"/>
      <c r="Z850" s="159"/>
      <c r="AA850" s="159"/>
      <c r="AB850" s="159"/>
      <c r="AC850" s="159"/>
      <c r="AD850" s="159"/>
      <c r="AE850" s="159"/>
      <c r="AF850" s="159"/>
      <c r="AG850" s="159"/>
      <c r="AH850" s="159"/>
      <c r="AI850" s="159"/>
      <c r="AJ850" s="159"/>
      <c r="AK850" s="159"/>
      <c r="AL850" s="159"/>
      <c r="AM850" s="159"/>
      <c r="AN850" s="159"/>
      <c r="AO850" s="159"/>
      <c r="AP850" s="159"/>
      <c r="AQ850" s="159"/>
      <c r="AR850" s="159"/>
      <c r="AS850" s="159"/>
      <c r="AT850" s="159"/>
      <c r="AU850" s="159"/>
    </row>
    <row r="851" spans="2:47" s="38" customFormat="1" ht="12.75">
      <c r="B851" s="43"/>
      <c r="H851" s="159"/>
      <c r="I851" s="159"/>
      <c r="J851" s="159"/>
      <c r="K851" s="159"/>
      <c r="L851" s="159"/>
      <c r="M851" s="159"/>
      <c r="N851" s="159"/>
      <c r="O851" s="159"/>
      <c r="P851" s="159"/>
      <c r="Q851" s="159"/>
      <c r="R851" s="159"/>
      <c r="S851" s="159"/>
      <c r="T851" s="159"/>
      <c r="U851" s="159"/>
      <c r="V851" s="159"/>
      <c r="W851" s="159"/>
      <c r="X851" s="159"/>
      <c r="Y851" s="159"/>
      <c r="Z851" s="159"/>
      <c r="AA851" s="159"/>
      <c r="AB851" s="159"/>
      <c r="AC851" s="159"/>
      <c r="AD851" s="159"/>
      <c r="AE851" s="159"/>
      <c r="AF851" s="159"/>
      <c r="AG851" s="159"/>
      <c r="AH851" s="159"/>
      <c r="AI851" s="159"/>
      <c r="AJ851" s="159"/>
      <c r="AK851" s="159"/>
      <c r="AL851" s="159"/>
      <c r="AM851" s="159"/>
      <c r="AN851" s="159"/>
      <c r="AO851" s="159"/>
      <c r="AP851" s="159"/>
      <c r="AQ851" s="159"/>
      <c r="AR851" s="159"/>
      <c r="AS851" s="159"/>
      <c r="AT851" s="159"/>
      <c r="AU851" s="159"/>
    </row>
    <row r="852" spans="2:47" s="38" customFormat="1" ht="12.75">
      <c r="B852" s="43"/>
      <c r="H852" s="159"/>
      <c r="I852" s="159"/>
      <c r="J852" s="159"/>
      <c r="K852" s="159"/>
      <c r="L852" s="159"/>
      <c r="M852" s="159"/>
      <c r="N852" s="159"/>
      <c r="O852" s="159"/>
      <c r="P852" s="159"/>
      <c r="Q852" s="159"/>
      <c r="R852" s="159"/>
      <c r="S852" s="159"/>
      <c r="T852" s="159"/>
      <c r="U852" s="159"/>
      <c r="V852" s="159"/>
      <c r="W852" s="159"/>
      <c r="X852" s="159"/>
      <c r="Y852" s="159"/>
      <c r="Z852" s="159"/>
      <c r="AA852" s="159"/>
      <c r="AB852" s="159"/>
      <c r="AC852" s="159"/>
      <c r="AD852" s="159"/>
      <c r="AE852" s="159"/>
      <c r="AF852" s="159"/>
      <c r="AG852" s="159"/>
      <c r="AH852" s="159"/>
      <c r="AI852" s="159"/>
      <c r="AJ852" s="159"/>
      <c r="AK852" s="159"/>
      <c r="AL852" s="159"/>
      <c r="AM852" s="159"/>
      <c r="AN852" s="159"/>
      <c r="AO852" s="159"/>
      <c r="AP852" s="159"/>
      <c r="AQ852" s="159"/>
      <c r="AR852" s="159"/>
      <c r="AS852" s="159"/>
      <c r="AT852" s="159"/>
      <c r="AU852" s="159"/>
    </row>
    <row r="853" spans="2:47" s="38" customFormat="1" ht="12.75">
      <c r="B853" s="43"/>
      <c r="H853" s="159"/>
      <c r="I853" s="159"/>
      <c r="J853" s="159"/>
      <c r="K853" s="159"/>
      <c r="L853" s="159"/>
      <c r="M853" s="159"/>
      <c r="N853" s="159"/>
      <c r="O853" s="159"/>
      <c r="P853" s="159"/>
      <c r="Q853" s="159"/>
      <c r="R853" s="159"/>
      <c r="S853" s="159"/>
      <c r="T853" s="159"/>
      <c r="U853" s="159"/>
      <c r="V853" s="159"/>
      <c r="W853" s="159"/>
      <c r="X853" s="159"/>
      <c r="Y853" s="159"/>
      <c r="Z853" s="159"/>
      <c r="AA853" s="159"/>
      <c r="AB853" s="159"/>
      <c r="AC853" s="159"/>
      <c r="AD853" s="159"/>
      <c r="AE853" s="159"/>
      <c r="AF853" s="159"/>
      <c r="AG853" s="159"/>
      <c r="AH853" s="159"/>
      <c r="AI853" s="159"/>
      <c r="AJ853" s="159"/>
      <c r="AK853" s="159"/>
      <c r="AL853" s="159"/>
      <c r="AM853" s="159"/>
      <c r="AN853" s="159"/>
      <c r="AO853" s="159"/>
      <c r="AP853" s="159"/>
      <c r="AQ853" s="159"/>
      <c r="AR853" s="159"/>
      <c r="AS853" s="159"/>
      <c r="AT853" s="159"/>
      <c r="AU853" s="159"/>
    </row>
    <row r="854" spans="2:47" s="38" customFormat="1" ht="12.75">
      <c r="B854" s="43"/>
      <c r="H854" s="159"/>
      <c r="I854" s="159"/>
      <c r="J854" s="159"/>
      <c r="K854" s="159"/>
      <c r="L854" s="159"/>
      <c r="M854" s="159"/>
      <c r="N854" s="159"/>
      <c r="O854" s="159"/>
      <c r="P854" s="159"/>
      <c r="Q854" s="159"/>
      <c r="R854" s="159"/>
      <c r="S854" s="159"/>
      <c r="T854" s="159"/>
      <c r="U854" s="159"/>
      <c r="V854" s="159"/>
      <c r="W854" s="159"/>
      <c r="X854" s="159"/>
      <c r="Y854" s="159"/>
      <c r="Z854" s="159"/>
      <c r="AA854" s="159"/>
      <c r="AB854" s="159"/>
      <c r="AC854" s="159"/>
      <c r="AD854" s="159"/>
      <c r="AE854" s="159"/>
      <c r="AF854" s="159"/>
      <c r="AG854" s="159"/>
      <c r="AH854" s="159"/>
      <c r="AI854" s="159"/>
      <c r="AJ854" s="159"/>
      <c r="AK854" s="159"/>
      <c r="AL854" s="159"/>
      <c r="AM854" s="159"/>
      <c r="AN854" s="159"/>
      <c r="AO854" s="159"/>
      <c r="AP854" s="159"/>
      <c r="AQ854" s="159"/>
      <c r="AR854" s="159"/>
      <c r="AS854" s="159"/>
      <c r="AT854" s="159"/>
      <c r="AU854" s="159"/>
    </row>
    <row r="855" spans="2:47" s="38" customFormat="1" ht="12.75">
      <c r="B855" s="43"/>
      <c r="H855" s="159"/>
      <c r="I855" s="159"/>
      <c r="J855" s="159"/>
      <c r="K855" s="159"/>
      <c r="L855" s="159"/>
      <c r="M855" s="159"/>
      <c r="N855" s="159"/>
      <c r="O855" s="159"/>
      <c r="P855" s="159"/>
      <c r="Q855" s="159"/>
      <c r="R855" s="159"/>
      <c r="S855" s="159"/>
      <c r="T855" s="159"/>
      <c r="U855" s="159"/>
      <c r="V855" s="159"/>
      <c r="W855" s="159"/>
      <c r="X855" s="159"/>
      <c r="Y855" s="159"/>
      <c r="Z855" s="159"/>
      <c r="AA855" s="159"/>
      <c r="AB855" s="159"/>
      <c r="AC855" s="159"/>
      <c r="AD855" s="159"/>
      <c r="AE855" s="159"/>
      <c r="AF855" s="159"/>
      <c r="AG855" s="159"/>
      <c r="AH855" s="159"/>
      <c r="AI855" s="159"/>
      <c r="AJ855" s="159"/>
      <c r="AK855" s="159"/>
      <c r="AL855" s="159"/>
      <c r="AM855" s="159"/>
      <c r="AN855" s="159"/>
      <c r="AO855" s="159"/>
      <c r="AP855" s="159"/>
      <c r="AQ855" s="159"/>
      <c r="AR855" s="159"/>
      <c r="AS855" s="159"/>
      <c r="AT855" s="159"/>
      <c r="AU855" s="159"/>
    </row>
    <row r="856" spans="2:47" s="38" customFormat="1" ht="12.75">
      <c r="B856" s="43"/>
      <c r="H856" s="159"/>
      <c r="I856" s="159"/>
      <c r="J856" s="159"/>
      <c r="K856" s="159"/>
      <c r="L856" s="159"/>
      <c r="M856" s="159"/>
      <c r="N856" s="159"/>
      <c r="O856" s="159"/>
      <c r="P856" s="159"/>
      <c r="Q856" s="159"/>
      <c r="R856" s="159"/>
      <c r="S856" s="159"/>
      <c r="T856" s="159"/>
      <c r="U856" s="159"/>
      <c r="V856" s="159"/>
      <c r="W856" s="159"/>
      <c r="X856" s="159"/>
      <c r="Y856" s="159"/>
      <c r="Z856" s="159"/>
      <c r="AA856" s="159"/>
      <c r="AB856" s="159"/>
      <c r="AC856" s="159"/>
      <c r="AD856" s="159"/>
      <c r="AE856" s="159"/>
      <c r="AF856" s="159"/>
      <c r="AG856" s="159"/>
      <c r="AH856" s="159"/>
      <c r="AI856" s="159"/>
      <c r="AJ856" s="159"/>
      <c r="AK856" s="159"/>
      <c r="AL856" s="159"/>
      <c r="AM856" s="159"/>
      <c r="AN856" s="159"/>
      <c r="AO856" s="159"/>
      <c r="AP856" s="159"/>
      <c r="AQ856" s="159"/>
      <c r="AR856" s="159"/>
      <c r="AS856" s="159"/>
      <c r="AT856" s="159"/>
      <c r="AU856" s="159"/>
    </row>
    <row r="857" spans="2:47" s="38" customFormat="1" ht="12.75">
      <c r="B857" s="43"/>
      <c r="H857" s="159"/>
      <c r="I857" s="159"/>
      <c r="J857" s="159"/>
      <c r="K857" s="159"/>
      <c r="L857" s="159"/>
      <c r="M857" s="159"/>
      <c r="N857" s="159"/>
      <c r="O857" s="159"/>
      <c r="P857" s="159"/>
      <c r="Q857" s="159"/>
      <c r="R857" s="159"/>
      <c r="S857" s="159"/>
      <c r="T857" s="159"/>
      <c r="U857" s="159"/>
      <c r="V857" s="159"/>
      <c r="W857" s="159"/>
      <c r="X857" s="159"/>
      <c r="Y857" s="159"/>
      <c r="Z857" s="159"/>
      <c r="AA857" s="159"/>
      <c r="AB857" s="159"/>
      <c r="AC857" s="159"/>
      <c r="AD857" s="159"/>
      <c r="AE857" s="159"/>
      <c r="AF857" s="159"/>
      <c r="AG857" s="159"/>
      <c r="AH857" s="159"/>
      <c r="AI857" s="159"/>
      <c r="AJ857" s="159"/>
      <c r="AK857" s="159"/>
      <c r="AL857" s="159"/>
      <c r="AM857" s="159"/>
      <c r="AN857" s="159"/>
      <c r="AO857" s="159"/>
      <c r="AP857" s="159"/>
      <c r="AQ857" s="159"/>
      <c r="AR857" s="159"/>
      <c r="AS857" s="159"/>
      <c r="AT857" s="159"/>
      <c r="AU857" s="159"/>
    </row>
    <row r="858" spans="2:47" s="38" customFormat="1" ht="12.75">
      <c r="B858" s="43"/>
      <c r="H858" s="159"/>
      <c r="I858" s="159"/>
      <c r="J858" s="159"/>
      <c r="K858" s="159"/>
      <c r="L858" s="159"/>
      <c r="M858" s="159"/>
      <c r="N858" s="159"/>
      <c r="O858" s="159"/>
      <c r="P858" s="159"/>
      <c r="Q858" s="159"/>
      <c r="R858" s="159"/>
      <c r="S858" s="159"/>
      <c r="T858" s="159"/>
      <c r="U858" s="159"/>
      <c r="V858" s="159"/>
      <c r="W858" s="159"/>
      <c r="X858" s="159"/>
      <c r="Y858" s="159"/>
      <c r="Z858" s="159"/>
      <c r="AA858" s="159"/>
      <c r="AB858" s="159"/>
      <c r="AC858" s="159"/>
      <c r="AD858" s="159"/>
      <c r="AE858" s="159"/>
      <c r="AF858" s="159"/>
      <c r="AG858" s="159"/>
      <c r="AH858" s="159"/>
      <c r="AI858" s="159"/>
      <c r="AJ858" s="159"/>
      <c r="AK858" s="159"/>
      <c r="AL858" s="159"/>
      <c r="AM858" s="159"/>
      <c r="AN858" s="159"/>
      <c r="AO858" s="159"/>
      <c r="AP858" s="159"/>
      <c r="AQ858" s="159"/>
      <c r="AR858" s="159"/>
      <c r="AS858" s="159"/>
      <c r="AT858" s="159"/>
      <c r="AU858" s="159"/>
    </row>
    <row r="859" spans="2:47" s="38" customFormat="1" ht="12.75">
      <c r="B859" s="43"/>
      <c r="H859" s="159"/>
      <c r="I859" s="159"/>
      <c r="J859" s="159"/>
      <c r="K859" s="159"/>
      <c r="L859" s="159"/>
      <c r="M859" s="159"/>
      <c r="N859" s="159"/>
      <c r="O859" s="159"/>
      <c r="P859" s="159"/>
      <c r="Q859" s="159"/>
      <c r="R859" s="159"/>
      <c r="S859" s="159"/>
      <c r="T859" s="159"/>
      <c r="U859" s="159"/>
      <c r="V859" s="159"/>
      <c r="W859" s="159"/>
      <c r="X859" s="159"/>
      <c r="Y859" s="159"/>
      <c r="Z859" s="159"/>
      <c r="AA859" s="159"/>
      <c r="AB859" s="159"/>
      <c r="AC859" s="159"/>
      <c r="AD859" s="159"/>
      <c r="AE859" s="159"/>
      <c r="AF859" s="159"/>
      <c r="AG859" s="159"/>
      <c r="AH859" s="159"/>
      <c r="AI859" s="159"/>
      <c r="AJ859" s="159"/>
      <c r="AK859" s="159"/>
      <c r="AL859" s="159"/>
      <c r="AM859" s="159"/>
      <c r="AN859" s="159"/>
      <c r="AO859" s="159"/>
      <c r="AP859" s="159"/>
      <c r="AQ859" s="159"/>
      <c r="AR859" s="159"/>
      <c r="AS859" s="159"/>
      <c r="AT859" s="159"/>
      <c r="AU859" s="159"/>
    </row>
    <row r="860" spans="2:47" s="38" customFormat="1" ht="12.75">
      <c r="B860" s="43"/>
      <c r="H860" s="159"/>
      <c r="I860" s="159"/>
      <c r="J860" s="159"/>
      <c r="K860" s="159"/>
      <c r="L860" s="159"/>
      <c r="M860" s="159"/>
      <c r="N860" s="159"/>
      <c r="O860" s="159"/>
      <c r="P860" s="159"/>
      <c r="Q860" s="159"/>
      <c r="R860" s="159"/>
      <c r="S860" s="159"/>
      <c r="T860" s="159"/>
      <c r="U860" s="159"/>
      <c r="V860" s="159"/>
      <c r="W860" s="159"/>
      <c r="X860" s="159"/>
      <c r="Y860" s="159"/>
      <c r="Z860" s="159"/>
      <c r="AA860" s="159"/>
      <c r="AB860" s="159"/>
      <c r="AC860" s="159"/>
      <c r="AD860" s="159"/>
      <c r="AE860" s="159"/>
      <c r="AF860" s="159"/>
      <c r="AG860" s="159"/>
      <c r="AH860" s="159"/>
      <c r="AI860" s="159"/>
      <c r="AJ860" s="159"/>
      <c r="AK860" s="159"/>
      <c r="AL860" s="159"/>
      <c r="AM860" s="159"/>
      <c r="AN860" s="159"/>
      <c r="AO860" s="159"/>
      <c r="AP860" s="159"/>
      <c r="AQ860" s="159"/>
      <c r="AR860" s="159"/>
      <c r="AS860" s="159"/>
      <c r="AT860" s="159"/>
      <c r="AU860" s="159"/>
    </row>
    <row r="861" spans="2:47" s="38" customFormat="1" ht="12.75">
      <c r="B861" s="43"/>
      <c r="H861" s="159"/>
      <c r="I861" s="159"/>
      <c r="J861" s="159"/>
      <c r="K861" s="159"/>
      <c r="L861" s="159"/>
      <c r="M861" s="159"/>
      <c r="N861" s="159"/>
      <c r="O861" s="159"/>
      <c r="P861" s="159"/>
      <c r="Q861" s="159"/>
      <c r="R861" s="159"/>
      <c r="S861" s="159"/>
      <c r="T861" s="159"/>
      <c r="U861" s="159"/>
      <c r="V861" s="159"/>
      <c r="W861" s="159"/>
      <c r="X861" s="159"/>
      <c r="Y861" s="159"/>
      <c r="Z861" s="159"/>
      <c r="AA861" s="159"/>
      <c r="AB861" s="159"/>
      <c r="AC861" s="159"/>
      <c r="AD861" s="159"/>
      <c r="AE861" s="159"/>
      <c r="AF861" s="159"/>
      <c r="AG861" s="159"/>
      <c r="AH861" s="159"/>
      <c r="AI861" s="159"/>
      <c r="AJ861" s="159"/>
      <c r="AK861" s="159"/>
      <c r="AL861" s="159"/>
      <c r="AM861" s="159"/>
      <c r="AN861" s="159"/>
      <c r="AO861" s="159"/>
      <c r="AP861" s="159"/>
      <c r="AQ861" s="159"/>
      <c r="AR861" s="159"/>
      <c r="AS861" s="159"/>
      <c r="AT861" s="159"/>
      <c r="AU861" s="159"/>
    </row>
    <row r="862" spans="2:47" s="38" customFormat="1" ht="12.75">
      <c r="B862" s="43"/>
      <c r="H862" s="159"/>
      <c r="I862" s="159"/>
      <c r="J862" s="159"/>
      <c r="K862" s="159"/>
      <c r="L862" s="159"/>
      <c r="M862" s="159"/>
      <c r="N862" s="159"/>
      <c r="O862" s="159"/>
      <c r="P862" s="159"/>
      <c r="Q862" s="159"/>
      <c r="R862" s="159"/>
      <c r="S862" s="159"/>
      <c r="T862" s="159"/>
      <c r="U862" s="159"/>
      <c r="V862" s="159"/>
      <c r="W862" s="159"/>
      <c r="X862" s="159"/>
      <c r="Y862" s="159"/>
      <c r="Z862" s="159"/>
      <c r="AA862" s="159"/>
      <c r="AB862" s="159"/>
      <c r="AC862" s="159"/>
      <c r="AD862" s="159"/>
      <c r="AE862" s="159"/>
      <c r="AF862" s="159"/>
      <c r="AG862" s="159"/>
      <c r="AH862" s="159"/>
      <c r="AI862" s="159"/>
      <c r="AJ862" s="159"/>
      <c r="AK862" s="159"/>
      <c r="AL862" s="159"/>
      <c r="AM862" s="159"/>
      <c r="AN862" s="159"/>
      <c r="AO862" s="159"/>
      <c r="AP862" s="159"/>
      <c r="AQ862" s="159"/>
      <c r="AR862" s="159"/>
      <c r="AS862" s="159"/>
      <c r="AT862" s="159"/>
      <c r="AU862" s="159"/>
    </row>
    <row r="863" spans="2:47" s="38" customFormat="1" ht="12.75">
      <c r="B863" s="43"/>
      <c r="H863" s="159"/>
      <c r="I863" s="159"/>
      <c r="J863" s="159"/>
      <c r="K863" s="159"/>
      <c r="L863" s="159"/>
      <c r="M863" s="159"/>
      <c r="N863" s="159"/>
      <c r="O863" s="159"/>
      <c r="P863" s="159"/>
      <c r="Q863" s="159"/>
      <c r="R863" s="159"/>
      <c r="S863" s="159"/>
      <c r="T863" s="159"/>
      <c r="U863" s="159"/>
      <c r="V863" s="159"/>
      <c r="W863" s="159"/>
      <c r="X863" s="159"/>
      <c r="Y863" s="159"/>
      <c r="Z863" s="159"/>
      <c r="AA863" s="159"/>
      <c r="AB863" s="159"/>
      <c r="AC863" s="159"/>
      <c r="AD863" s="159"/>
      <c r="AE863" s="159"/>
      <c r="AF863" s="159"/>
      <c r="AG863" s="159"/>
      <c r="AH863" s="159"/>
      <c r="AI863" s="159"/>
      <c r="AJ863" s="159"/>
      <c r="AK863" s="159"/>
      <c r="AL863" s="159"/>
      <c r="AM863" s="159"/>
      <c r="AN863" s="159"/>
      <c r="AO863" s="159"/>
      <c r="AP863" s="159"/>
      <c r="AQ863" s="159"/>
      <c r="AR863" s="159"/>
      <c r="AS863" s="159"/>
      <c r="AT863" s="159"/>
      <c r="AU863" s="159"/>
    </row>
    <row r="864" spans="2:47" s="38" customFormat="1" ht="12.75">
      <c r="B864" s="43"/>
      <c r="H864" s="159"/>
      <c r="I864" s="159"/>
      <c r="J864" s="159"/>
      <c r="K864" s="159"/>
      <c r="L864" s="159"/>
      <c r="M864" s="159"/>
      <c r="N864" s="159"/>
      <c r="O864" s="159"/>
      <c r="P864" s="159"/>
      <c r="Q864" s="159"/>
      <c r="R864" s="159"/>
      <c r="S864" s="159"/>
      <c r="T864" s="159"/>
      <c r="U864" s="159"/>
      <c r="V864" s="159"/>
      <c r="W864" s="159"/>
      <c r="X864" s="159"/>
      <c r="Y864" s="159"/>
      <c r="Z864" s="159"/>
      <c r="AA864" s="159"/>
      <c r="AB864" s="159"/>
      <c r="AC864" s="159"/>
      <c r="AD864" s="159"/>
      <c r="AE864" s="159"/>
      <c r="AF864" s="159"/>
      <c r="AG864" s="159"/>
      <c r="AH864" s="159"/>
      <c r="AI864" s="159"/>
      <c r="AJ864" s="159"/>
      <c r="AK864" s="159"/>
      <c r="AL864" s="159"/>
      <c r="AM864" s="159"/>
      <c r="AN864" s="159"/>
      <c r="AO864" s="159"/>
      <c r="AP864" s="159"/>
      <c r="AQ864" s="159"/>
      <c r="AR864" s="159"/>
      <c r="AS864" s="159"/>
      <c r="AT864" s="159"/>
      <c r="AU864" s="159"/>
    </row>
    <row r="865" spans="2:47" s="38" customFormat="1" ht="12.75">
      <c r="B865" s="43"/>
      <c r="H865" s="159"/>
      <c r="I865" s="159"/>
      <c r="J865" s="159"/>
      <c r="K865" s="159"/>
      <c r="L865" s="159"/>
      <c r="M865" s="159"/>
      <c r="N865" s="159"/>
      <c r="O865" s="159"/>
      <c r="P865" s="159"/>
      <c r="Q865" s="159"/>
      <c r="R865" s="159"/>
      <c r="S865" s="159"/>
      <c r="T865" s="159"/>
      <c r="U865" s="159"/>
      <c r="V865" s="159"/>
      <c r="W865" s="159"/>
      <c r="X865" s="159"/>
      <c r="Y865" s="159"/>
      <c r="Z865" s="159"/>
      <c r="AA865" s="159"/>
      <c r="AB865" s="159"/>
      <c r="AC865" s="159"/>
      <c r="AD865" s="159"/>
      <c r="AE865" s="159"/>
      <c r="AF865" s="159"/>
      <c r="AG865" s="159"/>
      <c r="AH865" s="159"/>
      <c r="AI865" s="159"/>
      <c r="AJ865" s="159"/>
      <c r="AK865" s="159"/>
      <c r="AL865" s="159"/>
      <c r="AM865" s="159"/>
      <c r="AN865" s="159"/>
      <c r="AO865" s="159"/>
      <c r="AP865" s="159"/>
      <c r="AQ865" s="159"/>
      <c r="AR865" s="159"/>
      <c r="AS865" s="159"/>
      <c r="AT865" s="159"/>
      <c r="AU865" s="159"/>
    </row>
    <row r="866" spans="2:47" s="38" customFormat="1" ht="12.75">
      <c r="B866" s="43"/>
      <c r="H866" s="159"/>
      <c r="I866" s="159"/>
      <c r="J866" s="159"/>
      <c r="K866" s="159"/>
      <c r="L866" s="159"/>
      <c r="M866" s="159"/>
      <c r="N866" s="159"/>
      <c r="O866" s="159"/>
      <c r="P866" s="159"/>
      <c r="Q866" s="159"/>
      <c r="R866" s="159"/>
      <c r="S866" s="159"/>
      <c r="T866" s="159"/>
      <c r="U866" s="159"/>
      <c r="V866" s="159"/>
      <c r="W866" s="159"/>
      <c r="X866" s="159"/>
      <c r="Y866" s="159"/>
      <c r="Z866" s="159"/>
      <c r="AA866" s="159"/>
      <c r="AB866" s="159"/>
      <c r="AC866" s="159"/>
      <c r="AD866" s="159"/>
      <c r="AE866" s="159"/>
      <c r="AF866" s="159"/>
      <c r="AG866" s="159"/>
      <c r="AH866" s="159"/>
      <c r="AI866" s="159"/>
      <c r="AJ866" s="159"/>
      <c r="AK866" s="159"/>
      <c r="AL866" s="159"/>
      <c r="AM866" s="159"/>
      <c r="AN866" s="159"/>
      <c r="AO866" s="159"/>
      <c r="AP866" s="159"/>
      <c r="AQ866" s="159"/>
      <c r="AR866" s="159"/>
      <c r="AS866" s="159"/>
      <c r="AT866" s="159"/>
      <c r="AU866" s="159"/>
    </row>
    <row r="867" spans="2:47" s="38" customFormat="1" ht="12.75">
      <c r="B867" s="43"/>
      <c r="H867" s="159"/>
      <c r="I867" s="159"/>
      <c r="J867" s="159"/>
      <c r="K867" s="159"/>
      <c r="L867" s="159"/>
      <c r="M867" s="159"/>
      <c r="N867" s="159"/>
      <c r="O867" s="159"/>
      <c r="P867" s="159"/>
      <c r="Q867" s="159"/>
      <c r="R867" s="159"/>
      <c r="S867" s="159"/>
      <c r="T867" s="159"/>
      <c r="U867" s="159"/>
      <c r="V867" s="159"/>
      <c r="W867" s="159"/>
      <c r="X867" s="159"/>
      <c r="Y867" s="159"/>
      <c r="Z867" s="159"/>
      <c r="AA867" s="159"/>
      <c r="AB867" s="159"/>
      <c r="AC867" s="159"/>
      <c r="AD867" s="159"/>
      <c r="AE867" s="159"/>
      <c r="AF867" s="159"/>
      <c r="AG867" s="159"/>
      <c r="AH867" s="159"/>
      <c r="AI867" s="159"/>
      <c r="AJ867" s="159"/>
      <c r="AK867" s="159"/>
      <c r="AL867" s="159"/>
      <c r="AM867" s="159"/>
      <c r="AN867" s="159"/>
      <c r="AO867" s="159"/>
      <c r="AP867" s="159"/>
      <c r="AQ867" s="159"/>
      <c r="AR867" s="159"/>
      <c r="AS867" s="159"/>
      <c r="AT867" s="159"/>
      <c r="AU867" s="159"/>
    </row>
    <row r="868" spans="2:47" s="38" customFormat="1" ht="12.75">
      <c r="B868" s="43"/>
      <c r="H868" s="159"/>
      <c r="I868" s="159"/>
      <c r="J868" s="159"/>
      <c r="K868" s="159"/>
      <c r="L868" s="159"/>
      <c r="M868" s="159"/>
      <c r="N868" s="159"/>
      <c r="O868" s="159"/>
      <c r="P868" s="159"/>
      <c r="Q868" s="159"/>
      <c r="R868" s="159"/>
      <c r="S868" s="159"/>
      <c r="T868" s="159"/>
      <c r="U868" s="159"/>
      <c r="V868" s="159"/>
      <c r="W868" s="159"/>
      <c r="X868" s="159"/>
      <c r="Y868" s="159"/>
      <c r="Z868" s="159"/>
      <c r="AA868" s="159"/>
      <c r="AB868" s="159"/>
      <c r="AC868" s="159"/>
      <c r="AD868" s="159"/>
      <c r="AE868" s="159"/>
      <c r="AF868" s="159"/>
      <c r="AG868" s="159"/>
      <c r="AH868" s="159"/>
      <c r="AI868" s="159"/>
      <c r="AJ868" s="159"/>
      <c r="AK868" s="159"/>
      <c r="AL868" s="159"/>
      <c r="AM868" s="159"/>
      <c r="AN868" s="159"/>
      <c r="AO868" s="159"/>
      <c r="AP868" s="159"/>
      <c r="AQ868" s="159"/>
      <c r="AR868" s="159"/>
      <c r="AS868" s="159"/>
      <c r="AT868" s="159"/>
      <c r="AU868" s="159"/>
    </row>
    <row r="869" spans="2:47" s="38" customFormat="1" ht="12.75">
      <c r="B869" s="43"/>
      <c r="H869" s="159"/>
      <c r="I869" s="159"/>
      <c r="J869" s="159"/>
      <c r="K869" s="159"/>
      <c r="L869" s="159"/>
      <c r="M869" s="159"/>
      <c r="N869" s="159"/>
      <c r="O869" s="159"/>
      <c r="P869" s="159"/>
      <c r="Q869" s="159"/>
      <c r="R869" s="159"/>
      <c r="S869" s="159"/>
      <c r="T869" s="159"/>
      <c r="U869" s="159"/>
      <c r="V869" s="159"/>
      <c r="W869" s="159"/>
      <c r="X869" s="159"/>
      <c r="Y869" s="159"/>
      <c r="Z869" s="159"/>
      <c r="AA869" s="159"/>
      <c r="AB869" s="159"/>
      <c r="AC869" s="159"/>
      <c r="AD869" s="159"/>
      <c r="AE869" s="159"/>
      <c r="AF869" s="159"/>
      <c r="AG869" s="159"/>
      <c r="AH869" s="159"/>
      <c r="AI869" s="159"/>
      <c r="AJ869" s="159"/>
      <c r="AK869" s="159"/>
      <c r="AL869" s="159"/>
      <c r="AM869" s="159"/>
      <c r="AN869" s="159"/>
      <c r="AO869" s="159"/>
      <c r="AP869" s="159"/>
      <c r="AQ869" s="159"/>
      <c r="AR869" s="159"/>
      <c r="AS869" s="159"/>
      <c r="AT869" s="159"/>
      <c r="AU869" s="159"/>
    </row>
    <row r="870" spans="2:47" s="38" customFormat="1" ht="12.75">
      <c r="B870" s="43"/>
      <c r="H870" s="159"/>
      <c r="I870" s="159"/>
      <c r="J870" s="159"/>
      <c r="K870" s="159"/>
      <c r="L870" s="159"/>
      <c r="M870" s="159"/>
      <c r="N870" s="159"/>
      <c r="O870" s="159"/>
      <c r="P870" s="159"/>
      <c r="Q870" s="159"/>
      <c r="R870" s="159"/>
      <c r="S870" s="159"/>
      <c r="T870" s="159"/>
      <c r="U870" s="159"/>
      <c r="V870" s="159"/>
      <c r="W870" s="159"/>
      <c r="X870" s="159"/>
      <c r="Y870" s="159"/>
      <c r="Z870" s="159"/>
      <c r="AA870" s="159"/>
      <c r="AB870" s="159"/>
      <c r="AC870" s="159"/>
      <c r="AD870" s="159"/>
      <c r="AE870" s="159"/>
      <c r="AF870" s="159"/>
      <c r="AG870" s="159"/>
      <c r="AH870" s="159"/>
      <c r="AI870" s="159"/>
      <c r="AJ870" s="159"/>
      <c r="AK870" s="159"/>
      <c r="AL870" s="159"/>
      <c r="AM870" s="159"/>
      <c r="AN870" s="159"/>
      <c r="AO870" s="159"/>
      <c r="AP870" s="159"/>
      <c r="AQ870" s="159"/>
      <c r="AR870" s="159"/>
      <c r="AS870" s="159"/>
      <c r="AT870" s="159"/>
      <c r="AU870" s="159"/>
    </row>
    <row r="871" spans="2:47" s="38" customFormat="1" ht="12.75">
      <c r="B871" s="43"/>
      <c r="H871" s="159"/>
      <c r="I871" s="159"/>
      <c r="J871" s="159"/>
      <c r="K871" s="159"/>
      <c r="L871" s="159"/>
      <c r="M871" s="159"/>
      <c r="N871" s="159"/>
      <c r="O871" s="159"/>
      <c r="P871" s="159"/>
      <c r="Q871" s="159"/>
      <c r="R871" s="159"/>
      <c r="S871" s="159"/>
      <c r="T871" s="159"/>
      <c r="U871" s="159"/>
      <c r="V871" s="159"/>
      <c r="W871" s="159"/>
      <c r="X871" s="159"/>
      <c r="Y871" s="159"/>
      <c r="Z871" s="159"/>
      <c r="AA871" s="159"/>
      <c r="AB871" s="159"/>
      <c r="AC871" s="159"/>
      <c r="AD871" s="159"/>
      <c r="AE871" s="159"/>
      <c r="AF871" s="159"/>
      <c r="AG871" s="159"/>
      <c r="AH871" s="159"/>
      <c r="AI871" s="159"/>
      <c r="AJ871" s="159"/>
      <c r="AK871" s="159"/>
      <c r="AL871" s="159"/>
      <c r="AM871" s="159"/>
      <c r="AN871" s="159"/>
      <c r="AO871" s="159"/>
      <c r="AP871" s="159"/>
      <c r="AQ871" s="159"/>
      <c r="AR871" s="159"/>
      <c r="AS871" s="159"/>
      <c r="AT871" s="159"/>
      <c r="AU871" s="159"/>
    </row>
    <row r="872" spans="2:47" s="38" customFormat="1" ht="12.75">
      <c r="B872" s="43"/>
      <c r="H872" s="159"/>
      <c r="I872" s="159"/>
      <c r="J872" s="159"/>
      <c r="K872" s="159"/>
      <c r="L872" s="159"/>
      <c r="M872" s="159"/>
      <c r="N872" s="159"/>
      <c r="O872" s="159"/>
      <c r="P872" s="159"/>
      <c r="Q872" s="159"/>
      <c r="R872" s="159"/>
      <c r="S872" s="159"/>
      <c r="T872" s="159"/>
      <c r="U872" s="159"/>
      <c r="V872" s="159"/>
      <c r="W872" s="159"/>
      <c r="X872" s="159"/>
      <c r="Y872" s="159"/>
      <c r="Z872" s="159"/>
      <c r="AA872" s="159"/>
      <c r="AB872" s="159"/>
      <c r="AC872" s="159"/>
      <c r="AD872" s="159"/>
      <c r="AE872" s="159"/>
      <c r="AF872" s="159"/>
      <c r="AG872" s="159"/>
      <c r="AH872" s="159"/>
      <c r="AI872" s="159"/>
      <c r="AJ872" s="159"/>
      <c r="AK872" s="159"/>
      <c r="AL872" s="159"/>
      <c r="AM872" s="159"/>
      <c r="AN872" s="159"/>
      <c r="AO872" s="159"/>
      <c r="AP872" s="159"/>
      <c r="AQ872" s="159"/>
      <c r="AR872" s="159"/>
      <c r="AS872" s="159"/>
      <c r="AT872" s="159"/>
      <c r="AU872" s="159"/>
    </row>
    <row r="873" spans="2:47" s="38" customFormat="1" ht="12.75">
      <c r="B873" s="43"/>
      <c r="H873" s="159"/>
      <c r="I873" s="159"/>
      <c r="J873" s="159"/>
      <c r="K873" s="159"/>
      <c r="L873" s="159"/>
      <c r="M873" s="159"/>
      <c r="N873" s="159"/>
      <c r="O873" s="159"/>
      <c r="P873" s="159"/>
      <c r="Q873" s="159"/>
      <c r="R873" s="159"/>
      <c r="S873" s="159"/>
      <c r="T873" s="159"/>
      <c r="U873" s="159"/>
      <c r="V873" s="159"/>
      <c r="W873" s="159"/>
      <c r="X873" s="159"/>
      <c r="Y873" s="159"/>
      <c r="Z873" s="159"/>
      <c r="AA873" s="159"/>
      <c r="AB873" s="159"/>
      <c r="AC873" s="159"/>
      <c r="AD873" s="159"/>
      <c r="AE873" s="159"/>
      <c r="AF873" s="159"/>
      <c r="AG873" s="159"/>
      <c r="AH873" s="159"/>
      <c r="AI873" s="159"/>
      <c r="AJ873" s="159"/>
      <c r="AK873" s="159"/>
      <c r="AL873" s="159"/>
      <c r="AM873" s="159"/>
      <c r="AN873" s="159"/>
      <c r="AO873" s="159"/>
      <c r="AP873" s="159"/>
      <c r="AQ873" s="159"/>
      <c r="AR873" s="159"/>
      <c r="AS873" s="159"/>
      <c r="AT873" s="159"/>
      <c r="AU873" s="159"/>
    </row>
    <row r="874" spans="2:47" s="38" customFormat="1" ht="12.75">
      <c r="B874" s="43"/>
      <c r="H874" s="159"/>
      <c r="I874" s="159"/>
      <c r="J874" s="159"/>
      <c r="K874" s="159"/>
      <c r="L874" s="159"/>
      <c r="M874" s="159"/>
      <c r="N874" s="159"/>
      <c r="O874" s="159"/>
      <c r="P874" s="159"/>
      <c r="Q874" s="159"/>
      <c r="R874" s="159"/>
      <c r="S874" s="159"/>
      <c r="T874" s="159"/>
      <c r="U874" s="159"/>
      <c r="V874" s="159"/>
      <c r="W874" s="159"/>
      <c r="X874" s="159"/>
      <c r="Y874" s="159"/>
      <c r="Z874" s="159"/>
      <c r="AA874" s="159"/>
      <c r="AB874" s="159"/>
      <c r="AC874" s="159"/>
      <c r="AD874" s="159"/>
      <c r="AE874" s="159"/>
      <c r="AF874" s="159"/>
      <c r="AG874" s="159"/>
      <c r="AH874" s="159"/>
      <c r="AI874" s="159"/>
      <c r="AJ874" s="159"/>
      <c r="AK874" s="159"/>
      <c r="AL874" s="159"/>
      <c r="AM874" s="159"/>
      <c r="AN874" s="159"/>
      <c r="AO874" s="159"/>
      <c r="AP874" s="159"/>
      <c r="AQ874" s="159"/>
      <c r="AR874" s="159"/>
      <c r="AS874" s="159"/>
      <c r="AT874" s="159"/>
      <c r="AU874" s="159"/>
    </row>
    <row r="875" spans="2:47" s="38" customFormat="1" ht="12.75">
      <c r="B875" s="43"/>
      <c r="H875" s="159"/>
      <c r="I875" s="159"/>
      <c r="J875" s="159"/>
      <c r="K875" s="159"/>
      <c r="L875" s="159"/>
      <c r="M875" s="159"/>
      <c r="N875" s="159"/>
      <c r="O875" s="159"/>
      <c r="P875" s="159"/>
      <c r="Q875" s="159"/>
      <c r="R875" s="159"/>
      <c r="S875" s="159"/>
      <c r="T875" s="159"/>
      <c r="U875" s="159"/>
      <c r="V875" s="159"/>
      <c r="W875" s="159"/>
      <c r="X875" s="159"/>
      <c r="Y875" s="159"/>
      <c r="Z875" s="159"/>
      <c r="AA875" s="159"/>
      <c r="AB875" s="159"/>
      <c r="AC875" s="159"/>
      <c r="AD875" s="159"/>
      <c r="AE875" s="159"/>
      <c r="AF875" s="159"/>
      <c r="AG875" s="159"/>
      <c r="AH875" s="159"/>
      <c r="AI875" s="159"/>
      <c r="AJ875" s="159"/>
      <c r="AK875" s="159"/>
      <c r="AL875" s="159"/>
      <c r="AM875" s="159"/>
      <c r="AN875" s="159"/>
      <c r="AO875" s="159"/>
      <c r="AP875" s="159"/>
      <c r="AQ875" s="159"/>
      <c r="AR875" s="159"/>
      <c r="AS875" s="159"/>
      <c r="AT875" s="159"/>
      <c r="AU875" s="159"/>
    </row>
    <row r="876" spans="2:47" s="38" customFormat="1" ht="12.75">
      <c r="B876" s="43"/>
      <c r="H876" s="159"/>
      <c r="I876" s="159"/>
      <c r="J876" s="159"/>
      <c r="K876" s="159"/>
      <c r="L876" s="159"/>
      <c r="M876" s="159"/>
      <c r="N876" s="159"/>
      <c r="O876" s="159"/>
      <c r="P876" s="159"/>
      <c r="Q876" s="159"/>
      <c r="R876" s="159"/>
      <c r="S876" s="159"/>
      <c r="T876" s="159"/>
      <c r="U876" s="159"/>
      <c r="V876" s="159"/>
      <c r="W876" s="159"/>
      <c r="X876" s="159"/>
      <c r="Y876" s="159"/>
      <c r="Z876" s="159"/>
      <c r="AA876" s="159"/>
      <c r="AB876" s="159"/>
      <c r="AC876" s="159"/>
      <c r="AD876" s="159"/>
      <c r="AE876" s="159"/>
      <c r="AF876" s="159"/>
      <c r="AG876" s="159"/>
      <c r="AH876" s="159"/>
      <c r="AI876" s="159"/>
      <c r="AJ876" s="159"/>
      <c r="AK876" s="159"/>
      <c r="AL876" s="159"/>
      <c r="AM876" s="159"/>
      <c r="AN876" s="159"/>
      <c r="AO876" s="159"/>
      <c r="AP876" s="159"/>
      <c r="AQ876" s="159"/>
      <c r="AR876" s="159"/>
      <c r="AS876" s="159"/>
      <c r="AT876" s="159"/>
      <c r="AU876" s="159"/>
    </row>
    <row r="877" spans="2:47" s="38" customFormat="1" ht="12.75">
      <c r="B877" s="43"/>
      <c r="H877" s="159"/>
      <c r="I877" s="159"/>
      <c r="J877" s="159"/>
      <c r="K877" s="159"/>
      <c r="L877" s="159"/>
      <c r="M877" s="159"/>
      <c r="N877" s="159"/>
      <c r="O877" s="159"/>
      <c r="P877" s="159"/>
      <c r="Q877" s="159"/>
      <c r="R877" s="159"/>
      <c r="S877" s="159"/>
      <c r="T877" s="159"/>
      <c r="U877" s="159"/>
      <c r="V877" s="159"/>
      <c r="W877" s="159"/>
      <c r="X877" s="159"/>
      <c r="Y877" s="159"/>
      <c r="Z877" s="159"/>
      <c r="AA877" s="159"/>
      <c r="AB877" s="159"/>
      <c r="AC877" s="159"/>
      <c r="AD877" s="159"/>
      <c r="AE877" s="159"/>
      <c r="AF877" s="159"/>
      <c r="AG877" s="159"/>
      <c r="AH877" s="159"/>
      <c r="AI877" s="159"/>
      <c r="AJ877" s="159"/>
      <c r="AK877" s="159"/>
      <c r="AL877" s="159"/>
      <c r="AM877" s="159"/>
      <c r="AN877" s="159"/>
      <c r="AO877" s="159"/>
      <c r="AP877" s="159"/>
      <c r="AQ877" s="159"/>
      <c r="AR877" s="159"/>
      <c r="AS877" s="159"/>
      <c r="AT877" s="159"/>
      <c r="AU877" s="159"/>
    </row>
    <row r="878" spans="2:47" s="38" customFormat="1" ht="12.75">
      <c r="B878" s="43"/>
      <c r="H878" s="159"/>
      <c r="I878" s="159"/>
      <c r="J878" s="159"/>
      <c r="K878" s="159"/>
      <c r="L878" s="159"/>
      <c r="M878" s="159"/>
      <c r="N878" s="159"/>
      <c r="O878" s="159"/>
      <c r="P878" s="159"/>
      <c r="Q878" s="159"/>
      <c r="R878" s="159"/>
      <c r="S878" s="159"/>
      <c r="T878" s="159"/>
      <c r="U878" s="159"/>
      <c r="V878" s="159"/>
      <c r="W878" s="159"/>
      <c r="X878" s="159"/>
      <c r="Y878" s="159"/>
      <c r="Z878" s="159"/>
      <c r="AA878" s="159"/>
      <c r="AB878" s="159"/>
      <c r="AC878" s="159"/>
      <c r="AD878" s="159"/>
      <c r="AE878" s="159"/>
      <c r="AF878" s="159"/>
      <c r="AG878" s="159"/>
      <c r="AH878" s="159"/>
      <c r="AI878" s="159"/>
      <c r="AJ878" s="159"/>
      <c r="AK878" s="159"/>
      <c r="AL878" s="159"/>
      <c r="AM878" s="159"/>
      <c r="AN878" s="159"/>
      <c r="AO878" s="159"/>
      <c r="AP878" s="159"/>
      <c r="AQ878" s="159"/>
      <c r="AR878" s="159"/>
      <c r="AS878" s="159"/>
      <c r="AT878" s="159"/>
      <c r="AU878" s="159"/>
    </row>
    <row r="879" spans="2:47" s="38" customFormat="1" ht="12.75">
      <c r="B879" s="43"/>
      <c r="H879" s="159"/>
      <c r="I879" s="159"/>
      <c r="J879" s="159"/>
      <c r="K879" s="159"/>
      <c r="L879" s="159"/>
      <c r="M879" s="159"/>
      <c r="N879" s="159"/>
      <c r="O879" s="159"/>
      <c r="P879" s="159"/>
      <c r="Q879" s="159"/>
      <c r="R879" s="159"/>
      <c r="S879" s="159"/>
      <c r="T879" s="159"/>
      <c r="U879" s="159"/>
      <c r="V879" s="159"/>
      <c r="W879" s="159"/>
      <c r="X879" s="159"/>
      <c r="Y879" s="159"/>
      <c r="Z879" s="159"/>
      <c r="AA879" s="159"/>
      <c r="AB879" s="159"/>
      <c r="AC879" s="159"/>
      <c r="AD879" s="159"/>
      <c r="AE879" s="159"/>
      <c r="AF879" s="159"/>
      <c r="AG879" s="159"/>
      <c r="AH879" s="159"/>
      <c r="AI879" s="159"/>
      <c r="AJ879" s="159"/>
      <c r="AK879" s="159"/>
      <c r="AL879" s="159"/>
      <c r="AM879" s="159"/>
      <c r="AN879" s="159"/>
      <c r="AO879" s="159"/>
      <c r="AP879" s="159"/>
      <c r="AQ879" s="159"/>
      <c r="AR879" s="159"/>
      <c r="AS879" s="159"/>
      <c r="AT879" s="159"/>
      <c r="AU879" s="159"/>
    </row>
    <row r="880" spans="2:47" s="38" customFormat="1" ht="12.75">
      <c r="B880" s="43"/>
      <c r="H880" s="159"/>
      <c r="I880" s="159"/>
      <c r="J880" s="159"/>
      <c r="K880" s="159"/>
      <c r="L880" s="159"/>
      <c r="M880" s="159"/>
      <c r="N880" s="159"/>
      <c r="O880" s="159"/>
      <c r="P880" s="159"/>
      <c r="Q880" s="159"/>
      <c r="R880" s="159"/>
      <c r="S880" s="159"/>
      <c r="T880" s="159"/>
      <c r="U880" s="159"/>
      <c r="V880" s="159"/>
      <c r="W880" s="159"/>
      <c r="X880" s="159"/>
      <c r="Y880" s="159"/>
      <c r="Z880" s="159"/>
      <c r="AA880" s="159"/>
      <c r="AB880" s="159"/>
      <c r="AC880" s="159"/>
      <c r="AD880" s="159"/>
      <c r="AE880" s="159"/>
      <c r="AF880" s="159"/>
      <c r="AG880" s="159"/>
      <c r="AH880" s="159"/>
      <c r="AI880" s="159"/>
      <c r="AJ880" s="159"/>
      <c r="AK880" s="159"/>
      <c r="AL880" s="159"/>
      <c r="AM880" s="159"/>
      <c r="AN880" s="159"/>
      <c r="AO880" s="159"/>
      <c r="AP880" s="159"/>
      <c r="AQ880" s="159"/>
      <c r="AR880" s="159"/>
      <c r="AS880" s="159"/>
      <c r="AT880" s="159"/>
      <c r="AU880" s="159"/>
    </row>
    <row r="881" spans="2:47" s="38" customFormat="1" ht="12.75">
      <c r="B881" s="43"/>
      <c r="H881" s="159"/>
      <c r="I881" s="159"/>
      <c r="J881" s="159"/>
      <c r="K881" s="159"/>
      <c r="L881" s="159"/>
      <c r="M881" s="159"/>
      <c r="N881" s="159"/>
      <c r="O881" s="159"/>
      <c r="P881" s="159"/>
      <c r="Q881" s="159"/>
      <c r="R881" s="159"/>
      <c r="S881" s="159"/>
      <c r="T881" s="159"/>
      <c r="U881" s="159"/>
      <c r="V881" s="159"/>
      <c r="W881" s="159"/>
      <c r="X881" s="159"/>
      <c r="Y881" s="159"/>
      <c r="Z881" s="159"/>
      <c r="AA881" s="159"/>
      <c r="AB881" s="159"/>
      <c r="AC881" s="159"/>
      <c r="AD881" s="159"/>
      <c r="AE881" s="159"/>
      <c r="AF881" s="159"/>
      <c r="AG881" s="159"/>
      <c r="AH881" s="159"/>
      <c r="AI881" s="159"/>
      <c r="AJ881" s="159"/>
      <c r="AK881" s="159"/>
      <c r="AL881" s="159"/>
      <c r="AM881" s="159"/>
      <c r="AN881" s="159"/>
      <c r="AO881" s="159"/>
      <c r="AP881" s="159"/>
      <c r="AQ881" s="159"/>
      <c r="AR881" s="159"/>
      <c r="AS881" s="159"/>
      <c r="AT881" s="159"/>
      <c r="AU881" s="159"/>
    </row>
    <row r="882" spans="2:47" s="38" customFormat="1" ht="12.75">
      <c r="B882" s="43"/>
      <c r="H882" s="159"/>
      <c r="I882" s="159"/>
      <c r="J882" s="159"/>
      <c r="K882" s="159"/>
      <c r="L882" s="159"/>
      <c r="M882" s="159"/>
      <c r="N882" s="159"/>
      <c r="O882" s="159"/>
      <c r="P882" s="159"/>
      <c r="Q882" s="159"/>
      <c r="R882" s="159"/>
      <c r="S882" s="159"/>
      <c r="T882" s="159"/>
      <c r="U882" s="159"/>
      <c r="V882" s="159"/>
      <c r="W882" s="159"/>
      <c r="X882" s="159"/>
      <c r="Y882" s="159"/>
      <c r="Z882" s="159"/>
      <c r="AA882" s="159"/>
      <c r="AB882" s="159"/>
      <c r="AC882" s="159"/>
      <c r="AD882" s="159"/>
      <c r="AE882" s="159"/>
      <c r="AF882" s="159"/>
      <c r="AG882" s="159"/>
      <c r="AH882" s="159"/>
      <c r="AI882" s="159"/>
      <c r="AJ882" s="159"/>
      <c r="AK882" s="159"/>
      <c r="AL882" s="159"/>
      <c r="AM882" s="159"/>
      <c r="AN882" s="159"/>
      <c r="AO882" s="159"/>
      <c r="AP882" s="159"/>
      <c r="AQ882" s="159"/>
      <c r="AR882" s="159"/>
      <c r="AS882" s="159"/>
      <c r="AT882" s="159"/>
      <c r="AU882" s="159"/>
    </row>
    <row r="883" spans="2:47" s="38" customFormat="1" ht="12.75">
      <c r="B883" s="43"/>
      <c r="H883" s="159"/>
      <c r="I883" s="159"/>
      <c r="J883" s="159"/>
      <c r="K883" s="159"/>
      <c r="L883" s="159"/>
      <c r="M883" s="159"/>
      <c r="N883" s="159"/>
      <c r="O883" s="159"/>
      <c r="P883" s="159"/>
      <c r="Q883" s="159"/>
      <c r="R883" s="159"/>
      <c r="S883" s="159"/>
      <c r="T883" s="159"/>
      <c r="U883" s="159"/>
      <c r="V883" s="159"/>
      <c r="W883" s="159"/>
      <c r="X883" s="159"/>
      <c r="Y883" s="159"/>
      <c r="Z883" s="159"/>
      <c r="AA883" s="159"/>
      <c r="AB883" s="159"/>
      <c r="AC883" s="159"/>
      <c r="AD883" s="159"/>
      <c r="AE883" s="159"/>
      <c r="AF883" s="159"/>
      <c r="AG883" s="159"/>
      <c r="AH883" s="159"/>
      <c r="AI883" s="159"/>
      <c r="AJ883" s="159"/>
      <c r="AK883" s="159"/>
      <c r="AL883" s="159"/>
      <c r="AM883" s="159"/>
      <c r="AN883" s="159"/>
      <c r="AO883" s="159"/>
      <c r="AP883" s="159"/>
      <c r="AQ883" s="159"/>
      <c r="AR883" s="159"/>
      <c r="AS883" s="159"/>
      <c r="AT883" s="159"/>
      <c r="AU883" s="159"/>
    </row>
    <row r="884" spans="2:47" s="38" customFormat="1" ht="12.75">
      <c r="B884" s="43"/>
      <c r="H884" s="159"/>
      <c r="I884" s="159"/>
      <c r="J884" s="159"/>
      <c r="K884" s="159"/>
      <c r="L884" s="159"/>
      <c r="M884" s="159"/>
      <c r="N884" s="159"/>
      <c r="O884" s="159"/>
      <c r="P884" s="159"/>
      <c r="Q884" s="159"/>
      <c r="R884" s="159"/>
      <c r="S884" s="159"/>
      <c r="T884" s="159"/>
      <c r="U884" s="159"/>
      <c r="V884" s="159"/>
      <c r="W884" s="159"/>
      <c r="X884" s="159"/>
      <c r="Y884" s="159"/>
      <c r="Z884" s="159"/>
      <c r="AA884" s="159"/>
      <c r="AB884" s="159"/>
      <c r="AC884" s="159"/>
      <c r="AD884" s="159"/>
      <c r="AE884" s="159"/>
      <c r="AF884" s="159"/>
      <c r="AG884" s="159"/>
      <c r="AH884" s="159"/>
      <c r="AI884" s="159"/>
      <c r="AJ884" s="159"/>
      <c r="AK884" s="159"/>
      <c r="AL884" s="159"/>
      <c r="AM884" s="159"/>
      <c r="AN884" s="159"/>
      <c r="AO884" s="159"/>
      <c r="AP884" s="159"/>
      <c r="AQ884" s="159"/>
      <c r="AR884" s="159"/>
      <c r="AS884" s="159"/>
      <c r="AT884" s="159"/>
      <c r="AU884" s="159"/>
    </row>
    <row r="885" spans="2:47" s="38" customFormat="1" ht="12.75">
      <c r="B885" s="43"/>
      <c r="H885" s="159"/>
      <c r="I885" s="159"/>
      <c r="J885" s="159"/>
      <c r="K885" s="159"/>
      <c r="L885" s="159"/>
      <c r="M885" s="159"/>
      <c r="N885" s="159"/>
      <c r="O885" s="159"/>
      <c r="P885" s="159"/>
      <c r="Q885" s="159"/>
      <c r="R885" s="159"/>
      <c r="S885" s="159"/>
      <c r="T885" s="159"/>
      <c r="U885" s="159"/>
      <c r="V885" s="159"/>
      <c r="W885" s="159"/>
      <c r="X885" s="159"/>
      <c r="Y885" s="159"/>
      <c r="Z885" s="159"/>
      <c r="AA885" s="159"/>
      <c r="AB885" s="159"/>
      <c r="AC885" s="159"/>
      <c r="AD885" s="159"/>
      <c r="AE885" s="159"/>
      <c r="AF885" s="159"/>
      <c r="AG885" s="159"/>
      <c r="AH885" s="159"/>
      <c r="AI885" s="159"/>
      <c r="AJ885" s="159"/>
      <c r="AK885" s="159"/>
      <c r="AL885" s="159"/>
      <c r="AM885" s="159"/>
      <c r="AN885" s="159"/>
      <c r="AO885" s="159"/>
      <c r="AP885" s="159"/>
      <c r="AQ885" s="159"/>
      <c r="AR885" s="159"/>
      <c r="AS885" s="159"/>
      <c r="AT885" s="159"/>
      <c r="AU885" s="159"/>
    </row>
    <row r="886" spans="2:47" s="38" customFormat="1" ht="12.75">
      <c r="B886" s="43"/>
      <c r="H886" s="159"/>
      <c r="I886" s="159"/>
      <c r="J886" s="159"/>
      <c r="K886" s="159"/>
      <c r="L886" s="159"/>
      <c r="M886" s="159"/>
      <c r="N886" s="159"/>
      <c r="O886" s="159"/>
      <c r="P886" s="159"/>
      <c r="Q886" s="159"/>
      <c r="R886" s="159"/>
      <c r="S886" s="159"/>
      <c r="T886" s="159"/>
      <c r="U886" s="159"/>
      <c r="V886" s="159"/>
      <c r="W886" s="159"/>
      <c r="X886" s="159"/>
      <c r="Y886" s="159"/>
      <c r="Z886" s="159"/>
      <c r="AA886" s="159"/>
      <c r="AB886" s="159"/>
      <c r="AC886" s="159"/>
      <c r="AD886" s="159"/>
      <c r="AE886" s="159"/>
      <c r="AF886" s="159"/>
      <c r="AG886" s="159"/>
      <c r="AH886" s="159"/>
      <c r="AI886" s="159"/>
      <c r="AJ886" s="159"/>
      <c r="AK886" s="159"/>
      <c r="AL886" s="159"/>
      <c r="AM886" s="159"/>
      <c r="AN886" s="159"/>
      <c r="AO886" s="159"/>
      <c r="AP886" s="159"/>
      <c r="AQ886" s="159"/>
      <c r="AR886" s="159"/>
      <c r="AS886" s="159"/>
      <c r="AT886" s="159"/>
      <c r="AU886" s="159"/>
    </row>
    <row r="887" spans="2:47" s="38" customFormat="1" ht="12.75">
      <c r="B887" s="43"/>
      <c r="H887" s="159"/>
      <c r="I887" s="159"/>
      <c r="J887" s="159"/>
      <c r="K887" s="159"/>
      <c r="L887" s="159"/>
      <c r="M887" s="159"/>
      <c r="N887" s="159"/>
      <c r="O887" s="159"/>
      <c r="P887" s="159"/>
      <c r="Q887" s="159"/>
      <c r="R887" s="159"/>
      <c r="S887" s="159"/>
      <c r="T887" s="159"/>
      <c r="U887" s="159"/>
      <c r="V887" s="159"/>
      <c r="W887" s="159"/>
      <c r="X887" s="159"/>
      <c r="Y887" s="159"/>
      <c r="Z887" s="159"/>
      <c r="AA887" s="159"/>
      <c r="AB887" s="159"/>
      <c r="AC887" s="159"/>
      <c r="AD887" s="159"/>
      <c r="AE887" s="159"/>
      <c r="AF887" s="159"/>
      <c r="AG887" s="159"/>
      <c r="AH887" s="159"/>
      <c r="AI887" s="159"/>
      <c r="AJ887" s="159"/>
      <c r="AK887" s="159"/>
      <c r="AL887" s="159"/>
      <c r="AM887" s="159"/>
      <c r="AN887" s="159"/>
      <c r="AO887" s="159"/>
      <c r="AP887" s="159"/>
      <c r="AQ887" s="159"/>
      <c r="AR887" s="159"/>
      <c r="AS887" s="159"/>
      <c r="AT887" s="159"/>
      <c r="AU887" s="159"/>
    </row>
    <row r="888" spans="2:47" s="38" customFormat="1" ht="12.75">
      <c r="B888" s="43"/>
      <c r="H888" s="159"/>
      <c r="I888" s="159"/>
      <c r="J888" s="159"/>
      <c r="K888" s="159"/>
      <c r="L888" s="159"/>
      <c r="M888" s="159"/>
      <c r="N888" s="159"/>
      <c r="O888" s="159"/>
      <c r="P888" s="159"/>
      <c r="Q888" s="159"/>
      <c r="R888" s="159"/>
      <c r="S888" s="159"/>
      <c r="T888" s="159"/>
      <c r="U888" s="159"/>
      <c r="V888" s="159"/>
      <c r="W888" s="159"/>
      <c r="X888" s="159"/>
      <c r="Y888" s="159"/>
      <c r="Z888" s="159"/>
      <c r="AA888" s="159"/>
      <c r="AB888" s="159"/>
      <c r="AC888" s="159"/>
      <c r="AD888" s="159"/>
      <c r="AE888" s="159"/>
      <c r="AF888" s="159"/>
      <c r="AG888" s="159"/>
      <c r="AH888" s="159"/>
      <c r="AI888" s="159"/>
      <c r="AJ888" s="159"/>
      <c r="AK888" s="159"/>
      <c r="AL888" s="159"/>
      <c r="AM888" s="159"/>
      <c r="AN888" s="159"/>
      <c r="AO888" s="159"/>
      <c r="AP888" s="159"/>
      <c r="AQ888" s="159"/>
      <c r="AR888" s="159"/>
      <c r="AS888" s="159"/>
      <c r="AT888" s="159"/>
      <c r="AU888" s="159"/>
    </row>
    <row r="889" spans="2:47" s="38" customFormat="1" ht="12.75">
      <c r="B889" s="43"/>
      <c r="H889" s="159"/>
      <c r="I889" s="159"/>
      <c r="J889" s="159"/>
      <c r="K889" s="159"/>
      <c r="L889" s="159"/>
      <c r="M889" s="159"/>
      <c r="N889" s="159"/>
      <c r="O889" s="159"/>
      <c r="P889" s="159"/>
      <c r="Q889" s="159"/>
      <c r="R889" s="159"/>
      <c r="S889" s="159"/>
      <c r="T889" s="159"/>
      <c r="U889" s="159"/>
      <c r="V889" s="159"/>
      <c r="W889" s="159"/>
      <c r="X889" s="159"/>
      <c r="Y889" s="159"/>
      <c r="Z889" s="159"/>
      <c r="AA889" s="159"/>
      <c r="AB889" s="159"/>
      <c r="AC889" s="159"/>
      <c r="AD889" s="159"/>
      <c r="AE889" s="159"/>
      <c r="AF889" s="159"/>
      <c r="AG889" s="159"/>
      <c r="AH889" s="159"/>
      <c r="AI889" s="159"/>
      <c r="AJ889" s="159"/>
      <c r="AK889" s="159"/>
      <c r="AL889" s="159"/>
      <c r="AM889" s="159"/>
      <c r="AN889" s="159"/>
      <c r="AO889" s="159"/>
      <c r="AP889" s="159"/>
      <c r="AQ889" s="159"/>
      <c r="AR889" s="159"/>
      <c r="AS889" s="159"/>
      <c r="AT889" s="159"/>
      <c r="AU889" s="159"/>
    </row>
    <row r="890" spans="2:47" s="38" customFormat="1" ht="12.75">
      <c r="B890" s="43"/>
      <c r="H890" s="159"/>
      <c r="I890" s="159"/>
      <c r="J890" s="159"/>
      <c r="K890" s="159"/>
      <c r="L890" s="159"/>
      <c r="M890" s="159"/>
      <c r="N890" s="159"/>
      <c r="O890" s="159"/>
      <c r="P890" s="159"/>
      <c r="Q890" s="159"/>
      <c r="R890" s="159"/>
      <c r="S890" s="159"/>
      <c r="T890" s="159"/>
      <c r="U890" s="159"/>
      <c r="V890" s="159"/>
      <c r="W890" s="159"/>
      <c r="X890" s="159"/>
      <c r="Y890" s="159"/>
      <c r="Z890" s="159"/>
      <c r="AA890" s="159"/>
      <c r="AB890" s="159"/>
      <c r="AC890" s="159"/>
      <c r="AD890" s="159"/>
      <c r="AE890" s="159"/>
      <c r="AF890" s="159"/>
      <c r="AG890" s="159"/>
      <c r="AH890" s="159"/>
      <c r="AI890" s="159"/>
      <c r="AJ890" s="159"/>
      <c r="AK890" s="159"/>
      <c r="AL890" s="159"/>
      <c r="AM890" s="159"/>
      <c r="AN890" s="159"/>
      <c r="AO890" s="159"/>
      <c r="AP890" s="159"/>
      <c r="AQ890" s="159"/>
      <c r="AR890" s="159"/>
      <c r="AS890" s="159"/>
      <c r="AT890" s="159"/>
      <c r="AU890" s="159"/>
    </row>
    <row r="891" spans="2:47" s="38" customFormat="1" ht="12.75">
      <c r="B891" s="43"/>
      <c r="H891" s="159"/>
      <c r="I891" s="159"/>
      <c r="J891" s="159"/>
      <c r="K891" s="159"/>
      <c r="L891" s="159"/>
      <c r="M891" s="159"/>
      <c r="N891" s="159"/>
      <c r="O891" s="159"/>
      <c r="P891" s="159"/>
      <c r="Q891" s="159"/>
      <c r="R891" s="159"/>
      <c r="S891" s="159"/>
      <c r="T891" s="159"/>
      <c r="U891" s="159"/>
      <c r="V891" s="159"/>
      <c r="W891" s="159"/>
      <c r="X891" s="159"/>
      <c r="Y891" s="159"/>
      <c r="Z891" s="159"/>
      <c r="AA891" s="159"/>
      <c r="AB891" s="159"/>
      <c r="AC891" s="159"/>
      <c r="AD891" s="159"/>
      <c r="AE891" s="159"/>
      <c r="AF891" s="159"/>
      <c r="AG891" s="159"/>
      <c r="AH891" s="159"/>
      <c r="AI891" s="159"/>
      <c r="AJ891" s="159"/>
      <c r="AK891" s="159"/>
      <c r="AL891" s="159"/>
      <c r="AM891" s="159"/>
      <c r="AN891" s="159"/>
      <c r="AO891" s="159"/>
      <c r="AP891" s="159"/>
      <c r="AQ891" s="159"/>
      <c r="AR891" s="159"/>
      <c r="AS891" s="159"/>
      <c r="AT891" s="159"/>
      <c r="AU891" s="159"/>
    </row>
    <row r="892" spans="2:47" s="38" customFormat="1" ht="12.75">
      <c r="B892" s="43"/>
      <c r="H892" s="159"/>
      <c r="I892" s="159"/>
      <c r="J892" s="159"/>
      <c r="K892" s="159"/>
      <c r="L892" s="159"/>
      <c r="M892" s="159"/>
      <c r="N892" s="159"/>
      <c r="O892" s="159"/>
      <c r="P892" s="159"/>
      <c r="Q892" s="159"/>
      <c r="R892" s="159"/>
      <c r="S892" s="159"/>
      <c r="T892" s="159"/>
      <c r="U892" s="159"/>
      <c r="V892" s="159"/>
      <c r="W892" s="159"/>
      <c r="X892" s="159"/>
      <c r="Y892" s="159"/>
      <c r="Z892" s="159"/>
      <c r="AA892" s="159"/>
      <c r="AB892" s="159"/>
      <c r="AC892" s="159"/>
      <c r="AD892" s="159"/>
      <c r="AE892" s="159"/>
      <c r="AF892" s="159"/>
      <c r="AG892" s="159"/>
      <c r="AH892" s="159"/>
      <c r="AI892" s="159"/>
      <c r="AJ892" s="159"/>
      <c r="AK892" s="159"/>
      <c r="AL892" s="159"/>
      <c r="AM892" s="159"/>
      <c r="AN892" s="159"/>
      <c r="AO892" s="159"/>
      <c r="AP892" s="159"/>
      <c r="AQ892" s="159"/>
      <c r="AR892" s="159"/>
      <c r="AS892" s="159"/>
      <c r="AT892" s="159"/>
      <c r="AU892" s="159"/>
    </row>
    <row r="893" spans="2:47" s="38" customFormat="1" ht="12.75">
      <c r="B893" s="43"/>
      <c r="H893" s="159"/>
      <c r="I893" s="159"/>
      <c r="J893" s="159"/>
      <c r="K893" s="159"/>
      <c r="L893" s="159"/>
      <c r="M893" s="159"/>
      <c r="N893" s="159"/>
      <c r="O893" s="159"/>
      <c r="P893" s="159"/>
      <c r="Q893" s="159"/>
      <c r="R893" s="159"/>
      <c r="S893" s="159"/>
      <c r="T893" s="159"/>
      <c r="U893" s="159"/>
      <c r="V893" s="159"/>
      <c r="W893" s="159"/>
      <c r="X893" s="159"/>
      <c r="Y893" s="159"/>
      <c r="Z893" s="159"/>
      <c r="AA893" s="159"/>
      <c r="AB893" s="159"/>
      <c r="AC893" s="159"/>
      <c r="AD893" s="159"/>
      <c r="AE893" s="159"/>
      <c r="AF893" s="159"/>
      <c r="AG893" s="159"/>
      <c r="AH893" s="159"/>
      <c r="AI893" s="159"/>
      <c r="AJ893" s="159"/>
      <c r="AK893" s="159"/>
      <c r="AL893" s="159"/>
      <c r="AM893" s="159"/>
      <c r="AN893" s="159"/>
      <c r="AO893" s="159"/>
      <c r="AP893" s="159"/>
      <c r="AQ893" s="159"/>
      <c r="AR893" s="159"/>
      <c r="AS893" s="159"/>
      <c r="AT893" s="159"/>
      <c r="AU893" s="159"/>
    </row>
    <row r="894" spans="2:47" s="38" customFormat="1" ht="12.75">
      <c r="B894" s="43"/>
      <c r="H894" s="159"/>
      <c r="I894" s="159"/>
      <c r="J894" s="159"/>
      <c r="K894" s="159"/>
      <c r="L894" s="159"/>
      <c r="M894" s="159"/>
      <c r="N894" s="159"/>
      <c r="O894" s="159"/>
      <c r="P894" s="159"/>
      <c r="Q894" s="159"/>
      <c r="R894" s="159"/>
      <c r="S894" s="159"/>
      <c r="T894" s="159"/>
      <c r="U894" s="159"/>
      <c r="V894" s="159"/>
      <c r="W894" s="159"/>
      <c r="X894" s="159"/>
      <c r="Y894" s="159"/>
      <c r="Z894" s="159"/>
      <c r="AA894" s="159"/>
      <c r="AB894" s="159"/>
      <c r="AC894" s="159"/>
      <c r="AD894" s="159"/>
      <c r="AE894" s="159"/>
      <c r="AF894" s="159"/>
      <c r="AG894" s="159"/>
      <c r="AH894" s="159"/>
      <c r="AI894" s="159"/>
      <c r="AJ894" s="159"/>
      <c r="AK894" s="159"/>
      <c r="AL894" s="159"/>
      <c r="AM894" s="159"/>
      <c r="AN894" s="159"/>
      <c r="AO894" s="159"/>
      <c r="AP894" s="159"/>
      <c r="AQ894" s="159"/>
      <c r="AR894" s="159"/>
      <c r="AS894" s="159"/>
      <c r="AT894" s="159"/>
      <c r="AU894" s="159"/>
    </row>
    <row r="895" spans="2:47" s="38" customFormat="1" ht="12.75">
      <c r="B895" s="43"/>
      <c r="H895" s="159"/>
      <c r="I895" s="159"/>
      <c r="J895" s="159"/>
      <c r="K895" s="159"/>
      <c r="L895" s="159"/>
      <c r="M895" s="159"/>
      <c r="N895" s="159"/>
      <c r="O895" s="159"/>
      <c r="P895" s="159"/>
      <c r="Q895" s="159"/>
      <c r="R895" s="159"/>
      <c r="S895" s="159"/>
      <c r="T895" s="159"/>
      <c r="U895" s="159"/>
      <c r="V895" s="159"/>
      <c r="W895" s="159"/>
      <c r="X895" s="159"/>
      <c r="Y895" s="159"/>
      <c r="Z895" s="159"/>
      <c r="AA895" s="159"/>
      <c r="AB895" s="159"/>
      <c r="AC895" s="159"/>
      <c r="AD895" s="159"/>
      <c r="AE895" s="159"/>
      <c r="AF895" s="159"/>
      <c r="AG895" s="159"/>
      <c r="AH895" s="159"/>
      <c r="AI895" s="159"/>
      <c r="AJ895" s="159"/>
      <c r="AK895" s="159"/>
      <c r="AL895" s="159"/>
      <c r="AM895" s="159"/>
      <c r="AN895" s="159"/>
      <c r="AO895" s="159"/>
      <c r="AP895" s="159"/>
      <c r="AQ895" s="159"/>
      <c r="AR895" s="159"/>
      <c r="AS895" s="159"/>
      <c r="AT895" s="159"/>
      <c r="AU895" s="159"/>
    </row>
    <row r="896" spans="2:47" s="38" customFormat="1" ht="12.75">
      <c r="B896" s="43"/>
      <c r="H896" s="159"/>
      <c r="I896" s="159"/>
      <c r="J896" s="159"/>
      <c r="K896" s="159"/>
      <c r="L896" s="159"/>
      <c r="M896" s="159"/>
      <c r="N896" s="159"/>
      <c r="O896" s="159"/>
      <c r="P896" s="159"/>
      <c r="Q896" s="159"/>
      <c r="R896" s="159"/>
      <c r="S896" s="159"/>
      <c r="T896" s="159"/>
      <c r="U896" s="159"/>
      <c r="V896" s="159"/>
      <c r="W896" s="159"/>
      <c r="X896" s="159"/>
      <c r="Y896" s="159"/>
      <c r="Z896" s="159"/>
      <c r="AA896" s="159"/>
      <c r="AB896" s="159"/>
      <c r="AC896" s="159"/>
      <c r="AD896" s="159"/>
      <c r="AE896" s="159"/>
      <c r="AF896" s="159"/>
      <c r="AG896" s="159"/>
      <c r="AH896" s="159"/>
      <c r="AI896" s="159"/>
      <c r="AJ896" s="159"/>
      <c r="AK896" s="159"/>
      <c r="AL896" s="159"/>
      <c r="AM896" s="159"/>
      <c r="AN896" s="159"/>
      <c r="AO896" s="159"/>
      <c r="AP896" s="159"/>
      <c r="AQ896" s="159"/>
      <c r="AR896" s="159"/>
      <c r="AS896" s="159"/>
      <c r="AT896" s="159"/>
      <c r="AU896" s="159"/>
    </row>
    <row r="897" spans="2:47" s="38" customFormat="1" ht="12.75">
      <c r="B897" s="43"/>
      <c r="H897" s="159"/>
      <c r="I897" s="159"/>
      <c r="J897" s="159"/>
      <c r="K897" s="159"/>
      <c r="L897" s="159"/>
      <c r="M897" s="159"/>
      <c r="N897" s="159"/>
      <c r="O897" s="159"/>
      <c r="P897" s="159"/>
      <c r="Q897" s="159"/>
      <c r="R897" s="159"/>
      <c r="S897" s="159"/>
      <c r="T897" s="159"/>
      <c r="U897" s="159"/>
      <c r="V897" s="159"/>
      <c r="W897" s="159"/>
      <c r="X897" s="159"/>
      <c r="Y897" s="159"/>
      <c r="Z897" s="159"/>
      <c r="AA897" s="159"/>
      <c r="AB897" s="159"/>
      <c r="AC897" s="159"/>
      <c r="AD897" s="159"/>
      <c r="AE897" s="159"/>
      <c r="AF897" s="159"/>
      <c r="AG897" s="159"/>
      <c r="AH897" s="159"/>
      <c r="AI897" s="159"/>
      <c r="AJ897" s="159"/>
      <c r="AK897" s="159"/>
      <c r="AL897" s="159"/>
      <c r="AM897" s="159"/>
      <c r="AN897" s="159"/>
      <c r="AO897" s="159"/>
      <c r="AP897" s="159"/>
      <c r="AQ897" s="159"/>
      <c r="AR897" s="159"/>
      <c r="AS897" s="159"/>
      <c r="AT897" s="159"/>
      <c r="AU897" s="159"/>
    </row>
    <row r="898" spans="2:47" s="38" customFormat="1" ht="12.75">
      <c r="B898" s="43"/>
      <c r="H898" s="159"/>
      <c r="I898" s="159"/>
      <c r="J898" s="159"/>
      <c r="K898" s="159"/>
      <c r="L898" s="159"/>
      <c r="M898" s="159"/>
      <c r="N898" s="159"/>
      <c r="O898" s="159"/>
      <c r="P898" s="159"/>
      <c r="Q898" s="159"/>
      <c r="R898" s="159"/>
      <c r="S898" s="159"/>
      <c r="T898" s="159"/>
      <c r="U898" s="159"/>
      <c r="V898" s="159"/>
      <c r="W898" s="159"/>
      <c r="X898" s="159"/>
      <c r="Y898" s="159"/>
      <c r="Z898" s="159"/>
      <c r="AA898" s="159"/>
      <c r="AB898" s="159"/>
      <c r="AC898" s="159"/>
      <c r="AD898" s="159"/>
      <c r="AE898" s="159"/>
      <c r="AF898" s="159"/>
      <c r="AG898" s="159"/>
      <c r="AH898" s="159"/>
      <c r="AI898" s="159"/>
      <c r="AJ898" s="159"/>
      <c r="AK898" s="159"/>
      <c r="AL898" s="159"/>
      <c r="AM898" s="159"/>
      <c r="AN898" s="159"/>
      <c r="AO898" s="159"/>
      <c r="AP898" s="159"/>
      <c r="AQ898" s="159"/>
      <c r="AR898" s="159"/>
      <c r="AS898" s="159"/>
      <c r="AT898" s="159"/>
      <c r="AU898" s="159"/>
    </row>
    <row r="899" spans="2:47" s="38" customFormat="1" ht="12.75">
      <c r="B899" s="43"/>
      <c r="H899" s="159"/>
      <c r="I899" s="159"/>
      <c r="J899" s="159"/>
      <c r="K899" s="159"/>
      <c r="L899" s="159"/>
      <c r="M899" s="159"/>
      <c r="N899" s="159"/>
      <c r="O899" s="159"/>
      <c r="P899" s="159"/>
      <c r="Q899" s="159"/>
      <c r="R899" s="159"/>
      <c r="S899" s="159"/>
      <c r="T899" s="159"/>
      <c r="U899" s="159"/>
      <c r="V899" s="159"/>
      <c r="W899" s="159"/>
      <c r="X899" s="159"/>
      <c r="Y899" s="159"/>
      <c r="Z899" s="159"/>
      <c r="AA899" s="159"/>
      <c r="AB899" s="159"/>
      <c r="AC899" s="159"/>
      <c r="AD899" s="159"/>
      <c r="AE899" s="159"/>
      <c r="AF899" s="159"/>
      <c r="AG899" s="159"/>
      <c r="AH899" s="159"/>
      <c r="AI899" s="159"/>
      <c r="AJ899" s="159"/>
      <c r="AK899" s="159"/>
      <c r="AL899" s="159"/>
      <c r="AM899" s="159"/>
      <c r="AN899" s="159"/>
      <c r="AO899" s="159"/>
      <c r="AP899" s="159"/>
      <c r="AQ899" s="159"/>
      <c r="AR899" s="159"/>
      <c r="AS899" s="159"/>
      <c r="AT899" s="159"/>
      <c r="AU899" s="159"/>
    </row>
    <row r="900" spans="2:47" s="38" customFormat="1" ht="12.75">
      <c r="B900" s="43"/>
      <c r="H900" s="159"/>
      <c r="I900" s="159"/>
      <c r="J900" s="159"/>
      <c r="K900" s="159"/>
      <c r="L900" s="159"/>
      <c r="M900" s="159"/>
      <c r="N900" s="159"/>
      <c r="O900" s="159"/>
      <c r="P900" s="159"/>
      <c r="Q900" s="159"/>
      <c r="R900" s="159"/>
      <c r="S900" s="159"/>
      <c r="T900" s="159"/>
      <c r="U900" s="159"/>
      <c r="V900" s="159"/>
      <c r="W900" s="159"/>
      <c r="X900" s="159"/>
      <c r="Y900" s="159"/>
      <c r="Z900" s="159"/>
      <c r="AA900" s="159"/>
      <c r="AB900" s="159"/>
      <c r="AC900" s="159"/>
      <c r="AD900" s="159"/>
      <c r="AE900" s="159"/>
      <c r="AF900" s="159"/>
      <c r="AG900" s="159"/>
      <c r="AH900" s="159"/>
      <c r="AI900" s="159"/>
      <c r="AJ900" s="159"/>
      <c r="AK900" s="159"/>
      <c r="AL900" s="159"/>
      <c r="AM900" s="159"/>
      <c r="AN900" s="159"/>
      <c r="AO900" s="159"/>
      <c r="AP900" s="159"/>
      <c r="AQ900" s="159"/>
      <c r="AR900" s="159"/>
      <c r="AS900" s="159"/>
      <c r="AT900" s="159"/>
      <c r="AU900" s="159"/>
    </row>
    <row r="901" spans="2:47" s="38" customFormat="1" ht="12.75">
      <c r="B901" s="43"/>
      <c r="H901" s="159"/>
      <c r="I901" s="159"/>
      <c r="J901" s="159"/>
      <c r="K901" s="159"/>
      <c r="L901" s="159"/>
      <c r="M901" s="159"/>
      <c r="N901" s="159"/>
      <c r="O901" s="159"/>
      <c r="P901" s="159"/>
      <c r="Q901" s="159"/>
      <c r="R901" s="159"/>
      <c r="S901" s="159"/>
      <c r="T901" s="159"/>
      <c r="U901" s="159"/>
      <c r="V901" s="159"/>
      <c r="W901" s="159"/>
      <c r="X901" s="159"/>
      <c r="Y901" s="159"/>
      <c r="Z901" s="159"/>
      <c r="AA901" s="159"/>
      <c r="AB901" s="159"/>
      <c r="AC901" s="159"/>
      <c r="AD901" s="159"/>
      <c r="AE901" s="159"/>
      <c r="AF901" s="159"/>
      <c r="AG901" s="159"/>
      <c r="AH901" s="159"/>
      <c r="AI901" s="159"/>
      <c r="AJ901" s="159"/>
      <c r="AK901" s="159"/>
      <c r="AL901" s="159"/>
      <c r="AM901" s="159"/>
      <c r="AN901" s="159"/>
      <c r="AO901" s="159"/>
      <c r="AP901" s="159"/>
      <c r="AQ901" s="159"/>
      <c r="AR901" s="159"/>
      <c r="AS901" s="159"/>
      <c r="AT901" s="159"/>
      <c r="AU901" s="159"/>
    </row>
    <row r="902" spans="2:47" s="38" customFormat="1" ht="12.75">
      <c r="B902" s="43"/>
      <c r="H902" s="159"/>
      <c r="I902" s="159"/>
      <c r="J902" s="159"/>
      <c r="K902" s="159"/>
      <c r="L902" s="159"/>
      <c r="M902" s="159"/>
      <c r="N902" s="159"/>
      <c r="O902" s="159"/>
      <c r="P902" s="159"/>
      <c r="Q902" s="159"/>
      <c r="R902" s="159"/>
      <c r="S902" s="159"/>
      <c r="T902" s="159"/>
      <c r="U902" s="159"/>
      <c r="V902" s="159"/>
      <c r="W902" s="159"/>
      <c r="X902" s="159"/>
      <c r="Y902" s="159"/>
      <c r="Z902" s="159"/>
      <c r="AA902" s="159"/>
      <c r="AB902" s="159"/>
      <c r="AC902" s="159"/>
      <c r="AD902" s="159"/>
      <c r="AE902" s="159"/>
      <c r="AF902" s="159"/>
      <c r="AG902" s="159"/>
      <c r="AH902" s="159"/>
      <c r="AI902" s="159"/>
      <c r="AJ902" s="159"/>
      <c r="AK902" s="159"/>
      <c r="AL902" s="159"/>
      <c r="AM902" s="159"/>
      <c r="AN902" s="159"/>
      <c r="AO902" s="159"/>
      <c r="AP902" s="159"/>
      <c r="AQ902" s="159"/>
      <c r="AR902" s="159"/>
      <c r="AS902" s="159"/>
      <c r="AT902" s="159"/>
      <c r="AU902" s="159"/>
    </row>
    <row r="903" spans="2:47" s="38" customFormat="1" ht="12.75">
      <c r="B903" s="43"/>
      <c r="H903" s="159"/>
      <c r="I903" s="159"/>
      <c r="J903" s="159"/>
      <c r="K903" s="159"/>
      <c r="L903" s="159"/>
      <c r="M903" s="159"/>
      <c r="N903" s="159"/>
      <c r="O903" s="159"/>
      <c r="P903" s="159"/>
      <c r="Q903" s="159"/>
      <c r="R903" s="159"/>
      <c r="S903" s="159"/>
      <c r="T903" s="159"/>
      <c r="U903" s="159"/>
      <c r="V903" s="159"/>
      <c r="W903" s="159"/>
      <c r="X903" s="159"/>
      <c r="Y903" s="159"/>
      <c r="Z903" s="159"/>
      <c r="AA903" s="159"/>
      <c r="AB903" s="159"/>
      <c r="AC903" s="159"/>
      <c r="AD903" s="159"/>
      <c r="AE903" s="159"/>
      <c r="AF903" s="159"/>
      <c r="AG903" s="159"/>
      <c r="AH903" s="159"/>
      <c r="AI903" s="159"/>
      <c r="AJ903" s="159"/>
      <c r="AK903" s="159"/>
      <c r="AL903" s="159"/>
      <c r="AM903" s="159"/>
      <c r="AN903" s="159"/>
      <c r="AO903" s="159"/>
      <c r="AP903" s="159"/>
      <c r="AQ903" s="159"/>
      <c r="AR903" s="159"/>
      <c r="AS903" s="159"/>
      <c r="AT903" s="159"/>
      <c r="AU903" s="159"/>
    </row>
    <row r="904" spans="2:47" s="38" customFormat="1" ht="12.75">
      <c r="B904" s="43"/>
      <c r="H904" s="159"/>
      <c r="I904" s="159"/>
      <c r="J904" s="159"/>
      <c r="K904" s="159"/>
      <c r="L904" s="159"/>
      <c r="M904" s="159"/>
      <c r="N904" s="159"/>
      <c r="O904" s="159"/>
      <c r="P904" s="159"/>
      <c r="Q904" s="159"/>
      <c r="R904" s="159"/>
      <c r="S904" s="159"/>
      <c r="T904" s="159"/>
      <c r="U904" s="159"/>
      <c r="V904" s="159"/>
      <c r="W904" s="159"/>
      <c r="X904" s="159"/>
      <c r="Y904" s="159"/>
      <c r="Z904" s="159"/>
      <c r="AA904" s="159"/>
      <c r="AB904" s="159"/>
      <c r="AC904" s="159"/>
      <c r="AD904" s="159"/>
      <c r="AE904" s="159"/>
      <c r="AF904" s="159"/>
      <c r="AG904" s="159"/>
      <c r="AH904" s="159"/>
      <c r="AI904" s="159"/>
      <c r="AJ904" s="159"/>
      <c r="AK904" s="159"/>
      <c r="AL904" s="159"/>
      <c r="AM904" s="159"/>
      <c r="AN904" s="159"/>
      <c r="AO904" s="159"/>
      <c r="AP904" s="159"/>
      <c r="AQ904" s="159"/>
      <c r="AR904" s="159"/>
      <c r="AS904" s="159"/>
      <c r="AT904" s="159"/>
      <c r="AU904" s="159"/>
    </row>
    <row r="905" spans="2:47" s="38" customFormat="1" ht="12.75">
      <c r="B905" s="43"/>
      <c r="H905" s="159"/>
      <c r="I905" s="159"/>
      <c r="J905" s="159"/>
      <c r="K905" s="159"/>
      <c r="L905" s="159"/>
      <c r="M905" s="159"/>
      <c r="N905" s="159"/>
      <c r="O905" s="159"/>
      <c r="P905" s="159"/>
      <c r="Q905" s="159"/>
      <c r="R905" s="159"/>
      <c r="S905" s="159"/>
      <c r="T905" s="159"/>
      <c r="U905" s="159"/>
      <c r="V905" s="159"/>
      <c r="W905" s="159"/>
      <c r="X905" s="159"/>
      <c r="Y905" s="159"/>
      <c r="Z905" s="159"/>
      <c r="AA905" s="159"/>
      <c r="AB905" s="159"/>
      <c r="AC905" s="159"/>
      <c r="AD905" s="159"/>
      <c r="AE905" s="159"/>
      <c r="AF905" s="159"/>
      <c r="AG905" s="159"/>
      <c r="AH905" s="159"/>
      <c r="AI905" s="159"/>
      <c r="AJ905" s="159"/>
      <c r="AK905" s="159"/>
      <c r="AL905" s="159"/>
      <c r="AM905" s="159"/>
      <c r="AN905" s="159"/>
      <c r="AO905" s="159"/>
      <c r="AP905" s="159"/>
      <c r="AQ905" s="159"/>
      <c r="AR905" s="159"/>
      <c r="AS905" s="159"/>
      <c r="AT905" s="159"/>
      <c r="AU905" s="159"/>
    </row>
    <row r="906" spans="2:47" s="38" customFormat="1" ht="12.75">
      <c r="B906" s="43"/>
      <c r="H906" s="159"/>
      <c r="I906" s="159"/>
      <c r="J906" s="159"/>
      <c r="K906" s="159"/>
      <c r="L906" s="159"/>
      <c r="M906" s="159"/>
      <c r="N906" s="159"/>
      <c r="O906" s="159"/>
      <c r="P906" s="159"/>
      <c r="Q906" s="159"/>
      <c r="R906" s="159"/>
      <c r="S906" s="159"/>
      <c r="T906" s="159"/>
      <c r="U906" s="159"/>
      <c r="V906" s="159"/>
      <c r="W906" s="159"/>
      <c r="X906" s="159"/>
      <c r="Y906" s="159"/>
      <c r="Z906" s="159"/>
      <c r="AA906" s="159"/>
      <c r="AB906" s="159"/>
      <c r="AC906" s="159"/>
      <c r="AD906" s="159"/>
      <c r="AE906" s="159"/>
      <c r="AF906" s="159"/>
      <c r="AG906" s="159"/>
      <c r="AH906" s="159"/>
      <c r="AI906" s="159"/>
      <c r="AJ906" s="159"/>
      <c r="AK906" s="159"/>
      <c r="AL906" s="159"/>
      <c r="AM906" s="159"/>
      <c r="AN906" s="159"/>
      <c r="AO906" s="159"/>
      <c r="AP906" s="159"/>
      <c r="AQ906" s="159"/>
      <c r="AR906" s="159"/>
      <c r="AS906" s="159"/>
      <c r="AT906" s="159"/>
      <c r="AU906" s="159"/>
    </row>
    <row r="907" spans="2:47" s="38" customFormat="1" ht="12.75">
      <c r="B907" s="43"/>
      <c r="H907" s="159"/>
      <c r="I907" s="159"/>
      <c r="J907" s="159"/>
      <c r="K907" s="159"/>
      <c r="L907" s="159"/>
      <c r="M907" s="159"/>
      <c r="N907" s="159"/>
      <c r="O907" s="159"/>
      <c r="P907" s="159"/>
      <c r="Q907" s="159"/>
      <c r="R907" s="159"/>
      <c r="S907" s="159"/>
      <c r="T907" s="159"/>
      <c r="U907" s="159"/>
      <c r="V907" s="159"/>
      <c r="W907" s="159"/>
      <c r="X907" s="159"/>
      <c r="Y907" s="159"/>
      <c r="Z907" s="159"/>
      <c r="AA907" s="159"/>
      <c r="AB907" s="159"/>
      <c r="AC907" s="159"/>
      <c r="AD907" s="159"/>
      <c r="AE907" s="159"/>
      <c r="AF907" s="159"/>
      <c r="AG907" s="159"/>
      <c r="AH907" s="159"/>
      <c r="AI907" s="159"/>
      <c r="AJ907" s="159"/>
      <c r="AK907" s="159"/>
      <c r="AL907" s="159"/>
      <c r="AM907" s="159"/>
      <c r="AN907" s="159"/>
      <c r="AO907" s="159"/>
      <c r="AP907" s="159"/>
      <c r="AQ907" s="159"/>
      <c r="AR907" s="159"/>
      <c r="AS907" s="159"/>
      <c r="AT907" s="159"/>
      <c r="AU907" s="159"/>
    </row>
    <row r="908" spans="2:47" s="38" customFormat="1" ht="12.75">
      <c r="B908" s="43"/>
      <c r="H908" s="159"/>
      <c r="I908" s="159"/>
      <c r="J908" s="159"/>
      <c r="K908" s="159"/>
      <c r="L908" s="159"/>
      <c r="M908" s="159"/>
      <c r="N908" s="159"/>
      <c r="O908" s="159"/>
      <c r="P908" s="159"/>
      <c r="Q908" s="159"/>
      <c r="R908" s="159"/>
      <c r="S908" s="159"/>
      <c r="T908" s="159"/>
      <c r="U908" s="159"/>
      <c r="V908" s="159"/>
      <c r="W908" s="159"/>
      <c r="X908" s="159"/>
      <c r="Y908" s="159"/>
      <c r="Z908" s="159"/>
      <c r="AA908" s="159"/>
      <c r="AB908" s="159"/>
      <c r="AC908" s="159"/>
      <c r="AD908" s="159"/>
      <c r="AE908" s="159"/>
      <c r="AF908" s="159"/>
      <c r="AG908" s="159"/>
      <c r="AH908" s="159"/>
      <c r="AI908" s="159"/>
      <c r="AJ908" s="159"/>
      <c r="AK908" s="159"/>
      <c r="AL908" s="159"/>
      <c r="AM908" s="159"/>
      <c r="AN908" s="159"/>
      <c r="AO908" s="159"/>
      <c r="AP908" s="159"/>
      <c r="AQ908" s="159"/>
      <c r="AR908" s="159"/>
      <c r="AS908" s="159"/>
      <c r="AT908" s="159"/>
      <c r="AU908" s="159"/>
    </row>
    <row r="909" spans="2:47" s="38" customFormat="1" ht="12.75">
      <c r="B909" s="43"/>
      <c r="H909" s="159"/>
      <c r="I909" s="159"/>
      <c r="J909" s="159"/>
      <c r="K909" s="159"/>
      <c r="L909" s="159"/>
      <c r="M909" s="159"/>
      <c r="N909" s="159"/>
      <c r="O909" s="159"/>
      <c r="P909" s="159"/>
      <c r="Q909" s="159"/>
      <c r="R909" s="159"/>
      <c r="S909" s="159"/>
      <c r="T909" s="159"/>
      <c r="U909" s="159"/>
      <c r="V909" s="159"/>
      <c r="W909" s="159"/>
      <c r="X909" s="159"/>
      <c r="Y909" s="159"/>
      <c r="Z909" s="159"/>
      <c r="AA909" s="159"/>
      <c r="AB909" s="159"/>
      <c r="AC909" s="159"/>
      <c r="AD909" s="159"/>
      <c r="AE909" s="159"/>
      <c r="AF909" s="159"/>
      <c r="AG909" s="159"/>
      <c r="AH909" s="159"/>
      <c r="AI909" s="159"/>
      <c r="AJ909" s="159"/>
      <c r="AK909" s="159"/>
      <c r="AL909" s="159"/>
      <c r="AM909" s="159"/>
      <c r="AN909" s="159"/>
      <c r="AO909" s="159"/>
      <c r="AP909" s="159"/>
      <c r="AQ909" s="159"/>
      <c r="AR909" s="159"/>
      <c r="AS909" s="159"/>
      <c r="AT909" s="159"/>
      <c r="AU909" s="159"/>
    </row>
    <row r="910" spans="2:47" s="38" customFormat="1" ht="12.75">
      <c r="B910" s="43"/>
      <c r="H910" s="159"/>
      <c r="I910" s="159"/>
      <c r="J910" s="159"/>
      <c r="K910" s="159"/>
      <c r="L910" s="159"/>
      <c r="M910" s="159"/>
      <c r="N910" s="159"/>
      <c r="O910" s="159"/>
      <c r="P910" s="159"/>
      <c r="Q910" s="159"/>
      <c r="R910" s="159"/>
      <c r="S910" s="159"/>
      <c r="T910" s="159"/>
      <c r="U910" s="159"/>
      <c r="V910" s="159"/>
      <c r="W910" s="159"/>
      <c r="X910" s="159"/>
      <c r="Y910" s="159"/>
      <c r="Z910" s="159"/>
      <c r="AA910" s="159"/>
      <c r="AB910" s="159"/>
      <c r="AC910" s="159"/>
      <c r="AD910" s="159"/>
      <c r="AE910" s="159"/>
      <c r="AF910" s="159"/>
      <c r="AG910" s="159"/>
      <c r="AH910" s="159"/>
      <c r="AI910" s="159"/>
      <c r="AJ910" s="159"/>
      <c r="AK910" s="159"/>
      <c r="AL910" s="159"/>
      <c r="AM910" s="159"/>
      <c r="AN910" s="159"/>
      <c r="AO910" s="159"/>
      <c r="AP910" s="159"/>
      <c r="AQ910" s="159"/>
      <c r="AR910" s="159"/>
      <c r="AS910" s="159"/>
      <c r="AT910" s="159"/>
      <c r="AU910" s="159"/>
    </row>
    <row r="911" spans="2:47" s="38" customFormat="1" ht="12.75">
      <c r="B911" s="43"/>
      <c r="H911" s="159"/>
      <c r="I911" s="159"/>
      <c r="J911" s="159"/>
      <c r="K911" s="159"/>
      <c r="L911" s="159"/>
      <c r="M911" s="159"/>
      <c r="N911" s="159"/>
      <c r="O911" s="159"/>
      <c r="P911" s="159"/>
      <c r="Q911" s="159"/>
      <c r="R911" s="159"/>
      <c r="S911" s="159"/>
      <c r="T911" s="159"/>
      <c r="U911" s="159"/>
      <c r="V911" s="159"/>
      <c r="W911" s="159"/>
      <c r="X911" s="159"/>
      <c r="Y911" s="159"/>
      <c r="Z911" s="159"/>
      <c r="AA911" s="159"/>
      <c r="AB911" s="159"/>
      <c r="AC911" s="159"/>
      <c r="AD911" s="159"/>
      <c r="AE911" s="159"/>
      <c r="AF911" s="159"/>
      <c r="AG911" s="159"/>
      <c r="AH911" s="159"/>
      <c r="AI911" s="159"/>
      <c r="AJ911" s="159"/>
      <c r="AK911" s="159"/>
      <c r="AL911" s="159"/>
      <c r="AM911" s="159"/>
      <c r="AN911" s="159"/>
      <c r="AO911" s="159"/>
      <c r="AP911" s="159"/>
      <c r="AQ911" s="159"/>
      <c r="AR911" s="159"/>
      <c r="AS911" s="159"/>
      <c r="AT911" s="159"/>
      <c r="AU911" s="159"/>
    </row>
    <row r="912" spans="2:47" s="38" customFormat="1" ht="12.75">
      <c r="B912" s="43"/>
      <c r="H912" s="159"/>
      <c r="I912" s="159"/>
      <c r="J912" s="159"/>
      <c r="K912" s="159"/>
      <c r="L912" s="159"/>
      <c r="M912" s="159"/>
      <c r="N912" s="159"/>
      <c r="O912" s="159"/>
      <c r="P912" s="159"/>
      <c r="Q912" s="159"/>
      <c r="R912" s="159"/>
      <c r="S912" s="159"/>
      <c r="T912" s="159"/>
      <c r="U912" s="159"/>
      <c r="V912" s="159"/>
      <c r="W912" s="159"/>
      <c r="X912" s="159"/>
      <c r="Y912" s="159"/>
      <c r="Z912" s="159"/>
      <c r="AA912" s="159"/>
      <c r="AB912" s="159"/>
      <c r="AC912" s="159"/>
      <c r="AD912" s="159"/>
      <c r="AE912" s="159"/>
      <c r="AF912" s="159"/>
      <c r="AG912" s="159"/>
      <c r="AH912" s="159"/>
      <c r="AI912" s="159"/>
      <c r="AJ912" s="159"/>
      <c r="AK912" s="159"/>
      <c r="AL912" s="159"/>
      <c r="AM912" s="159"/>
      <c r="AN912" s="159"/>
      <c r="AO912" s="159"/>
      <c r="AP912" s="159"/>
      <c r="AQ912" s="159"/>
      <c r="AR912" s="159"/>
      <c r="AS912" s="159"/>
      <c r="AT912" s="159"/>
      <c r="AU912" s="159"/>
    </row>
    <row r="913" spans="2:47" s="38" customFormat="1" ht="12.75">
      <c r="B913" s="43"/>
      <c r="H913" s="159"/>
      <c r="I913" s="159"/>
      <c r="J913" s="159"/>
      <c r="K913" s="159"/>
      <c r="L913" s="159"/>
      <c r="M913" s="159"/>
      <c r="N913" s="159"/>
      <c r="O913" s="159"/>
      <c r="P913" s="159"/>
      <c r="Q913" s="159"/>
      <c r="R913" s="159"/>
      <c r="S913" s="159"/>
      <c r="T913" s="159"/>
      <c r="U913" s="159"/>
      <c r="V913" s="159"/>
      <c r="W913" s="159"/>
      <c r="X913" s="159"/>
      <c r="Y913" s="159"/>
      <c r="Z913" s="159"/>
      <c r="AA913" s="159"/>
      <c r="AB913" s="159"/>
      <c r="AC913" s="159"/>
      <c r="AD913" s="159"/>
      <c r="AE913" s="159"/>
      <c r="AF913" s="159"/>
      <c r="AG913" s="159"/>
      <c r="AH913" s="159"/>
      <c r="AI913" s="159"/>
      <c r="AJ913" s="159"/>
      <c r="AK913" s="159"/>
      <c r="AL913" s="159"/>
      <c r="AM913" s="159"/>
      <c r="AN913" s="159"/>
      <c r="AO913" s="159"/>
      <c r="AP913" s="159"/>
      <c r="AQ913" s="159"/>
      <c r="AR913" s="159"/>
      <c r="AS913" s="159"/>
      <c r="AT913" s="159"/>
      <c r="AU913" s="159"/>
    </row>
    <row r="914" spans="2:47" s="38" customFormat="1" ht="12.75">
      <c r="B914" s="43"/>
      <c r="H914" s="159"/>
      <c r="I914" s="159"/>
      <c r="J914" s="159"/>
      <c r="K914" s="159"/>
      <c r="L914" s="159"/>
      <c r="M914" s="159"/>
      <c r="N914" s="159"/>
      <c r="O914" s="159"/>
      <c r="P914" s="159"/>
      <c r="Q914" s="159"/>
      <c r="R914" s="159"/>
      <c r="S914" s="159"/>
      <c r="T914" s="159"/>
      <c r="U914" s="159"/>
      <c r="V914" s="159"/>
      <c r="W914" s="159"/>
      <c r="X914" s="159"/>
      <c r="Y914" s="159"/>
      <c r="Z914" s="159"/>
      <c r="AA914" s="159"/>
      <c r="AB914" s="159"/>
      <c r="AC914" s="159"/>
      <c r="AD914" s="159"/>
      <c r="AE914" s="159"/>
      <c r="AF914" s="159"/>
      <c r="AG914" s="159"/>
      <c r="AH914" s="159"/>
      <c r="AI914" s="159"/>
      <c r="AJ914" s="159"/>
      <c r="AK914" s="159"/>
      <c r="AL914" s="159"/>
      <c r="AM914" s="159"/>
      <c r="AN914" s="159"/>
      <c r="AO914" s="159"/>
      <c r="AP914" s="159"/>
      <c r="AQ914" s="159"/>
      <c r="AR914" s="159"/>
      <c r="AS914" s="159"/>
      <c r="AT914" s="159"/>
      <c r="AU914" s="159"/>
    </row>
    <row r="915" spans="2:47" s="38" customFormat="1" ht="12.75">
      <c r="B915" s="43"/>
      <c r="H915" s="159"/>
      <c r="I915" s="159"/>
      <c r="J915" s="159"/>
      <c r="K915" s="159"/>
      <c r="L915" s="159"/>
      <c r="M915" s="159"/>
      <c r="N915" s="159"/>
      <c r="O915" s="159"/>
      <c r="P915" s="159"/>
      <c r="Q915" s="159"/>
      <c r="R915" s="159"/>
      <c r="S915" s="159"/>
      <c r="T915" s="159"/>
      <c r="U915" s="159"/>
      <c r="V915" s="159"/>
      <c r="W915" s="159"/>
      <c r="X915" s="159"/>
      <c r="Y915" s="159"/>
      <c r="Z915" s="159"/>
      <c r="AA915" s="159"/>
      <c r="AB915" s="159"/>
      <c r="AC915" s="159"/>
      <c r="AD915" s="159"/>
      <c r="AE915" s="159"/>
      <c r="AF915" s="159"/>
      <c r="AG915" s="159"/>
      <c r="AH915" s="159"/>
      <c r="AI915" s="159"/>
      <c r="AJ915" s="159"/>
      <c r="AK915" s="159"/>
      <c r="AL915" s="159"/>
      <c r="AM915" s="159"/>
      <c r="AN915" s="159"/>
      <c r="AO915" s="159"/>
      <c r="AP915" s="159"/>
      <c r="AQ915" s="159"/>
      <c r="AR915" s="159"/>
      <c r="AS915" s="159"/>
      <c r="AT915" s="159"/>
      <c r="AU915" s="159"/>
    </row>
    <row r="916" spans="2:47" s="38" customFormat="1" ht="12.75">
      <c r="B916" s="43"/>
      <c r="H916" s="159"/>
      <c r="I916" s="159"/>
      <c r="J916" s="159"/>
      <c r="K916" s="159"/>
      <c r="L916" s="159"/>
      <c r="M916" s="159"/>
      <c r="N916" s="159"/>
      <c r="O916" s="159"/>
      <c r="P916" s="159"/>
      <c r="Q916" s="159"/>
      <c r="R916" s="159"/>
      <c r="S916" s="159"/>
      <c r="T916" s="159"/>
      <c r="U916" s="159"/>
      <c r="V916" s="159"/>
      <c r="W916" s="159"/>
      <c r="X916" s="159"/>
      <c r="Y916" s="159"/>
      <c r="Z916" s="159"/>
      <c r="AA916" s="159"/>
      <c r="AB916" s="159"/>
      <c r="AC916" s="159"/>
      <c r="AD916" s="159"/>
      <c r="AE916" s="159"/>
      <c r="AF916" s="159"/>
      <c r="AG916" s="159"/>
      <c r="AH916" s="159"/>
      <c r="AI916" s="159"/>
      <c r="AJ916" s="159"/>
      <c r="AK916" s="159"/>
      <c r="AL916" s="159"/>
      <c r="AM916" s="159"/>
      <c r="AN916" s="159"/>
      <c r="AO916" s="159"/>
      <c r="AP916" s="159"/>
      <c r="AQ916" s="159"/>
      <c r="AR916" s="159"/>
      <c r="AS916" s="159"/>
      <c r="AT916" s="159"/>
      <c r="AU916" s="159"/>
    </row>
    <row r="917" spans="2:47" s="38" customFormat="1" ht="12.75">
      <c r="B917" s="43"/>
      <c r="H917" s="159"/>
      <c r="I917" s="159"/>
      <c r="J917" s="159"/>
      <c r="K917" s="159"/>
      <c r="L917" s="159"/>
      <c r="M917" s="159"/>
      <c r="N917" s="159"/>
      <c r="O917" s="159"/>
      <c r="P917" s="159"/>
      <c r="Q917" s="159"/>
      <c r="R917" s="159"/>
      <c r="S917" s="159"/>
      <c r="T917" s="159"/>
      <c r="U917" s="159"/>
      <c r="V917" s="159"/>
      <c r="W917" s="159"/>
      <c r="X917" s="159"/>
      <c r="Y917" s="159"/>
      <c r="Z917" s="159"/>
      <c r="AA917" s="159"/>
      <c r="AB917" s="159"/>
      <c r="AC917" s="159"/>
      <c r="AD917" s="159"/>
      <c r="AE917" s="159"/>
      <c r="AF917" s="159"/>
      <c r="AG917" s="159"/>
      <c r="AH917" s="159"/>
      <c r="AI917" s="159"/>
      <c r="AJ917" s="159"/>
      <c r="AK917" s="159"/>
      <c r="AL917" s="159"/>
      <c r="AM917" s="159"/>
      <c r="AN917" s="159"/>
      <c r="AO917" s="159"/>
      <c r="AP917" s="159"/>
      <c r="AQ917" s="159"/>
      <c r="AR917" s="159"/>
      <c r="AS917" s="159"/>
      <c r="AT917" s="159"/>
      <c r="AU917" s="159"/>
    </row>
    <row r="918" spans="2:47" s="38" customFormat="1" ht="12.75">
      <c r="B918" s="43"/>
      <c r="H918" s="159"/>
      <c r="I918" s="159"/>
      <c r="J918" s="159"/>
      <c r="K918" s="159"/>
      <c r="L918" s="159"/>
      <c r="M918" s="159"/>
      <c r="N918" s="159"/>
      <c r="O918" s="159"/>
      <c r="P918" s="159"/>
      <c r="Q918" s="159"/>
      <c r="R918" s="159"/>
      <c r="S918" s="159"/>
      <c r="T918" s="159"/>
      <c r="U918" s="159"/>
      <c r="V918" s="159"/>
      <c r="W918" s="159"/>
      <c r="X918" s="159"/>
      <c r="Y918" s="159"/>
      <c r="Z918" s="159"/>
      <c r="AA918" s="159"/>
      <c r="AB918" s="159"/>
      <c r="AC918" s="159"/>
      <c r="AD918" s="159"/>
      <c r="AE918" s="159"/>
      <c r="AF918" s="159"/>
      <c r="AG918" s="159"/>
      <c r="AH918" s="159"/>
      <c r="AI918" s="159"/>
      <c r="AJ918" s="159"/>
      <c r="AK918" s="159"/>
      <c r="AL918" s="159"/>
      <c r="AM918" s="159"/>
      <c r="AN918" s="159"/>
      <c r="AO918" s="159"/>
      <c r="AP918" s="159"/>
      <c r="AQ918" s="159"/>
      <c r="AR918" s="159"/>
      <c r="AS918" s="159"/>
      <c r="AT918" s="159"/>
      <c r="AU918" s="159"/>
    </row>
    <row r="919" spans="2:47" s="38" customFormat="1" ht="12.75">
      <c r="B919" s="43"/>
      <c r="H919" s="159"/>
      <c r="I919" s="159"/>
      <c r="J919" s="159"/>
      <c r="K919" s="159"/>
      <c r="L919" s="159"/>
      <c r="M919" s="159"/>
      <c r="N919" s="159"/>
      <c r="O919" s="159"/>
      <c r="P919" s="159"/>
      <c r="Q919" s="159"/>
      <c r="R919" s="159"/>
      <c r="S919" s="159"/>
      <c r="T919" s="159"/>
      <c r="U919" s="159"/>
      <c r="V919" s="159"/>
      <c r="W919" s="159"/>
      <c r="X919" s="159"/>
      <c r="Y919" s="159"/>
      <c r="Z919" s="159"/>
      <c r="AA919" s="159"/>
      <c r="AB919" s="159"/>
      <c r="AC919" s="159"/>
      <c r="AD919" s="159"/>
      <c r="AE919" s="159"/>
      <c r="AF919" s="159"/>
      <c r="AG919" s="159"/>
      <c r="AH919" s="159"/>
      <c r="AI919" s="159"/>
      <c r="AJ919" s="159"/>
      <c r="AK919" s="159"/>
      <c r="AL919" s="159"/>
      <c r="AM919" s="159"/>
      <c r="AN919" s="159"/>
      <c r="AO919" s="159"/>
      <c r="AP919" s="159"/>
      <c r="AQ919" s="159"/>
      <c r="AR919" s="159"/>
      <c r="AS919" s="159"/>
      <c r="AT919" s="159"/>
      <c r="AU919" s="159"/>
    </row>
    <row r="920" spans="2:47" s="38" customFormat="1" ht="12.75">
      <c r="B920" s="43"/>
      <c r="H920" s="159"/>
      <c r="I920" s="159"/>
      <c r="J920" s="159"/>
      <c r="K920" s="159"/>
      <c r="L920" s="159"/>
      <c r="M920" s="159"/>
      <c r="N920" s="159"/>
      <c r="O920" s="159"/>
      <c r="P920" s="159"/>
      <c r="Q920" s="159"/>
      <c r="R920" s="159"/>
      <c r="S920" s="159"/>
      <c r="T920" s="159"/>
      <c r="U920" s="159"/>
      <c r="V920" s="159"/>
      <c r="W920" s="159"/>
      <c r="X920" s="159"/>
      <c r="Y920" s="159"/>
      <c r="Z920" s="159"/>
      <c r="AA920" s="159"/>
      <c r="AB920" s="159"/>
      <c r="AC920" s="159"/>
      <c r="AD920" s="159"/>
      <c r="AE920" s="159"/>
      <c r="AF920" s="159"/>
      <c r="AG920" s="159"/>
      <c r="AH920" s="159"/>
      <c r="AI920" s="159"/>
      <c r="AJ920" s="159"/>
      <c r="AK920" s="159"/>
      <c r="AL920" s="159"/>
      <c r="AM920" s="159"/>
      <c r="AN920" s="159"/>
      <c r="AO920" s="159"/>
      <c r="AP920" s="159"/>
      <c r="AQ920" s="159"/>
      <c r="AR920" s="159"/>
      <c r="AS920" s="159"/>
      <c r="AT920" s="159"/>
      <c r="AU920" s="159"/>
    </row>
    <row r="921" spans="2:47" s="38" customFormat="1" ht="12.75">
      <c r="B921" s="43"/>
      <c r="H921" s="159"/>
      <c r="I921" s="159"/>
      <c r="J921" s="159"/>
      <c r="K921" s="159"/>
      <c r="L921" s="159"/>
      <c r="M921" s="159"/>
      <c r="N921" s="159"/>
      <c r="O921" s="159"/>
      <c r="P921" s="159"/>
      <c r="Q921" s="159"/>
      <c r="R921" s="159"/>
      <c r="S921" s="159"/>
      <c r="T921" s="159"/>
      <c r="U921" s="159"/>
      <c r="V921" s="159"/>
      <c r="W921" s="159"/>
      <c r="X921" s="159"/>
      <c r="Y921" s="159"/>
      <c r="Z921" s="159"/>
      <c r="AA921" s="159"/>
      <c r="AB921" s="159"/>
      <c r="AC921" s="159"/>
      <c r="AD921" s="159"/>
      <c r="AE921" s="159"/>
      <c r="AF921" s="159"/>
      <c r="AG921" s="159"/>
      <c r="AH921" s="159"/>
      <c r="AI921" s="159"/>
      <c r="AJ921" s="159"/>
      <c r="AK921" s="159"/>
      <c r="AL921" s="159"/>
      <c r="AM921" s="159"/>
      <c r="AN921" s="159"/>
      <c r="AO921" s="159"/>
      <c r="AP921" s="159"/>
      <c r="AQ921" s="159"/>
      <c r="AR921" s="159"/>
      <c r="AS921" s="159"/>
      <c r="AT921" s="159"/>
      <c r="AU921" s="159"/>
    </row>
    <row r="922" spans="2:47" s="38" customFormat="1" ht="12.75">
      <c r="B922" s="43"/>
      <c r="H922" s="159"/>
      <c r="I922" s="159"/>
      <c r="J922" s="159"/>
      <c r="K922" s="159"/>
      <c r="L922" s="159"/>
      <c r="M922" s="159"/>
      <c r="N922" s="159"/>
      <c r="O922" s="159"/>
      <c r="P922" s="159"/>
      <c r="Q922" s="159"/>
      <c r="R922" s="159"/>
      <c r="S922" s="159"/>
      <c r="T922" s="159"/>
      <c r="U922" s="159"/>
      <c r="V922" s="159"/>
      <c r="W922" s="159"/>
      <c r="X922" s="159"/>
      <c r="Y922" s="159"/>
      <c r="Z922" s="159"/>
      <c r="AA922" s="159"/>
      <c r="AB922" s="159"/>
      <c r="AC922" s="159"/>
      <c r="AD922" s="159"/>
      <c r="AE922" s="159"/>
      <c r="AF922" s="159"/>
      <c r="AG922" s="159"/>
      <c r="AH922" s="159"/>
      <c r="AI922" s="159"/>
      <c r="AJ922" s="159"/>
      <c r="AK922" s="159"/>
      <c r="AL922" s="159"/>
      <c r="AM922" s="159"/>
      <c r="AN922" s="159"/>
      <c r="AO922" s="159"/>
      <c r="AP922" s="159"/>
      <c r="AQ922" s="159"/>
      <c r="AR922" s="159"/>
      <c r="AS922" s="159"/>
      <c r="AT922" s="159"/>
      <c r="AU922" s="159"/>
    </row>
    <row r="923" spans="2:47" s="38" customFormat="1" ht="12.75">
      <c r="B923" s="43"/>
      <c r="H923" s="159"/>
      <c r="I923" s="159"/>
      <c r="J923" s="159"/>
      <c r="K923" s="159"/>
      <c r="L923" s="159"/>
      <c r="M923" s="159"/>
      <c r="N923" s="159"/>
      <c r="O923" s="159"/>
      <c r="P923" s="159"/>
      <c r="Q923" s="159"/>
      <c r="R923" s="159"/>
      <c r="S923" s="159"/>
      <c r="T923" s="159"/>
      <c r="U923" s="159"/>
      <c r="V923" s="159"/>
      <c r="W923" s="159"/>
      <c r="X923" s="159"/>
      <c r="Y923" s="159"/>
      <c r="Z923" s="159"/>
      <c r="AA923" s="159"/>
      <c r="AB923" s="159"/>
      <c r="AC923" s="159"/>
      <c r="AD923" s="159"/>
      <c r="AE923" s="159"/>
      <c r="AF923" s="159"/>
      <c r="AG923" s="159"/>
      <c r="AH923" s="159"/>
      <c r="AI923" s="159"/>
      <c r="AJ923" s="159"/>
      <c r="AK923" s="159"/>
      <c r="AL923" s="159"/>
      <c r="AM923" s="159"/>
      <c r="AN923" s="159"/>
      <c r="AO923" s="159"/>
      <c r="AP923" s="159"/>
      <c r="AQ923" s="159"/>
      <c r="AR923" s="159"/>
      <c r="AS923" s="159"/>
      <c r="AT923" s="159"/>
      <c r="AU923" s="159"/>
    </row>
    <row r="924" spans="2:47" s="38" customFormat="1" ht="12.75">
      <c r="B924" s="43"/>
      <c r="H924" s="159"/>
      <c r="I924" s="159"/>
      <c r="J924" s="159"/>
      <c r="K924" s="159"/>
      <c r="L924" s="159"/>
      <c r="M924" s="159"/>
      <c r="N924" s="159"/>
      <c r="O924" s="159"/>
      <c r="P924" s="159"/>
      <c r="Q924" s="159"/>
      <c r="R924" s="159"/>
      <c r="S924" s="159"/>
      <c r="T924" s="159"/>
      <c r="U924" s="159"/>
      <c r="V924" s="159"/>
      <c r="W924" s="159"/>
      <c r="X924" s="159"/>
      <c r="Y924" s="159"/>
      <c r="Z924" s="159"/>
      <c r="AA924" s="159"/>
      <c r="AB924" s="159"/>
      <c r="AC924" s="159"/>
      <c r="AD924" s="159"/>
      <c r="AE924" s="159"/>
      <c r="AF924" s="159"/>
      <c r="AG924" s="159"/>
      <c r="AH924" s="159"/>
      <c r="AI924" s="159"/>
      <c r="AJ924" s="159"/>
      <c r="AK924" s="159"/>
      <c r="AL924" s="159"/>
      <c r="AM924" s="159"/>
      <c r="AN924" s="159"/>
      <c r="AO924" s="159"/>
      <c r="AP924" s="159"/>
      <c r="AQ924" s="159"/>
      <c r="AR924" s="159"/>
      <c r="AS924" s="159"/>
      <c r="AT924" s="159"/>
      <c r="AU924" s="159"/>
    </row>
    <row r="925" spans="2:47" s="38" customFormat="1" ht="12.75">
      <c r="B925" s="43"/>
      <c r="H925" s="159"/>
      <c r="I925" s="159"/>
      <c r="J925" s="159"/>
      <c r="K925" s="159"/>
      <c r="L925" s="159"/>
      <c r="M925" s="159"/>
      <c r="N925" s="159"/>
      <c r="O925" s="159"/>
      <c r="P925" s="159"/>
      <c r="Q925" s="159"/>
      <c r="R925" s="159"/>
      <c r="S925" s="159"/>
      <c r="T925" s="159"/>
      <c r="U925" s="159"/>
      <c r="V925" s="159"/>
      <c r="W925" s="159"/>
      <c r="X925" s="159"/>
      <c r="Y925" s="159"/>
      <c r="Z925" s="159"/>
      <c r="AA925" s="159"/>
      <c r="AB925" s="159"/>
      <c r="AC925" s="159"/>
      <c r="AD925" s="159"/>
      <c r="AE925" s="159"/>
      <c r="AF925" s="159"/>
      <c r="AG925" s="159"/>
      <c r="AH925" s="159"/>
      <c r="AI925" s="159"/>
      <c r="AJ925" s="159"/>
      <c r="AK925" s="159"/>
      <c r="AL925" s="159"/>
      <c r="AM925" s="159"/>
      <c r="AN925" s="159"/>
      <c r="AO925" s="159"/>
      <c r="AP925" s="159"/>
      <c r="AQ925" s="159"/>
      <c r="AR925" s="159"/>
      <c r="AS925" s="159"/>
      <c r="AT925" s="159"/>
      <c r="AU925" s="159"/>
    </row>
    <row r="926" spans="2:47" s="38" customFormat="1" ht="12.75">
      <c r="B926" s="43"/>
      <c r="H926" s="159"/>
      <c r="I926" s="159"/>
      <c r="J926" s="159"/>
      <c r="K926" s="159"/>
      <c r="L926" s="159"/>
      <c r="M926" s="159"/>
      <c r="N926" s="159"/>
      <c r="O926" s="159"/>
      <c r="P926" s="159"/>
      <c r="Q926" s="159"/>
      <c r="R926" s="159"/>
      <c r="S926" s="159"/>
      <c r="T926" s="159"/>
      <c r="U926" s="159"/>
      <c r="V926" s="159"/>
      <c r="W926" s="159"/>
      <c r="X926" s="159"/>
      <c r="Y926" s="159"/>
      <c r="Z926" s="159"/>
      <c r="AA926" s="159"/>
      <c r="AB926" s="159"/>
      <c r="AC926" s="159"/>
      <c r="AD926" s="159"/>
      <c r="AE926" s="159"/>
      <c r="AF926" s="159"/>
      <c r="AG926" s="159"/>
      <c r="AH926" s="159"/>
      <c r="AI926" s="159"/>
      <c r="AJ926" s="159"/>
      <c r="AK926" s="159"/>
      <c r="AL926" s="159"/>
      <c r="AM926" s="159"/>
      <c r="AN926" s="159"/>
      <c r="AO926" s="159"/>
      <c r="AP926" s="159"/>
      <c r="AQ926" s="159"/>
      <c r="AR926" s="159"/>
      <c r="AS926" s="159"/>
      <c r="AT926" s="159"/>
      <c r="AU926" s="159"/>
    </row>
    <row r="927" spans="2:47" s="38" customFormat="1" ht="12.75">
      <c r="B927" s="43"/>
      <c r="H927" s="159"/>
      <c r="I927" s="159"/>
      <c r="J927" s="159"/>
      <c r="K927" s="159"/>
      <c r="L927" s="159"/>
      <c r="M927" s="159"/>
      <c r="N927" s="159"/>
      <c r="O927" s="159"/>
      <c r="P927" s="159"/>
      <c r="Q927" s="159"/>
      <c r="R927" s="159"/>
      <c r="S927" s="159"/>
      <c r="T927" s="159"/>
      <c r="U927" s="159"/>
      <c r="V927" s="159"/>
      <c r="W927" s="159"/>
      <c r="X927" s="159"/>
      <c r="Y927" s="159"/>
      <c r="Z927" s="159"/>
      <c r="AA927" s="159"/>
      <c r="AB927" s="159"/>
      <c r="AC927" s="159"/>
      <c r="AD927" s="159"/>
      <c r="AE927" s="159"/>
      <c r="AF927" s="159"/>
      <c r="AG927" s="159"/>
      <c r="AH927" s="159"/>
      <c r="AI927" s="159"/>
      <c r="AJ927" s="159"/>
      <c r="AK927" s="159"/>
      <c r="AL927" s="159"/>
      <c r="AM927" s="159"/>
      <c r="AN927" s="159"/>
      <c r="AO927" s="159"/>
      <c r="AP927" s="159"/>
      <c r="AQ927" s="159"/>
      <c r="AR927" s="159"/>
      <c r="AS927" s="159"/>
      <c r="AT927" s="159"/>
      <c r="AU927" s="159"/>
    </row>
    <row r="928" spans="2:47" s="38" customFormat="1" ht="12.75">
      <c r="B928" s="43"/>
      <c r="H928" s="159"/>
      <c r="I928" s="159"/>
      <c r="J928" s="159"/>
      <c r="K928" s="159"/>
      <c r="L928" s="159"/>
      <c r="M928" s="159"/>
      <c r="N928" s="159"/>
      <c r="O928" s="159"/>
      <c r="P928" s="159"/>
      <c r="Q928" s="159"/>
      <c r="R928" s="159"/>
      <c r="S928" s="159"/>
      <c r="T928" s="159"/>
      <c r="U928" s="159"/>
      <c r="V928" s="159"/>
      <c r="W928" s="159"/>
      <c r="X928" s="159"/>
      <c r="Y928" s="159"/>
      <c r="Z928" s="159"/>
      <c r="AA928" s="159"/>
      <c r="AB928" s="159"/>
      <c r="AC928" s="159"/>
      <c r="AD928" s="159"/>
      <c r="AE928" s="159"/>
      <c r="AF928" s="159"/>
      <c r="AG928" s="159"/>
      <c r="AH928" s="159"/>
      <c r="AI928" s="159"/>
      <c r="AJ928" s="159"/>
      <c r="AK928" s="159"/>
      <c r="AL928" s="159"/>
      <c r="AM928" s="159"/>
      <c r="AN928" s="159"/>
      <c r="AO928" s="159"/>
      <c r="AP928" s="159"/>
      <c r="AQ928" s="159"/>
      <c r="AR928" s="159"/>
      <c r="AS928" s="159"/>
      <c r="AT928" s="159"/>
      <c r="AU928" s="159"/>
    </row>
    <row r="929" spans="2:47" s="38" customFormat="1" ht="12.75">
      <c r="B929" s="43"/>
      <c r="H929" s="159"/>
      <c r="I929" s="159"/>
      <c r="J929" s="159"/>
      <c r="K929" s="159"/>
      <c r="L929" s="159"/>
      <c r="M929" s="159"/>
      <c r="N929" s="159"/>
      <c r="O929" s="159"/>
      <c r="P929" s="159"/>
      <c r="Q929" s="159"/>
      <c r="R929" s="159"/>
      <c r="S929" s="159"/>
      <c r="T929" s="159"/>
      <c r="U929" s="159"/>
      <c r="V929" s="159"/>
      <c r="W929" s="159"/>
      <c r="X929" s="159"/>
      <c r="Y929" s="159"/>
      <c r="Z929" s="159"/>
      <c r="AA929" s="159"/>
      <c r="AB929" s="159"/>
      <c r="AC929" s="159"/>
      <c r="AD929" s="159"/>
      <c r="AE929" s="159"/>
      <c r="AF929" s="159"/>
      <c r="AG929" s="159"/>
      <c r="AH929" s="159"/>
      <c r="AI929" s="159"/>
      <c r="AJ929" s="159"/>
      <c r="AK929" s="159"/>
      <c r="AL929" s="159"/>
      <c r="AM929" s="159"/>
      <c r="AN929" s="159"/>
      <c r="AO929" s="159"/>
      <c r="AP929" s="159"/>
      <c r="AQ929" s="159"/>
      <c r="AR929" s="159"/>
      <c r="AS929" s="159"/>
      <c r="AT929" s="159"/>
      <c r="AU929" s="159"/>
    </row>
    <row r="930" spans="2:47" s="38" customFormat="1" ht="12.75">
      <c r="B930" s="43"/>
      <c r="H930" s="159"/>
      <c r="I930" s="159"/>
      <c r="J930" s="159"/>
      <c r="K930" s="159"/>
      <c r="L930" s="159"/>
      <c r="M930" s="159"/>
      <c r="N930" s="159"/>
      <c r="O930" s="159"/>
      <c r="P930" s="159"/>
      <c r="Q930" s="159"/>
      <c r="R930" s="159"/>
      <c r="S930" s="159"/>
      <c r="T930" s="159"/>
      <c r="U930" s="159"/>
      <c r="V930" s="159"/>
      <c r="W930" s="159"/>
      <c r="X930" s="159"/>
      <c r="Y930" s="159"/>
      <c r="Z930" s="159"/>
      <c r="AA930" s="159"/>
      <c r="AB930" s="159"/>
      <c r="AC930" s="159"/>
      <c r="AD930" s="159"/>
      <c r="AE930" s="159"/>
      <c r="AF930" s="159"/>
      <c r="AG930" s="159"/>
      <c r="AH930" s="159"/>
      <c r="AI930" s="159"/>
      <c r="AJ930" s="159"/>
      <c r="AK930" s="159"/>
      <c r="AL930" s="159"/>
      <c r="AM930" s="159"/>
      <c r="AN930" s="159"/>
      <c r="AO930" s="159"/>
      <c r="AP930" s="159"/>
      <c r="AQ930" s="159"/>
      <c r="AR930" s="159"/>
      <c r="AS930" s="159"/>
      <c r="AT930" s="159"/>
      <c r="AU930" s="159"/>
    </row>
    <row r="931" spans="2:47" s="38" customFormat="1" ht="12.75">
      <c r="B931" s="43"/>
      <c r="H931" s="159"/>
      <c r="I931" s="159"/>
      <c r="J931" s="159"/>
      <c r="K931" s="159"/>
      <c r="L931" s="159"/>
      <c r="M931" s="159"/>
      <c r="N931" s="159"/>
      <c r="O931" s="159"/>
      <c r="P931" s="159"/>
      <c r="Q931" s="159"/>
      <c r="R931" s="159"/>
      <c r="S931" s="159"/>
      <c r="T931" s="159"/>
      <c r="U931" s="159"/>
      <c r="V931" s="159"/>
      <c r="W931" s="159"/>
      <c r="X931" s="159"/>
      <c r="Y931" s="159"/>
      <c r="Z931" s="159"/>
      <c r="AA931" s="159"/>
      <c r="AB931" s="159"/>
      <c r="AC931" s="159"/>
      <c r="AD931" s="159"/>
      <c r="AE931" s="159"/>
      <c r="AF931" s="159"/>
      <c r="AG931" s="159"/>
      <c r="AH931" s="159"/>
      <c r="AI931" s="159"/>
      <c r="AJ931" s="159"/>
      <c r="AK931" s="159"/>
      <c r="AL931" s="159"/>
      <c r="AM931" s="159"/>
      <c r="AN931" s="159"/>
      <c r="AO931" s="159"/>
      <c r="AP931" s="159"/>
      <c r="AQ931" s="159"/>
      <c r="AR931" s="159"/>
      <c r="AS931" s="159"/>
      <c r="AT931" s="159"/>
      <c r="AU931" s="159"/>
    </row>
    <row r="932" spans="2:47" s="38" customFormat="1" ht="12.75">
      <c r="B932" s="43"/>
      <c r="H932" s="159"/>
      <c r="I932" s="159"/>
      <c r="J932" s="159"/>
      <c r="K932" s="159"/>
      <c r="L932" s="159"/>
      <c r="M932" s="159"/>
      <c r="N932" s="159"/>
      <c r="O932" s="159"/>
      <c r="P932" s="159"/>
      <c r="Q932" s="159"/>
      <c r="R932" s="159"/>
      <c r="S932" s="159"/>
      <c r="T932" s="159"/>
      <c r="U932" s="159"/>
      <c r="V932" s="159"/>
      <c r="W932" s="159"/>
      <c r="X932" s="159"/>
      <c r="Y932" s="159"/>
      <c r="Z932" s="159"/>
      <c r="AA932" s="159"/>
      <c r="AB932" s="159"/>
      <c r="AC932" s="159"/>
      <c r="AD932" s="159"/>
      <c r="AE932" s="159"/>
      <c r="AF932" s="159"/>
      <c r="AG932" s="159"/>
      <c r="AH932" s="159"/>
      <c r="AI932" s="159"/>
      <c r="AJ932" s="159"/>
      <c r="AK932" s="159"/>
      <c r="AL932" s="159"/>
      <c r="AM932" s="159"/>
      <c r="AN932" s="159"/>
      <c r="AO932" s="159"/>
      <c r="AP932" s="159"/>
      <c r="AQ932" s="159"/>
      <c r="AR932" s="159"/>
      <c r="AS932" s="159"/>
      <c r="AT932" s="159"/>
      <c r="AU932" s="159"/>
    </row>
    <row r="933" spans="2:47" s="38" customFormat="1" ht="12.75">
      <c r="B933" s="43"/>
      <c r="H933" s="159"/>
      <c r="I933" s="159"/>
      <c r="J933" s="159"/>
      <c r="K933" s="159"/>
      <c r="L933" s="159"/>
      <c r="M933" s="159"/>
      <c r="N933" s="159"/>
      <c r="O933" s="159"/>
      <c r="P933" s="159"/>
      <c r="Q933" s="159"/>
      <c r="R933" s="159"/>
      <c r="S933" s="159"/>
      <c r="T933" s="159"/>
      <c r="U933" s="159"/>
      <c r="V933" s="159"/>
      <c r="W933" s="159"/>
      <c r="X933" s="159"/>
      <c r="Y933" s="159"/>
      <c r="Z933" s="159"/>
      <c r="AA933" s="159"/>
      <c r="AB933" s="159"/>
      <c r="AC933" s="159"/>
      <c r="AD933" s="159"/>
      <c r="AE933" s="159"/>
      <c r="AF933" s="159"/>
      <c r="AG933" s="159"/>
      <c r="AH933" s="159"/>
      <c r="AI933" s="159"/>
      <c r="AJ933" s="159"/>
      <c r="AK933" s="159"/>
      <c r="AL933" s="159"/>
      <c r="AM933" s="159"/>
      <c r="AN933" s="159"/>
      <c r="AO933" s="159"/>
      <c r="AP933" s="159"/>
      <c r="AQ933" s="159"/>
      <c r="AR933" s="159"/>
      <c r="AS933" s="159"/>
      <c r="AT933" s="159"/>
      <c r="AU933" s="159"/>
    </row>
    <row r="934" spans="2:47" s="38" customFormat="1" ht="12.75">
      <c r="B934" s="43"/>
      <c r="H934" s="159"/>
      <c r="I934" s="159"/>
      <c r="J934" s="159"/>
      <c r="K934" s="159"/>
      <c r="L934" s="159"/>
      <c r="M934" s="159"/>
      <c r="N934" s="159"/>
      <c r="O934" s="159"/>
      <c r="P934" s="159"/>
      <c r="Q934" s="159"/>
      <c r="R934" s="159"/>
      <c r="S934" s="159"/>
      <c r="T934" s="159"/>
      <c r="U934" s="159"/>
      <c r="V934" s="159"/>
      <c r="W934" s="159"/>
      <c r="X934" s="159"/>
      <c r="Y934" s="159"/>
      <c r="Z934" s="159"/>
      <c r="AA934" s="159"/>
      <c r="AB934" s="159"/>
      <c r="AC934" s="159"/>
      <c r="AD934" s="159"/>
      <c r="AE934" s="159"/>
      <c r="AF934" s="159"/>
      <c r="AG934" s="159"/>
      <c r="AH934" s="159"/>
      <c r="AI934" s="159"/>
      <c r="AJ934" s="159"/>
      <c r="AK934" s="159"/>
      <c r="AL934" s="159"/>
      <c r="AM934" s="159"/>
      <c r="AN934" s="159"/>
      <c r="AO934" s="159"/>
      <c r="AP934" s="159"/>
      <c r="AQ934" s="159"/>
      <c r="AR934" s="159"/>
      <c r="AS934" s="159"/>
      <c r="AT934" s="159"/>
      <c r="AU934" s="159"/>
    </row>
    <row r="935" spans="2:47" s="38" customFormat="1" ht="12.75">
      <c r="B935" s="43"/>
      <c r="H935" s="159"/>
      <c r="I935" s="159"/>
      <c r="J935" s="159"/>
      <c r="K935" s="159"/>
      <c r="L935" s="159"/>
      <c r="M935" s="159"/>
      <c r="N935" s="159"/>
      <c r="O935" s="159"/>
      <c r="P935" s="159"/>
      <c r="Q935" s="159"/>
      <c r="R935" s="159"/>
      <c r="S935" s="159"/>
      <c r="T935" s="159"/>
      <c r="U935" s="159"/>
      <c r="V935" s="159"/>
      <c r="W935" s="159"/>
      <c r="X935" s="159"/>
      <c r="Y935" s="159"/>
      <c r="Z935" s="159"/>
      <c r="AA935" s="159"/>
      <c r="AB935" s="159"/>
      <c r="AC935" s="159"/>
      <c r="AD935" s="159"/>
      <c r="AE935" s="159"/>
      <c r="AF935" s="159"/>
      <c r="AG935" s="159"/>
      <c r="AH935" s="159"/>
      <c r="AI935" s="159"/>
      <c r="AJ935" s="159"/>
      <c r="AK935" s="159"/>
      <c r="AL935" s="159"/>
      <c r="AM935" s="159"/>
      <c r="AN935" s="159"/>
      <c r="AO935" s="159"/>
      <c r="AP935" s="159"/>
      <c r="AQ935" s="159"/>
      <c r="AR935" s="159"/>
      <c r="AS935" s="159"/>
      <c r="AT935" s="159"/>
      <c r="AU935" s="159"/>
    </row>
    <row r="936" spans="2:47" s="38" customFormat="1" ht="12.75">
      <c r="B936" s="43"/>
      <c r="H936" s="159"/>
      <c r="I936" s="159"/>
      <c r="J936" s="159"/>
      <c r="K936" s="159"/>
      <c r="L936" s="159"/>
      <c r="M936" s="159"/>
      <c r="N936" s="159"/>
      <c r="O936" s="159"/>
      <c r="P936" s="159"/>
      <c r="Q936" s="159"/>
      <c r="R936" s="159"/>
      <c r="S936" s="159"/>
      <c r="T936" s="159"/>
      <c r="U936" s="159"/>
      <c r="V936" s="159"/>
      <c r="W936" s="159"/>
      <c r="X936" s="159"/>
      <c r="Y936" s="159"/>
      <c r="Z936" s="159"/>
      <c r="AA936" s="159"/>
      <c r="AB936" s="159"/>
      <c r="AC936" s="159"/>
      <c r="AD936" s="159"/>
      <c r="AE936" s="159"/>
      <c r="AF936" s="159"/>
      <c r="AG936" s="159"/>
      <c r="AH936" s="159"/>
      <c r="AI936" s="159"/>
      <c r="AJ936" s="159"/>
      <c r="AK936" s="159"/>
      <c r="AL936" s="159"/>
      <c r="AM936" s="159"/>
      <c r="AN936" s="159"/>
      <c r="AO936" s="159"/>
      <c r="AP936" s="159"/>
      <c r="AQ936" s="159"/>
      <c r="AR936" s="159"/>
      <c r="AS936" s="159"/>
      <c r="AT936" s="159"/>
      <c r="AU936" s="159"/>
    </row>
    <row r="937" spans="2:47" s="38" customFormat="1" ht="12.75">
      <c r="B937" s="43"/>
      <c r="H937" s="159"/>
      <c r="I937" s="159"/>
      <c r="J937" s="159"/>
      <c r="K937" s="159"/>
      <c r="L937" s="159"/>
      <c r="M937" s="159"/>
      <c r="N937" s="159"/>
      <c r="O937" s="159"/>
      <c r="P937" s="159"/>
      <c r="Q937" s="159"/>
      <c r="R937" s="159"/>
      <c r="S937" s="159"/>
      <c r="T937" s="159"/>
      <c r="U937" s="159"/>
      <c r="V937" s="159"/>
      <c r="W937" s="159"/>
      <c r="X937" s="159"/>
      <c r="Y937" s="159"/>
      <c r="Z937" s="159"/>
      <c r="AA937" s="159"/>
      <c r="AB937" s="159"/>
      <c r="AC937" s="159"/>
      <c r="AD937" s="159"/>
      <c r="AE937" s="159"/>
      <c r="AF937" s="159"/>
      <c r="AG937" s="159"/>
      <c r="AH937" s="159"/>
      <c r="AI937" s="159"/>
      <c r="AJ937" s="159"/>
      <c r="AK937" s="159"/>
      <c r="AL937" s="159"/>
      <c r="AM937" s="159"/>
      <c r="AN937" s="159"/>
      <c r="AO937" s="159"/>
      <c r="AP937" s="159"/>
      <c r="AQ937" s="159"/>
      <c r="AR937" s="159"/>
      <c r="AS937" s="159"/>
      <c r="AT937" s="159"/>
      <c r="AU937" s="159"/>
    </row>
    <row r="938" spans="2:47" s="38" customFormat="1" ht="12.75">
      <c r="B938" s="43"/>
      <c r="H938" s="159"/>
      <c r="I938" s="159"/>
      <c r="J938" s="159"/>
      <c r="K938" s="159"/>
      <c r="L938" s="159"/>
      <c r="M938" s="159"/>
      <c r="N938" s="159"/>
      <c r="O938" s="159"/>
      <c r="P938" s="159"/>
      <c r="Q938" s="159"/>
      <c r="R938" s="159"/>
      <c r="S938" s="159"/>
      <c r="T938" s="159"/>
      <c r="U938" s="159"/>
      <c r="V938" s="159"/>
      <c r="W938" s="159"/>
      <c r="X938" s="159"/>
      <c r="Y938" s="159"/>
      <c r="Z938" s="159"/>
      <c r="AA938" s="159"/>
      <c r="AB938" s="159"/>
      <c r="AC938" s="159"/>
      <c r="AD938" s="159"/>
      <c r="AE938" s="159"/>
      <c r="AF938" s="159"/>
      <c r="AG938" s="159"/>
      <c r="AH938" s="159"/>
      <c r="AI938" s="159"/>
      <c r="AJ938" s="159"/>
      <c r="AK938" s="159"/>
      <c r="AL938" s="159"/>
      <c r="AM938" s="159"/>
      <c r="AN938" s="159"/>
      <c r="AO938" s="159"/>
      <c r="AP938" s="159"/>
      <c r="AQ938" s="159"/>
      <c r="AR938" s="159"/>
      <c r="AS938" s="159"/>
      <c r="AT938" s="159"/>
      <c r="AU938" s="159"/>
    </row>
    <row r="939" spans="2:47" s="38" customFormat="1" ht="12.75">
      <c r="B939" s="43"/>
      <c r="H939" s="159"/>
      <c r="I939" s="159"/>
      <c r="J939" s="159"/>
      <c r="K939" s="159"/>
      <c r="L939" s="159"/>
      <c r="M939" s="159"/>
      <c r="N939" s="159"/>
      <c r="O939" s="159"/>
      <c r="P939" s="159"/>
      <c r="Q939" s="159"/>
      <c r="R939" s="159"/>
      <c r="S939" s="159"/>
      <c r="T939" s="159"/>
      <c r="U939" s="159"/>
      <c r="V939" s="159"/>
      <c r="W939" s="159"/>
      <c r="X939" s="159"/>
      <c r="Y939" s="159"/>
      <c r="Z939" s="159"/>
      <c r="AA939" s="159"/>
      <c r="AB939" s="159"/>
      <c r="AC939" s="159"/>
      <c r="AD939" s="159"/>
      <c r="AE939" s="159"/>
      <c r="AF939" s="159"/>
      <c r="AG939" s="159"/>
      <c r="AH939" s="159"/>
      <c r="AI939" s="159"/>
      <c r="AJ939" s="159"/>
      <c r="AK939" s="159"/>
      <c r="AL939" s="159"/>
      <c r="AM939" s="159"/>
      <c r="AN939" s="159"/>
      <c r="AO939" s="159"/>
      <c r="AP939" s="159"/>
      <c r="AQ939" s="159"/>
      <c r="AR939" s="159"/>
      <c r="AS939" s="159"/>
      <c r="AT939" s="159"/>
      <c r="AU939" s="159"/>
    </row>
    <row r="940" spans="2:47" s="38" customFormat="1" ht="12.75">
      <c r="B940" s="43"/>
      <c r="H940" s="159"/>
      <c r="I940" s="159"/>
      <c r="J940" s="159"/>
      <c r="K940" s="159"/>
      <c r="L940" s="159"/>
      <c r="M940" s="159"/>
      <c r="N940" s="159"/>
      <c r="O940" s="159"/>
      <c r="P940" s="159"/>
      <c r="Q940" s="159"/>
      <c r="R940" s="159"/>
      <c r="S940" s="159"/>
      <c r="T940" s="159"/>
      <c r="U940" s="159"/>
      <c r="V940" s="159"/>
      <c r="W940" s="159"/>
      <c r="X940" s="159"/>
      <c r="Y940" s="159"/>
      <c r="Z940" s="159"/>
      <c r="AA940" s="159"/>
      <c r="AB940" s="159"/>
      <c r="AC940" s="159"/>
      <c r="AD940" s="159"/>
      <c r="AE940" s="159"/>
      <c r="AF940" s="159"/>
      <c r="AG940" s="159"/>
      <c r="AH940" s="159"/>
      <c r="AI940" s="159"/>
      <c r="AJ940" s="159"/>
      <c r="AK940" s="159"/>
      <c r="AL940" s="159"/>
      <c r="AM940" s="159"/>
      <c r="AN940" s="159"/>
      <c r="AO940" s="159"/>
      <c r="AP940" s="159"/>
      <c r="AQ940" s="159"/>
      <c r="AR940" s="159"/>
      <c r="AS940" s="159"/>
      <c r="AT940" s="159"/>
      <c r="AU940" s="159"/>
    </row>
    <row r="941" spans="2:47" s="38" customFormat="1" ht="12.75">
      <c r="B941" s="43"/>
      <c r="H941" s="159"/>
      <c r="I941" s="159"/>
      <c r="J941" s="159"/>
      <c r="K941" s="159"/>
      <c r="L941" s="159"/>
      <c r="M941" s="159"/>
      <c r="N941" s="159"/>
      <c r="O941" s="159"/>
      <c r="P941" s="159"/>
      <c r="Q941" s="159"/>
      <c r="R941" s="159"/>
      <c r="S941" s="159"/>
      <c r="T941" s="159"/>
      <c r="U941" s="159"/>
      <c r="V941" s="159"/>
      <c r="W941" s="159"/>
      <c r="X941" s="159"/>
      <c r="Y941" s="159"/>
      <c r="Z941" s="159"/>
      <c r="AA941" s="159"/>
      <c r="AB941" s="159"/>
      <c r="AC941" s="159"/>
      <c r="AD941" s="159"/>
      <c r="AE941" s="159"/>
      <c r="AF941" s="159"/>
      <c r="AG941" s="159"/>
      <c r="AH941" s="159"/>
      <c r="AI941" s="159"/>
      <c r="AJ941" s="159"/>
      <c r="AK941" s="159"/>
      <c r="AL941" s="159"/>
      <c r="AM941" s="159"/>
      <c r="AN941" s="159"/>
      <c r="AO941" s="159"/>
      <c r="AP941" s="159"/>
      <c r="AQ941" s="159"/>
      <c r="AR941" s="159"/>
      <c r="AS941" s="159"/>
      <c r="AT941" s="159"/>
      <c r="AU941" s="159"/>
    </row>
    <row r="942" spans="2:47" s="38" customFormat="1" ht="12.75">
      <c r="B942" s="43"/>
      <c r="H942" s="159"/>
      <c r="I942" s="159"/>
      <c r="J942" s="159"/>
      <c r="K942" s="159"/>
      <c r="L942" s="159"/>
      <c r="M942" s="159"/>
      <c r="N942" s="159"/>
      <c r="O942" s="159"/>
      <c r="P942" s="159"/>
      <c r="Q942" s="159"/>
      <c r="R942" s="159"/>
      <c r="S942" s="159"/>
      <c r="T942" s="159"/>
      <c r="U942" s="159"/>
      <c r="V942" s="159"/>
      <c r="W942" s="159"/>
      <c r="X942" s="159"/>
      <c r="Y942" s="159"/>
      <c r="Z942" s="159"/>
      <c r="AA942" s="159"/>
      <c r="AB942" s="159"/>
      <c r="AC942" s="159"/>
      <c r="AD942" s="159"/>
      <c r="AE942" s="159"/>
      <c r="AF942" s="159"/>
      <c r="AG942" s="159"/>
      <c r="AH942" s="159"/>
      <c r="AI942" s="159"/>
      <c r="AJ942" s="159"/>
      <c r="AK942" s="159"/>
      <c r="AL942" s="159"/>
      <c r="AM942" s="159"/>
      <c r="AN942" s="159"/>
      <c r="AO942" s="159"/>
      <c r="AP942" s="159"/>
      <c r="AQ942" s="159"/>
      <c r="AR942" s="159"/>
      <c r="AS942" s="159"/>
      <c r="AT942" s="159"/>
      <c r="AU942" s="159"/>
    </row>
    <row r="943" spans="2:47" s="38" customFormat="1" ht="12.75">
      <c r="B943" s="43"/>
      <c r="H943" s="159"/>
      <c r="I943" s="159"/>
      <c r="J943" s="159"/>
      <c r="K943" s="159"/>
      <c r="L943" s="159"/>
      <c r="M943" s="159"/>
      <c r="N943" s="159"/>
      <c r="O943" s="159"/>
      <c r="P943" s="159"/>
      <c r="Q943" s="159"/>
      <c r="R943" s="159"/>
      <c r="S943" s="159"/>
      <c r="T943" s="159"/>
      <c r="U943" s="159"/>
      <c r="V943" s="159"/>
      <c r="W943" s="159"/>
      <c r="X943" s="159"/>
      <c r="Y943" s="159"/>
      <c r="Z943" s="159"/>
      <c r="AA943" s="159"/>
      <c r="AB943" s="159"/>
      <c r="AC943" s="159"/>
      <c r="AD943" s="159"/>
      <c r="AE943" s="159"/>
      <c r="AF943" s="159"/>
      <c r="AG943" s="159"/>
      <c r="AH943" s="159"/>
      <c r="AI943" s="159"/>
      <c r="AJ943" s="159"/>
      <c r="AK943" s="159"/>
      <c r="AL943" s="159"/>
      <c r="AM943" s="159"/>
      <c r="AN943" s="159"/>
      <c r="AO943" s="159"/>
      <c r="AP943" s="159"/>
      <c r="AQ943" s="159"/>
      <c r="AR943" s="159"/>
      <c r="AS943" s="159"/>
      <c r="AT943" s="159"/>
      <c r="AU943" s="159"/>
    </row>
    <row r="944" spans="2:47" s="38" customFormat="1" ht="12.75">
      <c r="B944" s="43"/>
      <c r="H944" s="159"/>
      <c r="I944" s="159"/>
      <c r="J944" s="159"/>
      <c r="K944" s="159"/>
      <c r="L944" s="159"/>
      <c r="M944" s="159"/>
      <c r="N944" s="159"/>
      <c r="O944" s="159"/>
      <c r="P944" s="159"/>
      <c r="Q944" s="159"/>
      <c r="R944" s="159"/>
      <c r="S944" s="159"/>
      <c r="T944" s="159"/>
      <c r="U944" s="159"/>
      <c r="V944" s="159"/>
      <c r="W944" s="159"/>
      <c r="X944" s="159"/>
      <c r="Y944" s="159"/>
      <c r="Z944" s="159"/>
      <c r="AA944" s="159"/>
      <c r="AB944" s="159"/>
      <c r="AC944" s="159"/>
      <c r="AD944" s="159"/>
      <c r="AE944" s="159"/>
      <c r="AF944" s="159"/>
      <c r="AG944" s="159"/>
      <c r="AH944" s="159"/>
      <c r="AI944" s="159"/>
      <c r="AJ944" s="159"/>
      <c r="AK944" s="159"/>
      <c r="AL944" s="159"/>
      <c r="AM944" s="159"/>
      <c r="AN944" s="159"/>
      <c r="AO944" s="159"/>
      <c r="AP944" s="159"/>
      <c r="AQ944" s="159"/>
      <c r="AR944" s="159"/>
      <c r="AS944" s="159"/>
      <c r="AT944" s="159"/>
      <c r="AU944" s="159"/>
    </row>
    <row r="945" spans="2:47" s="38" customFormat="1" ht="12.75">
      <c r="B945" s="43"/>
      <c r="H945" s="159"/>
      <c r="I945" s="159"/>
      <c r="J945" s="159"/>
      <c r="K945" s="159"/>
      <c r="L945" s="159"/>
      <c r="M945" s="159"/>
      <c r="N945" s="159"/>
      <c r="O945" s="159"/>
      <c r="P945" s="159"/>
      <c r="Q945" s="159"/>
      <c r="R945" s="159"/>
      <c r="S945" s="159"/>
      <c r="T945" s="159"/>
      <c r="U945" s="159"/>
      <c r="V945" s="159"/>
      <c r="W945" s="159"/>
      <c r="X945" s="159"/>
      <c r="Y945" s="159"/>
      <c r="Z945" s="159"/>
      <c r="AA945" s="159"/>
      <c r="AB945" s="159"/>
      <c r="AC945" s="159"/>
      <c r="AD945" s="159"/>
      <c r="AE945" s="159"/>
      <c r="AF945" s="159"/>
      <c r="AG945" s="159"/>
      <c r="AH945" s="159"/>
      <c r="AI945" s="159"/>
      <c r="AJ945" s="159"/>
      <c r="AK945" s="159"/>
      <c r="AL945" s="159"/>
      <c r="AM945" s="159"/>
      <c r="AN945" s="159"/>
      <c r="AO945" s="159"/>
      <c r="AP945" s="159"/>
      <c r="AQ945" s="159"/>
      <c r="AR945" s="159"/>
      <c r="AS945" s="159"/>
      <c r="AT945" s="159"/>
      <c r="AU945" s="159"/>
    </row>
    <row r="946" spans="2:47" s="38" customFormat="1" ht="12.75">
      <c r="B946" s="43"/>
      <c r="H946" s="159"/>
      <c r="I946" s="159"/>
      <c r="J946" s="159"/>
      <c r="K946" s="159"/>
      <c r="L946" s="159"/>
      <c r="M946" s="159"/>
      <c r="N946" s="159"/>
      <c r="O946" s="159"/>
      <c r="P946" s="159"/>
      <c r="Q946" s="159"/>
      <c r="R946" s="159"/>
      <c r="S946" s="159"/>
      <c r="T946" s="159"/>
      <c r="U946" s="159"/>
      <c r="V946" s="159"/>
      <c r="W946" s="159"/>
      <c r="X946" s="159"/>
      <c r="Y946" s="159"/>
      <c r="Z946" s="159"/>
      <c r="AA946" s="159"/>
      <c r="AB946" s="159"/>
      <c r="AC946" s="159"/>
      <c r="AD946" s="159"/>
      <c r="AE946" s="159"/>
      <c r="AF946" s="159"/>
      <c r="AG946" s="159"/>
      <c r="AH946" s="159"/>
      <c r="AI946" s="159"/>
      <c r="AJ946" s="159"/>
      <c r="AK946" s="159"/>
      <c r="AL946" s="159"/>
      <c r="AM946" s="159"/>
      <c r="AN946" s="159"/>
      <c r="AO946" s="159"/>
      <c r="AP946" s="159"/>
      <c r="AQ946" s="159"/>
      <c r="AR946" s="159"/>
      <c r="AS946" s="159"/>
      <c r="AT946" s="159"/>
      <c r="AU946" s="159"/>
    </row>
    <row r="947" spans="2:47" s="38" customFormat="1" ht="12.75">
      <c r="B947" s="43"/>
      <c r="H947" s="159"/>
      <c r="I947" s="159"/>
      <c r="J947" s="159"/>
      <c r="K947" s="159"/>
      <c r="L947" s="159"/>
      <c r="M947" s="159"/>
      <c r="N947" s="159"/>
      <c r="O947" s="159"/>
      <c r="P947" s="159"/>
      <c r="Q947" s="159"/>
      <c r="R947" s="159"/>
      <c r="S947" s="159"/>
      <c r="T947" s="159"/>
      <c r="U947" s="159"/>
      <c r="V947" s="159"/>
      <c r="W947" s="159"/>
      <c r="X947" s="159"/>
      <c r="Y947" s="159"/>
      <c r="Z947" s="159"/>
      <c r="AA947" s="159"/>
      <c r="AB947" s="159"/>
      <c r="AC947" s="159"/>
      <c r="AD947" s="159"/>
      <c r="AE947" s="159"/>
      <c r="AF947" s="159"/>
      <c r="AG947" s="159"/>
      <c r="AH947" s="159"/>
      <c r="AI947" s="159"/>
      <c r="AJ947" s="159"/>
      <c r="AK947" s="159"/>
      <c r="AL947" s="159"/>
      <c r="AM947" s="159"/>
      <c r="AN947" s="159"/>
      <c r="AO947" s="159"/>
      <c r="AP947" s="159"/>
      <c r="AQ947" s="159"/>
      <c r="AR947" s="159"/>
      <c r="AS947" s="159"/>
      <c r="AT947" s="159"/>
      <c r="AU947" s="159"/>
    </row>
    <row r="948" spans="2:47" s="38" customFormat="1" ht="12.75">
      <c r="B948" s="43"/>
      <c r="H948" s="159"/>
      <c r="I948" s="159"/>
      <c r="J948" s="159"/>
      <c r="K948" s="159"/>
      <c r="L948" s="159"/>
      <c r="M948" s="159"/>
      <c r="N948" s="159"/>
      <c r="O948" s="159"/>
      <c r="P948" s="159"/>
      <c r="Q948" s="159"/>
      <c r="R948" s="159"/>
      <c r="S948" s="159"/>
      <c r="T948" s="159"/>
      <c r="U948" s="159"/>
      <c r="V948" s="159"/>
      <c r="W948" s="159"/>
      <c r="X948" s="159"/>
      <c r="Y948" s="159"/>
      <c r="Z948" s="159"/>
      <c r="AA948" s="159"/>
      <c r="AB948" s="159"/>
      <c r="AC948" s="159"/>
      <c r="AD948" s="159"/>
      <c r="AE948" s="159"/>
      <c r="AF948" s="159"/>
      <c r="AG948" s="159"/>
      <c r="AH948" s="159"/>
      <c r="AI948" s="159"/>
      <c r="AJ948" s="159"/>
      <c r="AK948" s="159"/>
      <c r="AL948" s="159"/>
      <c r="AM948" s="159"/>
      <c r="AN948" s="159"/>
      <c r="AO948" s="159"/>
      <c r="AP948" s="159"/>
      <c r="AQ948" s="159"/>
      <c r="AR948" s="159"/>
      <c r="AS948" s="159"/>
      <c r="AT948" s="159"/>
      <c r="AU948" s="159"/>
    </row>
    <row r="949" spans="2:47" s="38" customFormat="1" ht="12.75">
      <c r="B949" s="43"/>
      <c r="H949" s="159"/>
      <c r="I949" s="159"/>
      <c r="J949" s="159"/>
      <c r="K949" s="159"/>
      <c r="L949" s="159"/>
      <c r="M949" s="159"/>
      <c r="N949" s="159"/>
      <c r="O949" s="159"/>
      <c r="P949" s="159"/>
      <c r="Q949" s="159"/>
      <c r="R949" s="159"/>
      <c r="S949" s="159"/>
      <c r="T949" s="159"/>
      <c r="U949" s="159"/>
      <c r="V949" s="159"/>
      <c r="W949" s="159"/>
      <c r="X949" s="159"/>
      <c r="Y949" s="159"/>
      <c r="Z949" s="159"/>
      <c r="AA949" s="159"/>
      <c r="AB949" s="159"/>
      <c r="AC949" s="159"/>
      <c r="AD949" s="159"/>
      <c r="AE949" s="159"/>
      <c r="AF949" s="159"/>
      <c r="AG949" s="159"/>
      <c r="AH949" s="159"/>
      <c r="AI949" s="159"/>
      <c r="AJ949" s="159"/>
      <c r="AK949" s="159"/>
      <c r="AL949" s="159"/>
      <c r="AM949" s="159"/>
      <c r="AN949" s="159"/>
      <c r="AO949" s="159"/>
      <c r="AP949" s="159"/>
      <c r="AQ949" s="159"/>
      <c r="AR949" s="159"/>
      <c r="AS949" s="159"/>
      <c r="AT949" s="159"/>
      <c r="AU949" s="159"/>
    </row>
    <row r="950" spans="2:47" s="38" customFormat="1" ht="12.75">
      <c r="B950" s="43"/>
      <c r="H950" s="159"/>
      <c r="I950" s="159"/>
      <c r="J950" s="159"/>
      <c r="K950" s="159"/>
      <c r="L950" s="159"/>
      <c r="M950" s="159"/>
      <c r="N950" s="159"/>
      <c r="O950" s="159"/>
      <c r="P950" s="159"/>
      <c r="Q950" s="159"/>
      <c r="R950" s="159"/>
      <c r="S950" s="159"/>
      <c r="T950" s="159"/>
      <c r="U950" s="159"/>
      <c r="V950" s="159"/>
      <c r="W950" s="159"/>
      <c r="X950" s="159"/>
      <c r="Y950" s="159"/>
      <c r="Z950" s="159"/>
      <c r="AA950" s="159"/>
      <c r="AB950" s="159"/>
      <c r="AC950" s="159"/>
      <c r="AD950" s="159"/>
      <c r="AE950" s="159"/>
      <c r="AF950" s="159"/>
      <c r="AG950" s="159"/>
      <c r="AH950" s="159"/>
      <c r="AI950" s="159"/>
      <c r="AJ950" s="159"/>
      <c r="AK950" s="159"/>
      <c r="AL950" s="159"/>
      <c r="AM950" s="159"/>
      <c r="AN950" s="159"/>
      <c r="AO950" s="159"/>
      <c r="AP950" s="159"/>
      <c r="AQ950" s="159"/>
      <c r="AR950" s="159"/>
      <c r="AS950" s="159"/>
      <c r="AT950" s="159"/>
      <c r="AU950" s="159"/>
    </row>
    <row r="951" spans="2:47" s="38" customFormat="1" ht="12.75">
      <c r="B951" s="43"/>
      <c r="H951" s="159"/>
      <c r="I951" s="159"/>
      <c r="J951" s="159"/>
      <c r="K951" s="159"/>
      <c r="L951" s="159"/>
      <c r="M951" s="159"/>
      <c r="N951" s="159"/>
      <c r="O951" s="159"/>
      <c r="P951" s="159"/>
      <c r="Q951" s="159"/>
      <c r="R951" s="159"/>
      <c r="S951" s="159"/>
      <c r="T951" s="159"/>
      <c r="U951" s="159"/>
      <c r="V951" s="159"/>
      <c r="W951" s="159"/>
      <c r="X951" s="159"/>
      <c r="Y951" s="159"/>
      <c r="Z951" s="159"/>
      <c r="AA951" s="159"/>
      <c r="AB951" s="159"/>
      <c r="AC951" s="159"/>
      <c r="AD951" s="159"/>
      <c r="AE951" s="159"/>
      <c r="AF951" s="159"/>
      <c r="AG951" s="159"/>
      <c r="AH951" s="159"/>
      <c r="AI951" s="159"/>
      <c r="AJ951" s="159"/>
      <c r="AK951" s="159"/>
      <c r="AL951" s="159"/>
      <c r="AM951" s="159"/>
      <c r="AN951" s="159"/>
      <c r="AO951" s="159"/>
      <c r="AP951" s="159"/>
      <c r="AQ951" s="159"/>
      <c r="AR951" s="159"/>
      <c r="AS951" s="159"/>
      <c r="AT951" s="159"/>
      <c r="AU951" s="159"/>
    </row>
    <row r="952" spans="2:47" s="38" customFormat="1" ht="12.75">
      <c r="B952" s="43"/>
      <c r="H952" s="159"/>
      <c r="I952" s="159"/>
      <c r="J952" s="159"/>
      <c r="K952" s="159"/>
      <c r="L952" s="159"/>
      <c r="M952" s="159"/>
      <c r="N952" s="159"/>
      <c r="O952" s="159"/>
      <c r="P952" s="159"/>
      <c r="Q952" s="159"/>
      <c r="R952" s="159"/>
      <c r="S952" s="159"/>
      <c r="T952" s="159"/>
      <c r="U952" s="159"/>
      <c r="V952" s="159"/>
      <c r="W952" s="159"/>
      <c r="X952" s="159"/>
      <c r="Y952" s="159"/>
      <c r="Z952" s="159"/>
      <c r="AA952" s="159"/>
      <c r="AB952" s="159"/>
      <c r="AC952" s="159"/>
      <c r="AD952" s="159"/>
      <c r="AE952" s="159"/>
      <c r="AF952" s="159"/>
      <c r="AG952" s="159"/>
      <c r="AH952" s="159"/>
      <c r="AI952" s="159"/>
      <c r="AJ952" s="159"/>
      <c r="AK952" s="159"/>
      <c r="AL952" s="159"/>
      <c r="AM952" s="159"/>
      <c r="AN952" s="159"/>
      <c r="AO952" s="159"/>
      <c r="AP952" s="159"/>
      <c r="AQ952" s="159"/>
      <c r="AR952" s="159"/>
      <c r="AS952" s="159"/>
      <c r="AT952" s="159"/>
      <c r="AU952" s="159"/>
    </row>
    <row r="953" spans="2:47" s="38" customFormat="1" ht="12.75">
      <c r="B953" s="43"/>
      <c r="H953" s="159"/>
      <c r="I953" s="159"/>
      <c r="J953" s="159"/>
      <c r="K953" s="159"/>
      <c r="L953" s="159"/>
      <c r="M953" s="159"/>
      <c r="N953" s="159"/>
      <c r="O953" s="159"/>
      <c r="P953" s="159"/>
      <c r="Q953" s="159"/>
      <c r="R953" s="159"/>
      <c r="S953" s="159"/>
      <c r="T953" s="159"/>
      <c r="U953" s="159"/>
      <c r="V953" s="159"/>
      <c r="W953" s="159"/>
      <c r="X953" s="159"/>
      <c r="Y953" s="159"/>
      <c r="Z953" s="159"/>
      <c r="AA953" s="159"/>
      <c r="AB953" s="159"/>
      <c r="AC953" s="159"/>
      <c r="AD953" s="159"/>
      <c r="AE953" s="159"/>
      <c r="AF953" s="159"/>
      <c r="AG953" s="159"/>
      <c r="AH953" s="159"/>
      <c r="AI953" s="159"/>
      <c r="AJ953" s="159"/>
      <c r="AK953" s="159"/>
      <c r="AL953" s="159"/>
      <c r="AM953" s="159"/>
      <c r="AN953" s="159"/>
      <c r="AO953" s="159"/>
      <c r="AP953" s="159"/>
      <c r="AQ953" s="159"/>
      <c r="AR953" s="159"/>
      <c r="AS953" s="159"/>
      <c r="AT953" s="159"/>
      <c r="AU953" s="159"/>
    </row>
    <row r="954" spans="2:47" s="38" customFormat="1" ht="12.75">
      <c r="B954" s="43"/>
      <c r="H954" s="159"/>
      <c r="I954" s="159"/>
      <c r="J954" s="159"/>
      <c r="K954" s="159"/>
      <c r="L954" s="159"/>
      <c r="M954" s="159"/>
      <c r="N954" s="159"/>
      <c r="O954" s="159"/>
      <c r="P954" s="159"/>
      <c r="Q954" s="159"/>
      <c r="R954" s="159"/>
      <c r="S954" s="159"/>
      <c r="T954" s="159"/>
      <c r="U954" s="159"/>
      <c r="V954" s="159"/>
      <c r="W954" s="159"/>
      <c r="X954" s="159"/>
      <c r="Y954" s="159"/>
      <c r="Z954" s="159"/>
      <c r="AA954" s="159"/>
      <c r="AB954" s="159"/>
      <c r="AC954" s="159"/>
      <c r="AD954" s="159"/>
      <c r="AE954" s="159"/>
      <c r="AF954" s="159"/>
      <c r="AG954" s="159"/>
      <c r="AH954" s="159"/>
      <c r="AI954" s="159"/>
      <c r="AJ954" s="159"/>
      <c r="AK954" s="159"/>
      <c r="AL954" s="159"/>
      <c r="AM954" s="159"/>
      <c r="AN954" s="159"/>
      <c r="AO954" s="159"/>
      <c r="AP954" s="159"/>
      <c r="AQ954" s="159"/>
      <c r="AR954" s="159"/>
      <c r="AS954" s="159"/>
      <c r="AT954" s="159"/>
      <c r="AU954" s="159"/>
    </row>
    <row r="955" spans="2:47" s="38" customFormat="1" ht="12.75">
      <c r="B955" s="43"/>
      <c r="H955" s="159"/>
      <c r="I955" s="159"/>
      <c r="J955" s="159"/>
      <c r="K955" s="159"/>
      <c r="L955" s="159"/>
      <c r="M955" s="159"/>
      <c r="N955" s="159"/>
      <c r="O955" s="159"/>
      <c r="P955" s="159"/>
      <c r="Q955" s="159"/>
      <c r="R955" s="159"/>
      <c r="S955" s="159"/>
      <c r="T955" s="159"/>
      <c r="U955" s="159"/>
      <c r="V955" s="159"/>
      <c r="W955" s="159"/>
      <c r="X955" s="159"/>
      <c r="Y955" s="159"/>
      <c r="Z955" s="159"/>
      <c r="AA955" s="159"/>
      <c r="AB955" s="159"/>
      <c r="AC955" s="159"/>
      <c r="AD955" s="159"/>
      <c r="AE955" s="159"/>
      <c r="AF955" s="159"/>
      <c r="AG955" s="159"/>
      <c r="AH955" s="159"/>
      <c r="AI955" s="159"/>
      <c r="AJ955" s="159"/>
      <c r="AK955" s="159"/>
      <c r="AL955" s="159"/>
      <c r="AM955" s="159"/>
      <c r="AN955" s="159"/>
      <c r="AO955" s="159"/>
      <c r="AP955" s="159"/>
      <c r="AQ955" s="159"/>
      <c r="AR955" s="159"/>
      <c r="AS955" s="159"/>
      <c r="AT955" s="159"/>
      <c r="AU955" s="159"/>
    </row>
    <row r="956" spans="2:47" s="38" customFormat="1" ht="12.75">
      <c r="B956" s="43"/>
      <c r="H956" s="159"/>
      <c r="I956" s="159"/>
      <c r="J956" s="159"/>
      <c r="K956" s="159"/>
      <c r="L956" s="159"/>
      <c r="M956" s="159"/>
      <c r="N956" s="159"/>
      <c r="O956" s="159"/>
      <c r="P956" s="159"/>
      <c r="Q956" s="159"/>
      <c r="R956" s="159"/>
      <c r="S956" s="159"/>
      <c r="T956" s="159"/>
      <c r="U956" s="159"/>
      <c r="V956" s="159"/>
      <c r="W956" s="159"/>
      <c r="X956" s="159"/>
      <c r="Y956" s="159"/>
      <c r="Z956" s="159"/>
      <c r="AA956" s="159"/>
      <c r="AB956" s="159"/>
      <c r="AC956" s="159"/>
      <c r="AD956" s="159"/>
      <c r="AE956" s="159"/>
      <c r="AF956" s="159"/>
      <c r="AG956" s="159"/>
      <c r="AH956" s="159"/>
      <c r="AI956" s="159"/>
      <c r="AJ956" s="159"/>
      <c r="AK956" s="159"/>
      <c r="AL956" s="159"/>
      <c r="AM956" s="159"/>
      <c r="AN956" s="159"/>
      <c r="AO956" s="159"/>
      <c r="AP956" s="159"/>
      <c r="AQ956" s="159"/>
      <c r="AR956" s="159"/>
      <c r="AS956" s="159"/>
      <c r="AT956" s="159"/>
      <c r="AU956" s="159"/>
    </row>
    <row r="957" spans="2:47" s="38" customFormat="1" ht="12.75">
      <c r="B957" s="43"/>
      <c r="H957" s="159"/>
      <c r="I957" s="159"/>
      <c r="J957" s="159"/>
      <c r="K957" s="159"/>
      <c r="L957" s="159"/>
      <c r="M957" s="159"/>
      <c r="N957" s="159"/>
      <c r="O957" s="159"/>
      <c r="P957" s="159"/>
      <c r="Q957" s="159"/>
      <c r="R957" s="159"/>
      <c r="S957" s="159"/>
      <c r="T957" s="159"/>
      <c r="U957" s="159"/>
      <c r="V957" s="159"/>
      <c r="W957" s="159"/>
      <c r="X957" s="159"/>
      <c r="Y957" s="159"/>
      <c r="Z957" s="159"/>
      <c r="AA957" s="159"/>
      <c r="AB957" s="159"/>
      <c r="AC957" s="159"/>
      <c r="AD957" s="159"/>
      <c r="AE957" s="159"/>
      <c r="AF957" s="159"/>
      <c r="AG957" s="159"/>
      <c r="AH957" s="159"/>
      <c r="AI957" s="159"/>
      <c r="AJ957" s="159"/>
      <c r="AK957" s="159"/>
      <c r="AL957" s="159"/>
      <c r="AM957" s="159"/>
      <c r="AN957" s="159"/>
      <c r="AO957" s="159"/>
      <c r="AP957" s="159"/>
      <c r="AQ957" s="159"/>
      <c r="AR957" s="159"/>
      <c r="AS957" s="159"/>
      <c r="AT957" s="159"/>
      <c r="AU957" s="159"/>
    </row>
    <row r="958" spans="2:47" s="38" customFormat="1" ht="12.75">
      <c r="B958" s="43"/>
      <c r="H958" s="159"/>
      <c r="I958" s="159"/>
      <c r="J958" s="159"/>
      <c r="K958" s="159"/>
      <c r="L958" s="159"/>
      <c r="M958" s="159"/>
      <c r="N958" s="159"/>
      <c r="O958" s="159"/>
      <c r="P958" s="159"/>
      <c r="Q958" s="159"/>
      <c r="R958" s="159"/>
      <c r="S958" s="159"/>
      <c r="T958" s="159"/>
      <c r="U958" s="159"/>
      <c r="V958" s="159"/>
      <c r="W958" s="159"/>
      <c r="X958" s="159"/>
      <c r="Y958" s="159"/>
      <c r="Z958" s="159"/>
      <c r="AA958" s="159"/>
      <c r="AB958" s="159"/>
      <c r="AC958" s="159"/>
      <c r="AD958" s="159"/>
      <c r="AE958" s="159"/>
      <c r="AF958" s="159"/>
      <c r="AG958" s="159"/>
      <c r="AH958" s="159"/>
      <c r="AI958" s="159"/>
      <c r="AJ958" s="159"/>
      <c r="AK958" s="159"/>
      <c r="AL958" s="159"/>
      <c r="AM958" s="159"/>
      <c r="AN958" s="159"/>
      <c r="AO958" s="159"/>
      <c r="AP958" s="159"/>
      <c r="AQ958" s="159"/>
      <c r="AR958" s="159"/>
      <c r="AS958" s="159"/>
      <c r="AT958" s="159"/>
      <c r="AU958" s="159"/>
    </row>
    <row r="959" spans="2:47" s="38" customFormat="1" ht="12.75">
      <c r="B959" s="43"/>
      <c r="H959" s="159"/>
      <c r="I959" s="159"/>
      <c r="J959" s="159"/>
      <c r="K959" s="159"/>
      <c r="L959" s="159"/>
      <c r="M959" s="159"/>
      <c r="N959" s="159"/>
      <c r="O959" s="159"/>
      <c r="P959" s="159"/>
      <c r="Q959" s="159"/>
      <c r="R959" s="159"/>
      <c r="S959" s="159"/>
      <c r="T959" s="159"/>
      <c r="U959" s="159"/>
      <c r="V959" s="159"/>
      <c r="W959" s="159"/>
      <c r="X959" s="159"/>
      <c r="Y959" s="159"/>
      <c r="Z959" s="159"/>
      <c r="AA959" s="159"/>
      <c r="AB959" s="159"/>
      <c r="AC959" s="159"/>
      <c r="AD959" s="159"/>
      <c r="AE959" s="159"/>
      <c r="AF959" s="159"/>
      <c r="AG959" s="159"/>
      <c r="AH959" s="159"/>
      <c r="AI959" s="159"/>
      <c r="AJ959" s="159"/>
      <c r="AK959" s="159"/>
      <c r="AL959" s="159"/>
      <c r="AM959" s="159"/>
      <c r="AN959" s="159"/>
      <c r="AO959" s="159"/>
      <c r="AP959" s="159"/>
      <c r="AQ959" s="159"/>
      <c r="AR959" s="159"/>
      <c r="AS959" s="159"/>
      <c r="AT959" s="159"/>
      <c r="AU959" s="159"/>
    </row>
    <row r="960" spans="2:47" s="38" customFormat="1" ht="12.75">
      <c r="B960" s="43"/>
      <c r="H960" s="159"/>
      <c r="I960" s="159"/>
      <c r="J960" s="159"/>
      <c r="K960" s="159"/>
      <c r="L960" s="159"/>
      <c r="M960" s="159"/>
      <c r="N960" s="159"/>
      <c r="O960" s="159"/>
      <c r="P960" s="159"/>
      <c r="Q960" s="159"/>
      <c r="R960" s="159"/>
      <c r="S960" s="159"/>
      <c r="T960" s="159"/>
      <c r="U960" s="159"/>
      <c r="V960" s="159"/>
      <c r="W960" s="159"/>
      <c r="X960" s="159"/>
      <c r="Y960" s="159"/>
      <c r="Z960" s="159"/>
      <c r="AA960" s="159"/>
      <c r="AB960" s="159"/>
      <c r="AC960" s="159"/>
      <c r="AD960" s="159"/>
      <c r="AE960" s="159"/>
      <c r="AF960" s="159"/>
      <c r="AG960" s="159"/>
      <c r="AH960" s="159"/>
      <c r="AI960" s="159"/>
      <c r="AJ960" s="159"/>
      <c r="AK960" s="159"/>
      <c r="AL960" s="159"/>
      <c r="AM960" s="159"/>
      <c r="AN960" s="159"/>
      <c r="AO960" s="159"/>
      <c r="AP960" s="159"/>
      <c r="AQ960" s="159"/>
      <c r="AR960" s="159"/>
      <c r="AS960" s="159"/>
      <c r="AT960" s="159"/>
      <c r="AU960" s="159"/>
    </row>
    <row r="961" spans="2:47" s="38" customFormat="1" ht="12.75">
      <c r="B961" s="43"/>
      <c r="H961" s="159"/>
      <c r="I961" s="159"/>
      <c r="J961" s="159"/>
      <c r="K961" s="159"/>
      <c r="L961" s="159"/>
      <c r="M961" s="159"/>
      <c r="N961" s="159"/>
      <c r="O961" s="159"/>
      <c r="P961" s="159"/>
      <c r="Q961" s="159"/>
      <c r="R961" s="159"/>
      <c r="S961" s="159"/>
      <c r="T961" s="159"/>
      <c r="U961" s="159"/>
      <c r="V961" s="159"/>
      <c r="W961" s="159"/>
      <c r="X961" s="159"/>
      <c r="Y961" s="159"/>
      <c r="Z961" s="159"/>
      <c r="AA961" s="159"/>
      <c r="AB961" s="159"/>
      <c r="AC961" s="159"/>
      <c r="AD961" s="159"/>
      <c r="AE961" s="159"/>
      <c r="AF961" s="159"/>
      <c r="AG961" s="159"/>
      <c r="AH961" s="159"/>
      <c r="AI961" s="159"/>
      <c r="AJ961" s="159"/>
      <c r="AK961" s="159"/>
      <c r="AL961" s="159"/>
      <c r="AM961" s="159"/>
      <c r="AN961" s="159"/>
      <c r="AO961" s="159"/>
      <c r="AP961" s="159"/>
      <c r="AQ961" s="159"/>
      <c r="AR961" s="159"/>
      <c r="AS961" s="159"/>
      <c r="AT961" s="159"/>
      <c r="AU961" s="159"/>
    </row>
    <row r="962" spans="2:47" s="38" customFormat="1" ht="12.75">
      <c r="B962" s="43"/>
      <c r="H962" s="159"/>
      <c r="I962" s="159"/>
      <c r="J962" s="159"/>
      <c r="K962" s="159"/>
      <c r="L962" s="159"/>
      <c r="M962" s="159"/>
      <c r="N962" s="159"/>
      <c r="O962" s="159"/>
      <c r="P962" s="159"/>
      <c r="Q962" s="159"/>
      <c r="R962" s="159"/>
      <c r="S962" s="159"/>
      <c r="T962" s="159"/>
      <c r="U962" s="159"/>
      <c r="V962" s="159"/>
      <c r="W962" s="159"/>
      <c r="X962" s="159"/>
      <c r="Y962" s="159"/>
      <c r="Z962" s="159"/>
      <c r="AA962" s="159"/>
      <c r="AB962" s="159"/>
      <c r="AC962" s="159"/>
      <c r="AD962" s="159"/>
      <c r="AE962" s="159"/>
      <c r="AF962" s="159"/>
      <c r="AG962" s="159"/>
      <c r="AH962" s="159"/>
      <c r="AI962" s="159"/>
      <c r="AJ962" s="159"/>
      <c r="AK962" s="159"/>
      <c r="AL962" s="159"/>
      <c r="AM962" s="159"/>
      <c r="AN962" s="159"/>
      <c r="AO962" s="159"/>
      <c r="AP962" s="159"/>
      <c r="AQ962" s="159"/>
      <c r="AR962" s="159"/>
      <c r="AS962" s="159"/>
      <c r="AT962" s="159"/>
      <c r="AU962" s="159"/>
    </row>
    <row r="963" spans="2:47" s="38" customFormat="1" ht="12.75">
      <c r="B963" s="43"/>
      <c r="H963" s="159"/>
      <c r="I963" s="159"/>
      <c r="J963" s="159"/>
      <c r="K963" s="159"/>
      <c r="L963" s="159"/>
      <c r="M963" s="159"/>
      <c r="N963" s="159"/>
      <c r="O963" s="159"/>
      <c r="P963" s="159"/>
      <c r="Q963" s="159"/>
      <c r="R963" s="159"/>
      <c r="S963" s="159"/>
      <c r="T963" s="159"/>
      <c r="U963" s="159"/>
      <c r="V963" s="159"/>
      <c r="W963" s="159"/>
      <c r="X963" s="159"/>
      <c r="Y963" s="159"/>
      <c r="Z963" s="159"/>
      <c r="AA963" s="159"/>
      <c r="AB963" s="159"/>
      <c r="AC963" s="159"/>
      <c r="AD963" s="159"/>
      <c r="AE963" s="159"/>
      <c r="AF963" s="159"/>
      <c r="AG963" s="159"/>
      <c r="AH963" s="159"/>
      <c r="AI963" s="159"/>
      <c r="AJ963" s="159"/>
      <c r="AK963" s="159"/>
      <c r="AL963" s="159"/>
      <c r="AM963" s="159"/>
      <c r="AN963" s="159"/>
      <c r="AO963" s="159"/>
      <c r="AP963" s="159"/>
      <c r="AQ963" s="159"/>
      <c r="AR963" s="159"/>
      <c r="AS963" s="159"/>
      <c r="AT963" s="159"/>
      <c r="AU963" s="159"/>
    </row>
    <row r="964" spans="2:47" s="38" customFormat="1" ht="12.75">
      <c r="B964" s="43"/>
      <c r="H964" s="159"/>
      <c r="I964" s="159"/>
      <c r="J964" s="159"/>
      <c r="K964" s="159"/>
      <c r="L964" s="159"/>
      <c r="M964" s="159"/>
      <c r="N964" s="159"/>
      <c r="O964" s="159"/>
      <c r="P964" s="159"/>
      <c r="Q964" s="159"/>
      <c r="R964" s="159"/>
      <c r="S964" s="159"/>
      <c r="T964" s="159"/>
      <c r="U964" s="159"/>
      <c r="V964" s="159"/>
      <c r="W964" s="159"/>
      <c r="X964" s="159"/>
      <c r="Y964" s="159"/>
      <c r="Z964" s="159"/>
      <c r="AA964" s="159"/>
      <c r="AB964" s="159"/>
      <c r="AC964" s="159"/>
      <c r="AD964" s="159"/>
      <c r="AE964" s="159"/>
      <c r="AF964" s="159"/>
      <c r="AG964" s="159"/>
      <c r="AH964" s="159"/>
      <c r="AI964" s="159"/>
      <c r="AJ964" s="159"/>
      <c r="AK964" s="159"/>
      <c r="AL964" s="159"/>
      <c r="AM964" s="159"/>
      <c r="AN964" s="159"/>
      <c r="AO964" s="159"/>
      <c r="AP964" s="159"/>
      <c r="AQ964" s="159"/>
      <c r="AR964" s="159"/>
      <c r="AS964" s="159"/>
      <c r="AT964" s="159"/>
      <c r="AU964" s="159"/>
    </row>
    <row r="965" spans="2:47" s="38" customFormat="1" ht="12.75">
      <c r="B965" s="43"/>
      <c r="H965" s="159"/>
      <c r="I965" s="159"/>
      <c r="J965" s="159"/>
      <c r="K965" s="159"/>
      <c r="L965" s="159"/>
      <c r="M965" s="159"/>
      <c r="N965" s="159"/>
      <c r="O965" s="159"/>
      <c r="P965" s="159"/>
      <c r="Q965" s="159"/>
      <c r="R965" s="159"/>
      <c r="S965" s="159"/>
      <c r="T965" s="159"/>
      <c r="U965" s="159"/>
      <c r="V965" s="159"/>
      <c r="W965" s="159"/>
      <c r="X965" s="159"/>
      <c r="Y965" s="159"/>
      <c r="Z965" s="159"/>
      <c r="AA965" s="159"/>
      <c r="AB965" s="159"/>
      <c r="AC965" s="159"/>
      <c r="AD965" s="159"/>
      <c r="AE965" s="159"/>
      <c r="AF965" s="159"/>
      <c r="AG965" s="159"/>
      <c r="AH965" s="159"/>
      <c r="AI965" s="159"/>
      <c r="AJ965" s="159"/>
      <c r="AK965" s="159"/>
      <c r="AL965" s="159"/>
      <c r="AM965" s="159"/>
      <c r="AN965" s="159"/>
      <c r="AO965" s="159"/>
      <c r="AP965" s="159"/>
      <c r="AQ965" s="159"/>
      <c r="AR965" s="159"/>
      <c r="AS965" s="159"/>
      <c r="AT965" s="159"/>
      <c r="AU965" s="159"/>
    </row>
    <row r="966" spans="2:47" s="38" customFormat="1" ht="12.75">
      <c r="B966" s="43"/>
      <c r="H966" s="159"/>
      <c r="I966" s="159"/>
      <c r="J966" s="159"/>
      <c r="K966" s="159"/>
      <c r="L966" s="159"/>
      <c r="M966" s="159"/>
      <c r="N966" s="159"/>
      <c r="O966" s="159"/>
      <c r="P966" s="159"/>
      <c r="Q966" s="159"/>
      <c r="R966" s="159"/>
      <c r="S966" s="159"/>
      <c r="T966" s="159"/>
      <c r="U966" s="159"/>
      <c r="V966" s="159"/>
      <c r="W966" s="159"/>
      <c r="X966" s="159"/>
      <c r="Y966" s="159"/>
      <c r="Z966" s="159"/>
      <c r="AA966" s="159"/>
      <c r="AB966" s="159"/>
      <c r="AC966" s="159"/>
      <c r="AD966" s="159"/>
      <c r="AE966" s="159"/>
      <c r="AF966" s="159"/>
      <c r="AG966" s="159"/>
      <c r="AH966" s="159"/>
      <c r="AI966" s="159"/>
      <c r="AJ966" s="159"/>
      <c r="AK966" s="159"/>
      <c r="AL966" s="159"/>
      <c r="AM966" s="159"/>
      <c r="AN966" s="159"/>
      <c r="AO966" s="159"/>
      <c r="AP966" s="159"/>
      <c r="AQ966" s="159"/>
      <c r="AR966" s="159"/>
      <c r="AS966" s="159"/>
      <c r="AT966" s="159"/>
      <c r="AU966" s="159"/>
    </row>
    <row r="967" spans="2:47" s="38" customFormat="1" ht="12.75">
      <c r="B967" s="43"/>
      <c r="H967" s="159"/>
      <c r="I967" s="159"/>
      <c r="J967" s="159"/>
      <c r="K967" s="159"/>
      <c r="L967" s="159"/>
      <c r="M967" s="159"/>
      <c r="N967" s="159"/>
      <c r="O967" s="159"/>
      <c r="P967" s="159"/>
      <c r="Q967" s="159"/>
      <c r="R967" s="159"/>
      <c r="S967" s="159"/>
      <c r="T967" s="159"/>
      <c r="U967" s="159"/>
      <c r="V967" s="159"/>
      <c r="W967" s="159"/>
      <c r="X967" s="159"/>
      <c r="Y967" s="159"/>
      <c r="Z967" s="159"/>
      <c r="AA967" s="159"/>
      <c r="AB967" s="159"/>
      <c r="AC967" s="159"/>
      <c r="AD967" s="159"/>
      <c r="AE967" s="159"/>
      <c r="AF967" s="159"/>
      <c r="AG967" s="159"/>
      <c r="AH967" s="159"/>
      <c r="AI967" s="159"/>
      <c r="AJ967" s="159"/>
      <c r="AK967" s="159"/>
      <c r="AL967" s="159"/>
      <c r="AM967" s="159"/>
      <c r="AN967" s="159"/>
      <c r="AO967" s="159"/>
      <c r="AP967" s="159"/>
      <c r="AQ967" s="159"/>
      <c r="AR967" s="159"/>
      <c r="AS967" s="159"/>
      <c r="AT967" s="159"/>
      <c r="AU967" s="159"/>
    </row>
    <row r="968" spans="2:47" s="38" customFormat="1" ht="12.75">
      <c r="B968" s="43"/>
      <c r="H968" s="159"/>
      <c r="I968" s="159"/>
      <c r="J968" s="159"/>
      <c r="K968" s="159"/>
      <c r="L968" s="159"/>
      <c r="M968" s="159"/>
      <c r="N968" s="159"/>
      <c r="O968" s="159"/>
      <c r="P968" s="159"/>
      <c r="Q968" s="159"/>
      <c r="R968" s="159"/>
      <c r="S968" s="159"/>
      <c r="T968" s="159"/>
      <c r="U968" s="159"/>
      <c r="V968" s="159"/>
      <c r="W968" s="159"/>
      <c r="X968" s="159"/>
      <c r="Y968" s="159"/>
      <c r="Z968" s="159"/>
      <c r="AA968" s="159"/>
      <c r="AB968" s="159"/>
      <c r="AC968" s="159"/>
      <c r="AD968" s="159"/>
      <c r="AE968" s="159"/>
      <c r="AF968" s="159"/>
      <c r="AG968" s="159"/>
      <c r="AH968" s="159"/>
      <c r="AI968" s="159"/>
      <c r="AJ968" s="159"/>
      <c r="AK968" s="159"/>
      <c r="AL968" s="159"/>
      <c r="AM968" s="159"/>
      <c r="AN968" s="159"/>
      <c r="AO968" s="159"/>
      <c r="AP968" s="159"/>
      <c r="AQ968" s="159"/>
      <c r="AR968" s="159"/>
      <c r="AS968" s="159"/>
      <c r="AT968" s="159"/>
      <c r="AU968" s="159"/>
    </row>
    <row r="969" spans="2:47" s="38" customFormat="1" ht="12.75">
      <c r="B969" s="43"/>
      <c r="H969" s="159"/>
      <c r="I969" s="159"/>
      <c r="J969" s="159"/>
      <c r="K969" s="159"/>
      <c r="L969" s="159"/>
      <c r="M969" s="159"/>
      <c r="N969" s="159"/>
      <c r="O969" s="159"/>
      <c r="P969" s="159"/>
      <c r="Q969" s="159"/>
      <c r="R969" s="159"/>
      <c r="S969" s="159"/>
      <c r="T969" s="159"/>
      <c r="U969" s="159"/>
      <c r="V969" s="159"/>
      <c r="W969" s="159"/>
      <c r="X969" s="159"/>
      <c r="Y969" s="159"/>
      <c r="Z969" s="159"/>
      <c r="AA969" s="159"/>
      <c r="AB969" s="159"/>
      <c r="AC969" s="159"/>
      <c r="AD969" s="159"/>
      <c r="AE969" s="159"/>
      <c r="AF969" s="159"/>
      <c r="AG969" s="159"/>
      <c r="AH969" s="159"/>
      <c r="AI969" s="159"/>
      <c r="AJ969" s="159"/>
      <c r="AK969" s="159"/>
      <c r="AL969" s="159"/>
      <c r="AM969" s="159"/>
      <c r="AN969" s="159"/>
      <c r="AO969" s="159"/>
      <c r="AP969" s="159"/>
      <c r="AQ969" s="159"/>
      <c r="AR969" s="159"/>
      <c r="AS969" s="159"/>
      <c r="AT969" s="159"/>
      <c r="AU969" s="159"/>
    </row>
    <row r="970" spans="2:47" s="38" customFormat="1" ht="12.75">
      <c r="B970" s="43"/>
      <c r="H970" s="159"/>
      <c r="I970" s="159"/>
      <c r="J970" s="159"/>
      <c r="K970" s="159"/>
      <c r="L970" s="159"/>
      <c r="M970" s="159"/>
      <c r="N970" s="159"/>
      <c r="O970" s="159"/>
      <c r="P970" s="159"/>
      <c r="Q970" s="159"/>
      <c r="R970" s="159"/>
      <c r="S970" s="159"/>
      <c r="T970" s="159"/>
      <c r="U970" s="159"/>
      <c r="V970" s="159"/>
      <c r="W970" s="159"/>
      <c r="X970" s="159"/>
      <c r="Y970" s="159"/>
      <c r="Z970" s="159"/>
      <c r="AA970" s="159"/>
      <c r="AB970" s="159"/>
      <c r="AC970" s="159"/>
      <c r="AD970" s="159"/>
      <c r="AE970" s="159"/>
      <c r="AF970" s="159"/>
      <c r="AG970" s="159"/>
      <c r="AH970" s="159"/>
      <c r="AI970" s="159"/>
      <c r="AJ970" s="159"/>
      <c r="AK970" s="159"/>
      <c r="AL970" s="159"/>
      <c r="AM970" s="159"/>
      <c r="AN970" s="159"/>
      <c r="AO970" s="159"/>
      <c r="AP970" s="159"/>
      <c r="AQ970" s="159"/>
      <c r="AR970" s="159"/>
      <c r="AS970" s="159"/>
      <c r="AT970" s="159"/>
      <c r="AU970" s="159"/>
    </row>
    <row r="971" spans="2:47" s="38" customFormat="1" ht="12.75">
      <c r="B971" s="43"/>
      <c r="H971" s="159"/>
      <c r="I971" s="159"/>
      <c r="J971" s="159"/>
      <c r="K971" s="159"/>
      <c r="L971" s="159"/>
      <c r="M971" s="159"/>
      <c r="N971" s="159"/>
      <c r="O971" s="159"/>
      <c r="P971" s="159"/>
      <c r="Q971" s="159"/>
      <c r="R971" s="159"/>
      <c r="S971" s="159"/>
      <c r="T971" s="159"/>
      <c r="U971" s="159"/>
      <c r="V971" s="159"/>
      <c r="W971" s="159"/>
      <c r="X971" s="159"/>
      <c r="Y971" s="159"/>
      <c r="Z971" s="159"/>
      <c r="AA971" s="159"/>
      <c r="AB971" s="159"/>
      <c r="AC971" s="159"/>
      <c r="AD971" s="159"/>
      <c r="AE971" s="159"/>
      <c r="AF971" s="159"/>
      <c r="AG971" s="159"/>
      <c r="AH971" s="159"/>
      <c r="AI971" s="159"/>
      <c r="AJ971" s="159"/>
      <c r="AK971" s="159"/>
      <c r="AL971" s="159"/>
      <c r="AM971" s="159"/>
      <c r="AN971" s="159"/>
      <c r="AO971" s="159"/>
      <c r="AP971" s="159"/>
      <c r="AQ971" s="159"/>
      <c r="AR971" s="159"/>
      <c r="AS971" s="159"/>
      <c r="AT971" s="159"/>
      <c r="AU971" s="159"/>
    </row>
    <row r="972" spans="2:47" s="38" customFormat="1" ht="12.75">
      <c r="B972" s="43"/>
      <c r="H972" s="159"/>
      <c r="I972" s="159"/>
      <c r="J972" s="159"/>
      <c r="K972" s="159"/>
      <c r="L972" s="159"/>
      <c r="M972" s="159"/>
      <c r="N972" s="159"/>
      <c r="O972" s="159"/>
      <c r="P972" s="159"/>
      <c r="Q972" s="159"/>
      <c r="R972" s="159"/>
      <c r="S972" s="159"/>
      <c r="T972" s="159"/>
      <c r="U972" s="159"/>
      <c r="V972" s="159"/>
      <c r="W972" s="159"/>
      <c r="X972" s="159"/>
      <c r="Y972" s="159"/>
      <c r="Z972" s="159"/>
      <c r="AA972" s="159"/>
      <c r="AB972" s="159"/>
      <c r="AC972" s="159"/>
      <c r="AD972" s="159"/>
      <c r="AE972" s="159"/>
      <c r="AF972" s="159"/>
      <c r="AG972" s="159"/>
      <c r="AH972" s="159"/>
      <c r="AI972" s="159"/>
      <c r="AJ972" s="159"/>
      <c r="AK972" s="159"/>
      <c r="AL972" s="159"/>
      <c r="AM972" s="159"/>
      <c r="AN972" s="159"/>
      <c r="AO972" s="159"/>
      <c r="AP972" s="159"/>
      <c r="AQ972" s="159"/>
      <c r="AR972" s="159"/>
      <c r="AS972" s="159"/>
      <c r="AT972" s="159"/>
      <c r="AU972" s="159"/>
    </row>
    <row r="973" spans="2:47" s="38" customFormat="1" ht="12.75">
      <c r="B973" s="43"/>
      <c r="H973" s="159"/>
      <c r="I973" s="159"/>
      <c r="J973" s="159"/>
      <c r="K973" s="159"/>
      <c r="L973" s="159"/>
      <c r="M973" s="159"/>
      <c r="N973" s="159"/>
      <c r="O973" s="159"/>
      <c r="P973" s="159"/>
      <c r="Q973" s="159"/>
      <c r="R973" s="159"/>
      <c r="S973" s="159"/>
      <c r="T973" s="159"/>
      <c r="U973" s="159"/>
      <c r="V973" s="159"/>
      <c r="W973" s="159"/>
      <c r="X973" s="159"/>
      <c r="Y973" s="159"/>
      <c r="Z973" s="159"/>
      <c r="AA973" s="159"/>
      <c r="AB973" s="159"/>
      <c r="AC973" s="159"/>
      <c r="AD973" s="159"/>
      <c r="AE973" s="159"/>
      <c r="AF973" s="159"/>
      <c r="AG973" s="159"/>
      <c r="AH973" s="159"/>
      <c r="AI973" s="159"/>
      <c r="AJ973" s="159"/>
      <c r="AK973" s="159"/>
      <c r="AL973" s="159"/>
      <c r="AM973" s="159"/>
      <c r="AN973" s="159"/>
      <c r="AO973" s="159"/>
      <c r="AP973" s="159"/>
      <c r="AQ973" s="159"/>
      <c r="AR973" s="159"/>
      <c r="AS973" s="159"/>
      <c r="AT973" s="159"/>
      <c r="AU973" s="159"/>
    </row>
    <row r="974" spans="2:47" s="38" customFormat="1" ht="12.75">
      <c r="B974" s="43"/>
      <c r="H974" s="159"/>
      <c r="I974" s="159"/>
      <c r="J974" s="159"/>
      <c r="K974" s="159"/>
      <c r="L974" s="159"/>
      <c r="M974" s="159"/>
      <c r="N974" s="159"/>
      <c r="O974" s="159"/>
      <c r="P974" s="159"/>
      <c r="Q974" s="159"/>
      <c r="R974" s="159"/>
      <c r="S974" s="159"/>
      <c r="T974" s="159"/>
      <c r="U974" s="159"/>
      <c r="V974" s="159"/>
      <c r="W974" s="159"/>
      <c r="X974" s="159"/>
      <c r="Y974" s="159"/>
      <c r="Z974" s="159"/>
      <c r="AA974" s="159"/>
      <c r="AB974" s="159"/>
      <c r="AC974" s="159"/>
      <c r="AD974" s="159"/>
      <c r="AE974" s="159"/>
      <c r="AF974" s="159"/>
      <c r="AG974" s="159"/>
      <c r="AH974" s="159"/>
      <c r="AI974" s="159"/>
      <c r="AJ974" s="159"/>
      <c r="AK974" s="159"/>
      <c r="AL974" s="159"/>
      <c r="AM974" s="159"/>
      <c r="AN974" s="159"/>
      <c r="AO974" s="159"/>
      <c r="AP974" s="159"/>
      <c r="AQ974" s="159"/>
      <c r="AR974" s="159"/>
      <c r="AS974" s="159"/>
      <c r="AT974" s="159"/>
      <c r="AU974" s="159"/>
    </row>
    <row r="975" spans="2:47" s="38" customFormat="1" ht="12.75">
      <c r="B975" s="43"/>
      <c r="H975" s="159"/>
      <c r="I975" s="159"/>
      <c r="J975" s="159"/>
      <c r="K975" s="159"/>
      <c r="L975" s="159"/>
      <c r="M975" s="159"/>
      <c r="N975" s="159"/>
      <c r="O975" s="159"/>
      <c r="P975" s="159"/>
      <c r="Q975" s="159"/>
      <c r="R975" s="159"/>
      <c r="S975" s="159"/>
      <c r="T975" s="159"/>
      <c r="U975" s="159"/>
      <c r="V975" s="159"/>
      <c r="W975" s="159"/>
      <c r="X975" s="159"/>
      <c r="Y975" s="159"/>
      <c r="Z975" s="159"/>
      <c r="AA975" s="159"/>
      <c r="AB975" s="159"/>
      <c r="AC975" s="159"/>
      <c r="AD975" s="159"/>
      <c r="AE975" s="159"/>
      <c r="AF975" s="159"/>
      <c r="AG975" s="159"/>
      <c r="AH975" s="159"/>
      <c r="AI975" s="159"/>
      <c r="AJ975" s="159"/>
      <c r="AK975" s="159"/>
      <c r="AL975" s="159"/>
      <c r="AM975" s="159"/>
      <c r="AN975" s="159"/>
      <c r="AO975" s="159"/>
      <c r="AP975" s="159"/>
      <c r="AQ975" s="159"/>
      <c r="AR975" s="159"/>
      <c r="AS975" s="159"/>
      <c r="AT975" s="159"/>
      <c r="AU975" s="159"/>
    </row>
    <row r="976" spans="2:47" s="38" customFormat="1" ht="12.75">
      <c r="B976" s="43"/>
      <c r="H976" s="159"/>
      <c r="I976" s="159"/>
      <c r="J976" s="159"/>
      <c r="K976" s="159"/>
      <c r="L976" s="159"/>
      <c r="M976" s="159"/>
      <c r="N976" s="159"/>
      <c r="O976" s="159"/>
      <c r="P976" s="159"/>
      <c r="Q976" s="159"/>
      <c r="R976" s="159"/>
      <c r="S976" s="159"/>
      <c r="T976" s="159"/>
      <c r="U976" s="159"/>
      <c r="V976" s="159"/>
      <c r="W976" s="159"/>
      <c r="X976" s="159"/>
      <c r="Y976" s="159"/>
      <c r="Z976" s="159"/>
      <c r="AA976" s="159"/>
      <c r="AB976" s="159"/>
      <c r="AC976" s="159"/>
      <c r="AD976" s="159"/>
      <c r="AE976" s="159"/>
      <c r="AF976" s="159"/>
      <c r="AG976" s="159"/>
      <c r="AH976" s="159"/>
      <c r="AI976" s="159"/>
      <c r="AJ976" s="159"/>
      <c r="AK976" s="159"/>
      <c r="AL976" s="159"/>
      <c r="AM976" s="159"/>
      <c r="AN976" s="159"/>
      <c r="AO976" s="159"/>
      <c r="AP976" s="159"/>
      <c r="AQ976" s="159"/>
      <c r="AR976" s="159"/>
      <c r="AS976" s="159"/>
      <c r="AT976" s="159"/>
      <c r="AU976" s="159"/>
    </row>
    <row r="977" spans="2:47" s="38" customFormat="1" ht="12.75">
      <c r="B977" s="43"/>
      <c r="H977" s="159"/>
      <c r="I977" s="159"/>
      <c r="J977" s="159"/>
      <c r="K977" s="159"/>
      <c r="L977" s="159"/>
      <c r="M977" s="159"/>
      <c r="N977" s="159"/>
      <c r="O977" s="159"/>
      <c r="P977" s="159"/>
      <c r="Q977" s="159"/>
      <c r="R977" s="159"/>
      <c r="S977" s="159"/>
      <c r="T977" s="159"/>
      <c r="U977" s="159"/>
      <c r="V977" s="159"/>
      <c r="W977" s="159"/>
      <c r="X977" s="159"/>
      <c r="Y977" s="159"/>
      <c r="Z977" s="159"/>
      <c r="AA977" s="159"/>
      <c r="AB977" s="159"/>
      <c r="AC977" s="159"/>
      <c r="AD977" s="159"/>
      <c r="AE977" s="159"/>
      <c r="AF977" s="159"/>
      <c r="AG977" s="159"/>
      <c r="AH977" s="159"/>
      <c r="AI977" s="159"/>
      <c r="AJ977" s="159"/>
      <c r="AK977" s="159"/>
      <c r="AL977" s="159"/>
      <c r="AM977" s="159"/>
      <c r="AN977" s="159"/>
      <c r="AO977" s="159"/>
      <c r="AP977" s="159"/>
      <c r="AQ977" s="159"/>
      <c r="AR977" s="159"/>
      <c r="AS977" s="159"/>
      <c r="AT977" s="159"/>
      <c r="AU977" s="159"/>
    </row>
    <row r="978" spans="2:47" s="38" customFormat="1" ht="12.75">
      <c r="B978" s="43"/>
      <c r="H978" s="159"/>
      <c r="I978" s="159"/>
      <c r="J978" s="159"/>
      <c r="K978" s="159"/>
      <c r="L978" s="159"/>
      <c r="M978" s="159"/>
      <c r="N978" s="159"/>
      <c r="O978" s="159"/>
      <c r="P978" s="159"/>
      <c r="Q978" s="159"/>
      <c r="R978" s="159"/>
      <c r="S978" s="159"/>
      <c r="T978" s="159"/>
      <c r="U978" s="159"/>
      <c r="V978" s="159"/>
      <c r="W978" s="159"/>
      <c r="X978" s="159"/>
      <c r="Y978" s="159"/>
      <c r="Z978" s="159"/>
      <c r="AA978" s="159"/>
      <c r="AB978" s="159"/>
      <c r="AC978" s="159"/>
      <c r="AD978" s="159"/>
      <c r="AE978" s="159"/>
      <c r="AF978" s="159"/>
      <c r="AG978" s="159"/>
      <c r="AH978" s="159"/>
      <c r="AI978" s="159"/>
      <c r="AJ978" s="159"/>
      <c r="AK978" s="159"/>
      <c r="AL978" s="159"/>
      <c r="AM978" s="159"/>
      <c r="AN978" s="159"/>
      <c r="AO978" s="159"/>
      <c r="AP978" s="159"/>
      <c r="AQ978" s="159"/>
      <c r="AR978" s="159"/>
      <c r="AS978" s="159"/>
      <c r="AT978" s="159"/>
      <c r="AU978" s="159"/>
    </row>
    <row r="979" spans="2:47" s="38" customFormat="1" ht="12.75">
      <c r="B979" s="43"/>
      <c r="H979" s="159"/>
      <c r="I979" s="159"/>
      <c r="J979" s="159"/>
      <c r="K979" s="159"/>
      <c r="L979" s="159"/>
      <c r="M979" s="159"/>
      <c r="N979" s="159"/>
      <c r="O979" s="159"/>
      <c r="P979" s="159"/>
      <c r="Q979" s="159"/>
      <c r="R979" s="159"/>
      <c r="S979" s="159"/>
      <c r="T979" s="159"/>
      <c r="U979" s="159"/>
      <c r="V979" s="159"/>
      <c r="W979" s="159"/>
      <c r="X979" s="159"/>
      <c r="Y979" s="159"/>
      <c r="Z979" s="159"/>
      <c r="AA979" s="159"/>
      <c r="AB979" s="159"/>
      <c r="AC979" s="159"/>
      <c r="AD979" s="159"/>
      <c r="AE979" s="159"/>
      <c r="AF979" s="159"/>
      <c r="AG979" s="159"/>
      <c r="AH979" s="159"/>
      <c r="AI979" s="159"/>
      <c r="AJ979" s="159"/>
      <c r="AK979" s="159"/>
      <c r="AL979" s="159"/>
      <c r="AM979" s="159"/>
      <c r="AN979" s="159"/>
      <c r="AO979" s="159"/>
      <c r="AP979" s="159"/>
      <c r="AQ979" s="159"/>
      <c r="AR979" s="159"/>
      <c r="AS979" s="159"/>
      <c r="AT979" s="159"/>
      <c r="AU979" s="159"/>
    </row>
  </sheetData>
  <mergeCells count="3">
    <mergeCell ref="H1:L1"/>
    <mergeCell ref="M1:Q1"/>
    <mergeCell ref="C1:F1"/>
  </mergeCells>
  <pageMargins left="0.23622047244094491" right="0.23622047244094491" top="0.74803149606299213" bottom="0.74803149606299213" header="0.31496062992125984" footer="0.31496062992125984"/>
  <pageSetup paperSize="8" scale="37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8" tint="-0.499984740745262"/>
    <pageSetUpPr fitToPage="1"/>
  </sheetPr>
  <dimension ref="B1:BT988"/>
  <sheetViews>
    <sheetView showGridLines="0" zoomScale="70" zoomScaleNormal="70" workbookViewId="0">
      <selection activeCell="E6" sqref="E6"/>
    </sheetView>
  </sheetViews>
  <sheetFormatPr defaultColWidth="9.140625" defaultRowHeight="15"/>
  <cols>
    <col min="1" max="1" width="9.140625" style="34"/>
    <col min="2" max="2" width="44.85546875" style="34" customWidth="1"/>
    <col min="3" max="17" width="15.7109375" style="34" customWidth="1"/>
    <col min="18" max="16384" width="9.140625" style="34"/>
  </cols>
  <sheetData>
    <row r="1" spans="2:72" ht="16.5" thickBot="1">
      <c r="B1" s="325"/>
      <c r="C1" s="364" t="s">
        <v>761</v>
      </c>
      <c r="D1" s="365"/>
      <c r="E1" s="365"/>
      <c r="F1" s="366"/>
      <c r="G1" s="314"/>
      <c r="H1" s="1"/>
      <c r="I1" s="1"/>
      <c r="J1" s="1"/>
      <c r="K1" s="1"/>
      <c r="L1" s="1"/>
      <c r="M1" s="1"/>
      <c r="N1" s="1"/>
      <c r="O1" s="1"/>
      <c r="P1" s="1"/>
      <c r="Q1" s="1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19"/>
      <c r="AP1" s="319"/>
      <c r="AQ1" s="319"/>
      <c r="AR1" s="319"/>
      <c r="AS1" s="319"/>
      <c r="AT1" s="319"/>
      <c r="AU1" s="319"/>
      <c r="AV1" s="319"/>
      <c r="AW1" s="319"/>
      <c r="AX1" s="319"/>
      <c r="AY1" s="319"/>
      <c r="AZ1" s="319"/>
      <c r="BA1" s="319"/>
      <c r="BB1" s="319"/>
      <c r="BC1" s="319"/>
      <c r="BD1" s="319"/>
      <c r="BE1" s="319"/>
      <c r="BF1" s="319"/>
      <c r="BG1" s="319"/>
      <c r="BH1" s="319"/>
      <c r="BI1" s="319"/>
      <c r="BJ1" s="319"/>
      <c r="BK1" s="319"/>
      <c r="BL1" s="319"/>
      <c r="BM1" s="319"/>
      <c r="BN1" s="319"/>
      <c r="BO1" s="319"/>
      <c r="BP1" s="319"/>
      <c r="BQ1" s="319"/>
      <c r="BR1" s="319"/>
      <c r="BS1" s="319"/>
      <c r="BT1" s="319"/>
    </row>
    <row r="2" spans="2:72" ht="62.25" customHeight="1">
      <c r="B2" s="243" t="s">
        <v>1</v>
      </c>
      <c r="C2" s="244" t="s">
        <v>66</v>
      </c>
      <c r="D2" s="244" t="s">
        <v>8</v>
      </c>
      <c r="E2" s="244" t="s">
        <v>10</v>
      </c>
      <c r="F2" s="326" t="s">
        <v>19</v>
      </c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158"/>
      <c r="S2" s="158"/>
      <c r="T2" s="158"/>
      <c r="U2" s="158"/>
      <c r="V2" s="158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  <c r="AO2" s="319"/>
      <c r="AP2" s="319"/>
      <c r="AQ2" s="319"/>
      <c r="AR2" s="319"/>
      <c r="AS2" s="319"/>
      <c r="AT2" s="319"/>
      <c r="AU2" s="319"/>
      <c r="AV2" s="319"/>
      <c r="AW2" s="319"/>
      <c r="AX2" s="319"/>
      <c r="AY2" s="319"/>
      <c r="AZ2" s="319"/>
      <c r="BA2" s="319"/>
      <c r="BB2" s="319"/>
      <c r="BC2" s="319"/>
      <c r="BD2" s="319"/>
      <c r="BE2" s="319"/>
      <c r="BF2" s="319"/>
      <c r="BG2" s="319"/>
      <c r="BH2" s="319"/>
      <c r="BI2" s="319"/>
      <c r="BJ2" s="319"/>
      <c r="BK2" s="319"/>
      <c r="BL2" s="319"/>
      <c r="BM2" s="319"/>
      <c r="BN2" s="319"/>
      <c r="BO2" s="319"/>
      <c r="BP2" s="319"/>
      <c r="BQ2" s="319"/>
      <c r="BR2" s="319"/>
      <c r="BS2" s="319"/>
      <c r="BT2" s="319"/>
    </row>
    <row r="3" spans="2:72" s="47" customFormat="1" ht="33.75" customHeight="1">
      <c r="B3" s="245" t="s">
        <v>129</v>
      </c>
      <c r="C3" s="45">
        <f>COUNTA('проекты по стадиям ПИК'!C5:C54)</f>
        <v>6</v>
      </c>
      <c r="D3" s="272">
        <f>'проекты по стадиям ПИК'!F55</f>
        <v>21.503299999999999</v>
      </c>
      <c r="E3" s="46">
        <f>'проекты по стадиям ПИК'!K55</f>
        <v>29381.410980000011</v>
      </c>
      <c r="F3" s="327">
        <f>'проекты по стадиям ПИК'!AA55</f>
        <v>2995893.6878249478</v>
      </c>
      <c r="G3" s="313"/>
      <c r="H3" s="311"/>
      <c r="I3" s="312"/>
      <c r="J3" s="313"/>
      <c r="K3" s="313"/>
      <c r="L3" s="313"/>
      <c r="M3" s="311"/>
      <c r="N3" s="312"/>
      <c r="O3" s="313"/>
      <c r="P3" s="313"/>
      <c r="Q3" s="313"/>
      <c r="R3" s="158"/>
      <c r="S3" s="158"/>
      <c r="T3" s="158"/>
      <c r="U3" s="158"/>
      <c r="V3" s="158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0"/>
      <c r="AO3" s="320"/>
      <c r="AP3" s="320"/>
      <c r="AQ3" s="320"/>
      <c r="AR3" s="320"/>
      <c r="AS3" s="320"/>
      <c r="AT3" s="320"/>
      <c r="AU3" s="320"/>
      <c r="AV3" s="320"/>
      <c r="AW3" s="320"/>
      <c r="AX3" s="320"/>
      <c r="AY3" s="320"/>
      <c r="AZ3" s="320"/>
      <c r="BA3" s="320"/>
      <c r="BB3" s="320"/>
      <c r="BC3" s="320"/>
      <c r="BD3" s="320"/>
      <c r="BE3" s="320"/>
      <c r="BF3" s="320"/>
      <c r="BG3" s="320"/>
      <c r="BH3" s="320"/>
      <c r="BI3" s="320"/>
      <c r="BJ3" s="320"/>
      <c r="BK3" s="320"/>
      <c r="BL3" s="320"/>
      <c r="BM3" s="320"/>
      <c r="BN3" s="320"/>
      <c r="BO3" s="320"/>
      <c r="BP3" s="320"/>
      <c r="BQ3" s="320"/>
      <c r="BR3" s="320"/>
      <c r="BS3" s="320"/>
      <c r="BT3" s="320"/>
    </row>
    <row r="4" spans="2:72" s="48" customFormat="1" ht="33.75" customHeight="1">
      <c r="B4" s="245" t="s">
        <v>3</v>
      </c>
      <c r="C4" s="45">
        <f>COUNTA('проекты по стадиям ПИК'!C57:C123)</f>
        <v>52</v>
      </c>
      <c r="D4" s="272">
        <f>'проекты по стадиям ПИК'!F124</f>
        <v>2204.3691000000003</v>
      </c>
      <c r="E4" s="46">
        <f>'проекты по стадиям ПИК'!K124</f>
        <v>9778263.5656399988</v>
      </c>
      <c r="F4" s="327">
        <f>'проекты по стадиям ПИК'!AA124</f>
        <v>189726683.13699344</v>
      </c>
      <c r="G4" s="313"/>
      <c r="H4" s="311"/>
      <c r="I4" s="312"/>
      <c r="J4" s="313"/>
      <c r="K4" s="313"/>
      <c r="L4" s="313"/>
      <c r="M4" s="311"/>
      <c r="N4" s="312"/>
      <c r="O4" s="313"/>
      <c r="P4" s="313"/>
      <c r="Q4" s="313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</row>
    <row r="5" spans="2:72" s="48" customFormat="1" ht="33.75" customHeight="1">
      <c r="B5" s="245" t="s">
        <v>2</v>
      </c>
      <c r="C5" s="45">
        <f>COUNTA('проекты по стадиям ПИК'!C126:C175)</f>
        <v>21</v>
      </c>
      <c r="D5" s="272">
        <f>'проекты по стадиям ПИК'!F176</f>
        <v>2466.3210499999996</v>
      </c>
      <c r="E5" s="46">
        <f>'проекты по стадиям ПИК'!K176</f>
        <v>1689220.7466999998</v>
      </c>
      <c r="F5" s="327">
        <f>'проекты по стадиям ПИК'!AA176</f>
        <v>32298211.466571346</v>
      </c>
      <c r="G5" s="313"/>
      <c r="H5" s="311"/>
      <c r="I5" s="312"/>
      <c r="J5" s="313"/>
      <c r="K5" s="313"/>
      <c r="L5" s="313"/>
      <c r="M5" s="311"/>
      <c r="N5" s="312"/>
      <c r="O5" s="313"/>
      <c r="P5" s="313"/>
      <c r="Q5" s="313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  <c r="BM5" s="158"/>
      <c r="BN5" s="158"/>
      <c r="BO5" s="158"/>
      <c r="BP5" s="158"/>
      <c r="BQ5" s="158"/>
      <c r="BR5" s="158"/>
      <c r="BS5" s="158"/>
      <c r="BT5" s="158"/>
    </row>
    <row r="6" spans="2:72" s="49" customFormat="1" ht="33.75" customHeight="1" thickBot="1">
      <c r="B6" s="246" t="s">
        <v>4</v>
      </c>
      <c r="C6" s="247">
        <f>SUM(C3:C5)</f>
        <v>79</v>
      </c>
      <c r="D6" s="273">
        <f t="shared" ref="D6:F6" si="0">SUM(D3:D5)</f>
        <v>4692.1934499999998</v>
      </c>
      <c r="E6" s="248">
        <f t="shared" si="0"/>
        <v>11496865.723319998</v>
      </c>
      <c r="F6" s="328">
        <f t="shared" si="0"/>
        <v>225020788.2913897</v>
      </c>
      <c r="G6" s="316"/>
      <c r="H6" s="317"/>
      <c r="I6" s="318"/>
      <c r="J6" s="316"/>
      <c r="K6" s="316"/>
      <c r="L6" s="316"/>
      <c r="M6" s="317"/>
      <c r="N6" s="318"/>
      <c r="O6" s="316"/>
      <c r="P6" s="316"/>
      <c r="Q6" s="316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8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  <c r="BM6" s="158"/>
      <c r="BN6" s="158"/>
      <c r="BO6" s="158"/>
      <c r="BP6" s="158"/>
      <c r="BQ6" s="158"/>
      <c r="BR6" s="158"/>
      <c r="BS6" s="158"/>
      <c r="BT6" s="158"/>
    </row>
    <row r="7" spans="2:72" s="33" customFormat="1"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319"/>
      <c r="AK7" s="319"/>
      <c r="AL7" s="319"/>
      <c r="AM7" s="319"/>
      <c r="AN7" s="319"/>
      <c r="AO7" s="319"/>
      <c r="AP7" s="319"/>
      <c r="AQ7" s="319"/>
      <c r="AR7" s="319"/>
      <c r="AS7" s="319"/>
      <c r="AT7" s="319"/>
      <c r="AU7" s="319"/>
      <c r="AV7" s="319"/>
      <c r="AW7" s="319"/>
      <c r="AX7" s="319"/>
      <c r="AY7" s="319"/>
      <c r="AZ7" s="319"/>
      <c r="BA7" s="319"/>
      <c r="BB7" s="319"/>
      <c r="BC7" s="319"/>
      <c r="BD7" s="319"/>
      <c r="BE7" s="319"/>
      <c r="BF7" s="319"/>
      <c r="BG7" s="319"/>
      <c r="BH7" s="319"/>
      <c r="BI7" s="319"/>
      <c r="BJ7" s="319"/>
      <c r="BK7" s="319"/>
      <c r="BL7" s="319"/>
      <c r="BM7" s="319"/>
      <c r="BN7" s="319"/>
      <c r="BO7" s="319"/>
      <c r="BP7" s="319"/>
      <c r="BQ7" s="319"/>
      <c r="BR7" s="319"/>
      <c r="BS7" s="319"/>
      <c r="BT7" s="319"/>
    </row>
    <row r="8" spans="2:72" s="319" customFormat="1"/>
    <row r="9" spans="2:72" s="319" customFormat="1" ht="30">
      <c r="B9" s="323" t="s">
        <v>159</v>
      </c>
    </row>
    <row r="10" spans="2:72" s="319" customFormat="1">
      <c r="B10" s="324" t="s">
        <v>3</v>
      </c>
    </row>
    <row r="11" spans="2:72" s="319" customFormat="1">
      <c r="B11" s="324" t="s">
        <v>2</v>
      </c>
    </row>
    <row r="12" spans="2:72" s="319" customFormat="1"/>
    <row r="13" spans="2:72" s="319" customFormat="1"/>
    <row r="14" spans="2:72" s="319" customFormat="1"/>
    <row r="15" spans="2:72" s="319" customFormat="1"/>
    <row r="16" spans="2:72" s="319" customFormat="1"/>
    <row r="17" s="319" customFormat="1"/>
    <row r="18" s="319" customFormat="1"/>
    <row r="19" s="319" customFormat="1"/>
    <row r="20" s="319" customFormat="1"/>
    <row r="21" s="319" customFormat="1"/>
    <row r="22" s="319" customFormat="1"/>
    <row r="23" s="319" customFormat="1"/>
    <row r="24" s="319" customFormat="1"/>
    <row r="25" s="319" customFormat="1"/>
    <row r="26" s="319" customFormat="1"/>
    <row r="27" s="319" customFormat="1"/>
    <row r="28" s="319" customFormat="1"/>
    <row r="29" s="319" customFormat="1"/>
    <row r="30" s="319" customFormat="1"/>
    <row r="31" s="319" customFormat="1"/>
    <row r="32" s="319" customFormat="1"/>
    <row r="33" s="319" customFormat="1"/>
    <row r="34" s="319" customFormat="1"/>
    <row r="35" s="319" customFormat="1"/>
    <row r="36" s="319" customFormat="1"/>
    <row r="37" s="319" customFormat="1"/>
    <row r="38" s="321" customFormat="1"/>
    <row r="39" s="158" customFormat="1"/>
    <row r="40" s="319" customFormat="1"/>
    <row r="41" s="319" customFormat="1"/>
    <row r="42" s="319" customFormat="1"/>
    <row r="43" s="319" customFormat="1"/>
    <row r="44" s="319" customFormat="1"/>
    <row r="45" s="319" customFormat="1"/>
    <row r="46" s="319" customFormat="1"/>
    <row r="47" s="319" customFormat="1"/>
    <row r="48" s="319" customFormat="1"/>
    <row r="49" s="319" customFormat="1"/>
    <row r="50" s="319" customFormat="1"/>
    <row r="51" s="319" customFormat="1"/>
    <row r="52" s="319" customFormat="1"/>
    <row r="53" s="319" customFormat="1"/>
    <row r="54" s="319" customFormat="1"/>
    <row r="55" s="319" customFormat="1"/>
    <row r="56" s="319" customFormat="1"/>
    <row r="57" s="319" customFormat="1"/>
    <row r="58" s="319" customFormat="1"/>
    <row r="59" s="319" customFormat="1"/>
    <row r="60" s="319" customFormat="1"/>
    <row r="61" s="319" customFormat="1"/>
    <row r="62" s="322" customFormat="1"/>
    <row r="63" s="319" customFormat="1"/>
    <row r="64" s="319" customFormat="1"/>
    <row r="65" s="319" customFormat="1"/>
    <row r="66" s="319" customFormat="1"/>
    <row r="67" s="319" customFormat="1"/>
    <row r="68" s="319" customFormat="1"/>
    <row r="69" s="319" customFormat="1"/>
    <row r="70" s="319" customFormat="1"/>
    <row r="71" s="319" customFormat="1"/>
    <row r="72" s="319" customFormat="1"/>
    <row r="73" s="319" customFormat="1"/>
    <row r="74" s="319" customFormat="1"/>
    <row r="75" s="319" customFormat="1"/>
    <row r="76" s="319" customFormat="1"/>
    <row r="77" s="319" customFormat="1"/>
    <row r="78" s="319" customFormat="1"/>
    <row r="79" s="319" customFormat="1"/>
    <row r="80" s="319" customFormat="1"/>
    <row r="81" s="319" customFormat="1"/>
    <row r="82" s="319" customFormat="1"/>
    <row r="83" s="319" customFormat="1"/>
    <row r="84" s="319" customFormat="1"/>
    <row r="85" s="319" customFormat="1"/>
    <row r="86" s="319" customFormat="1"/>
    <row r="87" s="319" customFormat="1"/>
    <row r="88" s="319" customFormat="1"/>
    <row r="89" s="319" customFormat="1"/>
    <row r="90" s="319" customFormat="1"/>
    <row r="91" s="319" customFormat="1"/>
    <row r="92" s="319" customFormat="1"/>
    <row r="93" s="319" customFormat="1"/>
    <row r="94" s="319" customFormat="1"/>
    <row r="95" s="319" customFormat="1"/>
    <row r="96" s="319" customFormat="1"/>
    <row r="97" s="319" customFormat="1"/>
    <row r="98" s="319" customFormat="1"/>
    <row r="99" s="319" customFormat="1"/>
    <row r="100" s="319" customFormat="1"/>
    <row r="101" s="319" customFormat="1"/>
    <row r="102" s="319" customFormat="1"/>
    <row r="103" s="319" customFormat="1"/>
    <row r="104" s="319" customFormat="1"/>
    <row r="105" s="319" customFormat="1"/>
    <row r="106" s="319" customFormat="1"/>
    <row r="107" s="319" customFormat="1"/>
    <row r="108" s="319" customFormat="1"/>
    <row r="109" s="319" customFormat="1"/>
    <row r="110" s="319" customFormat="1"/>
    <row r="111" s="319" customFormat="1"/>
    <row r="112" s="319" customFormat="1"/>
    <row r="113" s="319" customFormat="1"/>
    <row r="114" s="319" customFormat="1"/>
    <row r="115" s="319" customFormat="1"/>
    <row r="116" s="319" customFormat="1"/>
    <row r="117" s="319" customFormat="1"/>
    <row r="118" s="319" customFormat="1"/>
    <row r="119" s="319" customFormat="1"/>
    <row r="120" s="319" customFormat="1"/>
    <row r="121" s="319" customFormat="1"/>
    <row r="122" s="319" customFormat="1"/>
    <row r="123" s="319" customFormat="1"/>
    <row r="124" s="319" customFormat="1"/>
    <row r="125" s="319" customFormat="1"/>
    <row r="126" s="319" customFormat="1"/>
    <row r="127" s="319" customFormat="1"/>
    <row r="128" s="319" customFormat="1"/>
    <row r="129" s="319" customFormat="1"/>
    <row r="130" s="319" customFormat="1"/>
    <row r="131" s="319" customFormat="1"/>
    <row r="132" s="319" customFormat="1"/>
    <row r="133" s="319" customFormat="1"/>
    <row r="134" s="319" customFormat="1"/>
    <row r="135" s="319" customFormat="1"/>
    <row r="136" s="319" customFormat="1"/>
    <row r="137" s="319" customFormat="1"/>
    <row r="138" s="319" customFormat="1"/>
    <row r="139" s="319" customFormat="1"/>
    <row r="140" s="319" customFormat="1"/>
    <row r="141" s="319" customFormat="1"/>
    <row r="142" s="319" customFormat="1"/>
    <row r="143" s="319" customFormat="1"/>
    <row r="144" s="319" customFormat="1"/>
    <row r="145" s="319" customFormat="1"/>
    <row r="146" s="319" customFormat="1"/>
    <row r="147" s="319" customFormat="1"/>
    <row r="148" s="319" customFormat="1"/>
    <row r="149" s="319" customFormat="1"/>
    <row r="150" s="319" customFormat="1"/>
    <row r="151" s="319" customFormat="1"/>
    <row r="152" s="319" customFormat="1"/>
    <row r="153" s="319" customFormat="1"/>
    <row r="154" s="319" customFormat="1"/>
    <row r="155" s="319" customFormat="1"/>
    <row r="156" s="319" customFormat="1"/>
    <row r="157" s="319" customFormat="1"/>
    <row r="158" s="319" customFormat="1"/>
    <row r="159" s="319" customFormat="1"/>
    <row r="160" s="319" customFormat="1"/>
    <row r="161" s="319" customFormat="1"/>
    <row r="162" s="319" customFormat="1"/>
    <row r="163" s="319" customFormat="1"/>
    <row r="164" s="319" customFormat="1"/>
    <row r="165" s="319" customFormat="1"/>
    <row r="166" s="319" customFormat="1"/>
    <row r="167" s="319" customFormat="1"/>
    <row r="168" s="319" customFormat="1"/>
    <row r="169" s="319" customFormat="1"/>
    <row r="170" s="319" customFormat="1"/>
    <row r="171" s="319" customFormat="1"/>
    <row r="172" s="319" customFormat="1"/>
    <row r="173" s="319" customFormat="1"/>
    <row r="174" s="319" customFormat="1"/>
    <row r="175" s="319" customFormat="1"/>
    <row r="176" s="319" customFormat="1"/>
    <row r="177" s="319" customFormat="1"/>
    <row r="178" s="319" customFormat="1"/>
    <row r="179" s="319" customFormat="1"/>
    <row r="180" s="319" customFormat="1"/>
    <row r="181" s="319" customFormat="1"/>
    <row r="182" s="319" customFormat="1"/>
    <row r="183" s="319" customFormat="1"/>
    <row r="184" s="319" customFormat="1"/>
    <row r="185" s="319" customFormat="1"/>
    <row r="186" s="319" customFormat="1"/>
    <row r="187" s="319" customFormat="1"/>
    <row r="188" s="319" customFormat="1"/>
    <row r="189" s="319" customFormat="1"/>
    <row r="190" s="319" customFormat="1"/>
    <row r="191" s="319" customFormat="1"/>
    <row r="192" s="319" customFormat="1"/>
    <row r="193" s="319" customFormat="1"/>
    <row r="194" s="319" customFormat="1"/>
    <row r="195" s="319" customFormat="1"/>
    <row r="196" s="319" customFormat="1"/>
    <row r="197" s="319" customFormat="1"/>
    <row r="198" s="319" customFormat="1"/>
    <row r="199" s="319" customFormat="1"/>
    <row r="200" s="319" customFormat="1"/>
    <row r="201" s="319" customFormat="1"/>
    <row r="202" s="319" customFormat="1"/>
    <row r="203" s="319" customFormat="1"/>
    <row r="204" s="319" customFormat="1"/>
    <row r="205" s="319" customFormat="1"/>
    <row r="206" s="319" customFormat="1"/>
    <row r="207" s="319" customFormat="1"/>
    <row r="208" s="319" customFormat="1"/>
    <row r="209" s="319" customFormat="1"/>
    <row r="210" s="319" customFormat="1"/>
    <row r="211" s="319" customFormat="1"/>
    <row r="212" s="319" customFormat="1"/>
    <row r="213" s="319" customFormat="1"/>
    <row r="214" s="319" customFormat="1"/>
    <row r="215" s="319" customFormat="1"/>
    <row r="216" s="319" customFormat="1"/>
    <row r="217" s="319" customFormat="1"/>
    <row r="218" s="319" customFormat="1"/>
    <row r="219" s="319" customFormat="1"/>
    <row r="220" s="319" customFormat="1"/>
    <row r="221" s="319" customFormat="1"/>
    <row r="222" s="319" customFormat="1"/>
    <row r="223" s="319" customFormat="1"/>
    <row r="224" s="319" customFormat="1"/>
    <row r="225" s="319" customFormat="1"/>
    <row r="226" s="319" customFormat="1"/>
    <row r="227" s="319" customFormat="1"/>
    <row r="228" s="319" customFormat="1"/>
    <row r="229" s="319" customFormat="1"/>
    <row r="230" s="319" customFormat="1"/>
    <row r="231" s="319" customFormat="1"/>
    <row r="232" s="319" customFormat="1"/>
    <row r="233" s="319" customFormat="1"/>
    <row r="234" s="319" customFormat="1"/>
    <row r="235" s="319" customFormat="1"/>
    <row r="236" s="319" customFormat="1"/>
    <row r="237" s="319" customFormat="1"/>
    <row r="238" s="319" customFormat="1"/>
    <row r="239" s="319" customFormat="1"/>
    <row r="240" s="319" customFormat="1"/>
    <row r="241" s="319" customFormat="1"/>
    <row r="242" s="319" customFormat="1"/>
    <row r="243" s="319" customFormat="1"/>
    <row r="244" s="319" customFormat="1"/>
    <row r="245" s="319" customFormat="1"/>
    <row r="246" s="319" customFormat="1"/>
    <row r="247" s="319" customFormat="1"/>
    <row r="248" s="319" customFormat="1"/>
    <row r="249" s="319" customFormat="1"/>
    <row r="250" s="319" customFormat="1"/>
    <row r="251" s="319" customFormat="1"/>
    <row r="252" s="319" customFormat="1"/>
    <row r="253" s="319" customFormat="1"/>
    <row r="254" s="319" customFormat="1"/>
    <row r="255" s="319" customFormat="1"/>
    <row r="256" s="319" customFormat="1"/>
    <row r="257" s="319" customFormat="1"/>
    <row r="258" s="319" customFormat="1"/>
    <row r="259" s="319" customFormat="1"/>
    <row r="260" s="319" customFormat="1"/>
    <row r="261" s="319" customFormat="1"/>
    <row r="262" s="319" customFormat="1"/>
    <row r="263" s="319" customFormat="1"/>
    <row r="264" s="319" customFormat="1"/>
    <row r="265" s="319" customFormat="1"/>
    <row r="266" s="319" customFormat="1"/>
    <row r="267" s="319" customFormat="1"/>
    <row r="268" s="319" customFormat="1"/>
    <row r="269" s="319" customFormat="1"/>
    <row r="270" s="319" customFormat="1"/>
    <row r="271" s="319" customFormat="1"/>
    <row r="272" s="319" customFormat="1"/>
    <row r="273" s="319" customFormat="1"/>
    <row r="274" s="319" customFormat="1"/>
    <row r="275" s="319" customFormat="1"/>
    <row r="276" s="319" customFormat="1"/>
    <row r="277" s="319" customFormat="1"/>
    <row r="278" s="319" customFormat="1"/>
    <row r="279" s="319" customFormat="1"/>
    <row r="280" s="319" customFormat="1"/>
    <row r="281" s="319" customFormat="1"/>
    <row r="282" s="319" customFormat="1"/>
    <row r="283" s="319" customFormat="1"/>
    <row r="284" s="319" customFormat="1"/>
    <row r="285" s="319" customFormat="1"/>
    <row r="286" s="319" customFormat="1"/>
    <row r="287" s="319" customFormat="1"/>
    <row r="288" s="319" customFormat="1"/>
    <row r="289" s="319" customFormat="1"/>
    <row r="290" s="319" customFormat="1"/>
    <row r="291" s="319" customFormat="1"/>
    <row r="292" s="319" customFormat="1"/>
    <row r="293" s="319" customFormat="1"/>
    <row r="294" s="319" customFormat="1"/>
    <row r="295" s="319" customFormat="1"/>
    <row r="296" s="319" customFormat="1"/>
    <row r="297" s="319" customFormat="1"/>
    <row r="298" s="319" customFormat="1"/>
    <row r="299" s="319" customFormat="1"/>
    <row r="300" s="319" customFormat="1"/>
    <row r="301" s="319" customFormat="1"/>
    <row r="302" s="319" customFormat="1"/>
    <row r="303" s="319" customFormat="1"/>
    <row r="304" s="319" customFormat="1"/>
    <row r="305" s="319" customFormat="1"/>
    <row r="306" s="319" customFormat="1"/>
    <row r="307" s="319" customFormat="1"/>
    <row r="308" s="319" customFormat="1"/>
    <row r="309" s="319" customFormat="1"/>
    <row r="310" s="319" customFormat="1"/>
    <row r="311" s="319" customFormat="1"/>
    <row r="312" s="319" customFormat="1"/>
    <row r="313" s="319" customFormat="1"/>
    <row r="314" s="319" customFormat="1"/>
    <row r="315" s="319" customFormat="1"/>
    <row r="316" s="319" customFormat="1"/>
    <row r="317" s="319" customFormat="1"/>
    <row r="318" s="319" customFormat="1"/>
    <row r="319" s="319" customFormat="1"/>
    <row r="320" s="319" customFormat="1"/>
    <row r="321" s="33" customFormat="1"/>
    <row r="322" s="33" customFormat="1"/>
    <row r="323" s="33" customFormat="1"/>
    <row r="324" s="33" customFormat="1"/>
    <row r="325" s="33" customFormat="1"/>
    <row r="326" s="33" customFormat="1"/>
    <row r="327" s="33" customFormat="1"/>
    <row r="328" s="33" customFormat="1"/>
    <row r="329" s="33" customFormat="1"/>
    <row r="330" s="33" customFormat="1"/>
    <row r="331" s="33" customFormat="1"/>
    <row r="332" s="33" customFormat="1"/>
    <row r="333" s="33" customFormat="1"/>
    <row r="334" s="33" customFormat="1"/>
    <row r="335" s="33" customFormat="1"/>
    <row r="336" s="33" customFormat="1"/>
    <row r="337" s="33" customFormat="1"/>
    <row r="338" s="33" customFormat="1"/>
    <row r="339" s="33" customFormat="1"/>
    <row r="340" s="33" customFormat="1"/>
    <row r="341" s="33" customFormat="1"/>
    <row r="342" s="33" customFormat="1"/>
    <row r="343" s="33" customFormat="1"/>
    <row r="344" s="33" customFormat="1"/>
    <row r="345" s="33" customFormat="1"/>
    <row r="346" s="33" customFormat="1"/>
    <row r="347" s="33" customFormat="1"/>
    <row r="348" s="33" customFormat="1"/>
    <row r="349" s="33" customFormat="1"/>
    <row r="350" s="33" customFormat="1"/>
    <row r="351" s="33" customFormat="1"/>
    <row r="352" s="33" customFormat="1"/>
    <row r="353" s="33" customFormat="1"/>
    <row r="354" s="33" customFormat="1"/>
    <row r="355" s="33" customFormat="1"/>
    <row r="356" s="33" customFormat="1"/>
    <row r="357" s="33" customFormat="1"/>
    <row r="358" s="33" customFormat="1"/>
    <row r="359" s="33" customFormat="1"/>
    <row r="360" s="33" customFormat="1"/>
    <row r="361" s="33" customFormat="1"/>
    <row r="362" s="33" customFormat="1"/>
    <row r="363" s="33" customFormat="1"/>
    <row r="364" s="33" customFormat="1"/>
    <row r="365" s="33" customFormat="1"/>
    <row r="366" s="33" customFormat="1"/>
    <row r="367" s="33" customFormat="1"/>
    <row r="368" s="33" customFormat="1"/>
    <row r="369" s="33" customFormat="1"/>
    <row r="370" s="33" customFormat="1"/>
    <row r="371" s="33" customFormat="1"/>
    <row r="372" s="33" customFormat="1"/>
    <row r="373" s="33" customFormat="1"/>
    <row r="374" s="33" customFormat="1"/>
    <row r="375" s="33" customFormat="1"/>
    <row r="376" s="33" customFormat="1"/>
    <row r="377" s="33" customFormat="1"/>
    <row r="378" s="33" customFormat="1"/>
    <row r="379" s="33" customFormat="1"/>
    <row r="380" s="33" customFormat="1"/>
    <row r="381" s="33" customFormat="1"/>
    <row r="382" s="33" customFormat="1"/>
    <row r="383" s="33" customFormat="1"/>
    <row r="384" s="33" customFormat="1"/>
    <row r="385" s="33" customFormat="1"/>
    <row r="386" s="33" customFormat="1"/>
    <row r="387" s="33" customFormat="1"/>
    <row r="388" s="33" customFormat="1"/>
    <row r="389" s="33" customFormat="1"/>
    <row r="390" s="33" customFormat="1"/>
    <row r="391" s="33" customFormat="1"/>
    <row r="392" s="33" customFormat="1"/>
    <row r="393" s="33" customFormat="1"/>
    <row r="394" s="33" customFormat="1"/>
    <row r="395" s="33" customFormat="1"/>
    <row r="396" s="33" customFormat="1"/>
    <row r="397" s="33" customFormat="1"/>
    <row r="398" s="33" customFormat="1"/>
    <row r="399" s="33" customFormat="1"/>
    <row r="400" s="33" customFormat="1"/>
    <row r="401" s="33" customFormat="1"/>
    <row r="402" s="33" customFormat="1"/>
    <row r="403" s="33" customFormat="1"/>
    <row r="404" s="33" customFormat="1"/>
    <row r="405" s="33" customFormat="1"/>
    <row r="406" s="33" customFormat="1"/>
    <row r="407" s="33" customFormat="1"/>
    <row r="408" s="33" customFormat="1"/>
    <row r="409" s="33" customFormat="1"/>
    <row r="410" s="33" customFormat="1"/>
    <row r="411" s="33" customFormat="1"/>
    <row r="412" s="33" customFormat="1"/>
    <row r="413" s="33" customFormat="1"/>
    <row r="414" s="33" customFormat="1"/>
    <row r="415" s="33" customFormat="1"/>
    <row r="416" s="33" customFormat="1"/>
    <row r="417" s="33" customFormat="1"/>
    <row r="418" s="33" customFormat="1"/>
    <row r="419" s="33" customFormat="1"/>
    <row r="420" s="33" customFormat="1"/>
    <row r="421" s="33" customFormat="1"/>
    <row r="422" s="33" customFormat="1"/>
    <row r="423" s="33" customFormat="1"/>
    <row r="424" s="33" customFormat="1"/>
    <row r="425" s="33" customFormat="1"/>
    <row r="426" s="33" customFormat="1"/>
    <row r="427" s="33" customFormat="1"/>
    <row r="428" s="33" customFormat="1"/>
    <row r="429" s="33" customFormat="1"/>
    <row r="430" s="33" customFormat="1"/>
    <row r="431" s="33" customFormat="1"/>
    <row r="432" s="33" customFormat="1"/>
    <row r="433" s="33" customFormat="1"/>
    <row r="434" s="33" customFormat="1"/>
    <row r="435" s="33" customFormat="1"/>
    <row r="436" s="33" customFormat="1"/>
    <row r="437" s="33" customFormat="1"/>
    <row r="438" s="33" customFormat="1"/>
    <row r="439" s="33" customFormat="1"/>
    <row r="440" s="33" customFormat="1"/>
    <row r="441" s="33" customFormat="1"/>
    <row r="442" s="33" customFormat="1"/>
    <row r="443" s="33" customFormat="1"/>
    <row r="444" s="33" customFormat="1"/>
    <row r="445" s="33" customFormat="1"/>
    <row r="446" s="33" customFormat="1"/>
    <row r="447" s="33" customFormat="1"/>
    <row r="448" s="33" customFormat="1"/>
    <row r="449" s="33" customFormat="1"/>
    <row r="450" s="33" customFormat="1"/>
    <row r="451" s="33" customFormat="1"/>
    <row r="452" s="33" customFormat="1"/>
    <row r="453" s="33" customFormat="1"/>
    <row r="454" s="33" customFormat="1"/>
    <row r="455" s="33" customFormat="1"/>
    <row r="456" s="33" customFormat="1"/>
    <row r="457" s="33" customFormat="1"/>
    <row r="458" s="33" customFormat="1"/>
    <row r="459" s="33" customFormat="1"/>
    <row r="460" s="33" customFormat="1"/>
    <row r="461" s="33" customFormat="1"/>
    <row r="462" s="33" customFormat="1"/>
    <row r="463" s="33" customFormat="1"/>
    <row r="464" s="33" customFormat="1"/>
    <row r="465" s="33" customFormat="1"/>
    <row r="466" s="33" customFormat="1"/>
    <row r="467" s="33" customFormat="1"/>
    <row r="468" s="33" customFormat="1"/>
    <row r="469" s="33" customFormat="1"/>
    <row r="470" s="33" customFormat="1"/>
    <row r="471" s="33" customFormat="1"/>
    <row r="472" s="33" customFormat="1"/>
    <row r="473" s="33" customFormat="1"/>
    <row r="474" s="33" customFormat="1"/>
    <row r="475" s="33" customFormat="1"/>
    <row r="476" s="33" customFormat="1"/>
    <row r="477" s="33" customFormat="1"/>
    <row r="478" s="33" customFormat="1"/>
    <row r="479" s="33" customFormat="1"/>
    <row r="480" s="33" customFormat="1"/>
    <row r="481" s="33" customFormat="1"/>
    <row r="482" s="33" customFormat="1"/>
    <row r="483" s="33" customFormat="1"/>
    <row r="484" s="33" customFormat="1"/>
    <row r="485" s="33" customFormat="1"/>
    <row r="486" s="33" customFormat="1"/>
    <row r="487" s="33" customFormat="1"/>
    <row r="488" s="33" customFormat="1"/>
    <row r="489" s="33" customFormat="1"/>
    <row r="490" s="33" customFormat="1"/>
    <row r="491" s="33" customFormat="1"/>
    <row r="492" s="33" customFormat="1"/>
    <row r="493" s="33" customFormat="1"/>
    <row r="494" s="33" customFormat="1"/>
    <row r="495" s="33" customFormat="1"/>
    <row r="496" s="33" customFormat="1"/>
    <row r="497" s="33" customFormat="1"/>
    <row r="498" s="33" customFormat="1"/>
    <row r="499" s="33" customFormat="1"/>
    <row r="500" s="33" customFormat="1"/>
    <row r="501" s="33" customFormat="1"/>
    <row r="502" s="33" customFormat="1"/>
    <row r="503" s="33" customFormat="1"/>
    <row r="504" s="33" customFormat="1"/>
    <row r="505" s="33" customFormat="1"/>
    <row r="506" s="33" customFormat="1"/>
    <row r="507" s="33" customFormat="1"/>
    <row r="508" s="33" customFormat="1"/>
    <row r="509" s="33" customFormat="1"/>
    <row r="510" s="33" customFormat="1"/>
    <row r="511" s="33" customFormat="1"/>
    <row r="512" s="33" customFormat="1"/>
    <row r="513" s="33" customFormat="1"/>
    <row r="514" s="33" customFormat="1"/>
    <row r="515" s="33" customFormat="1"/>
    <row r="516" s="33" customFormat="1"/>
    <row r="517" s="33" customFormat="1"/>
    <row r="518" s="33" customFormat="1"/>
    <row r="519" s="33" customFormat="1"/>
    <row r="520" s="33" customFormat="1"/>
    <row r="521" s="33" customFormat="1"/>
    <row r="522" s="33" customFormat="1"/>
    <row r="523" s="33" customFormat="1"/>
    <row r="524" s="33" customFormat="1"/>
    <row r="525" s="33" customFormat="1"/>
    <row r="526" s="33" customFormat="1"/>
    <row r="527" s="33" customFormat="1"/>
    <row r="528" s="33" customFormat="1"/>
    <row r="529" s="33" customFormat="1"/>
    <row r="530" s="33" customFormat="1"/>
    <row r="531" s="33" customFormat="1"/>
    <row r="532" s="33" customFormat="1"/>
    <row r="533" s="33" customFormat="1"/>
    <row r="534" s="33" customFormat="1"/>
    <row r="535" s="33" customFormat="1"/>
    <row r="536" s="33" customFormat="1"/>
    <row r="537" s="33" customFormat="1"/>
    <row r="538" s="33" customFormat="1"/>
    <row r="539" s="33" customFormat="1"/>
    <row r="540" s="33" customFormat="1"/>
    <row r="541" s="33" customFormat="1"/>
    <row r="542" s="33" customFormat="1"/>
    <row r="543" s="33" customFormat="1"/>
    <row r="544" s="33" customFormat="1"/>
    <row r="545" s="33" customFormat="1"/>
    <row r="546" s="33" customFormat="1"/>
    <row r="547" s="33" customFormat="1"/>
    <row r="548" s="33" customFormat="1"/>
    <row r="549" s="33" customFormat="1"/>
    <row r="550" s="33" customFormat="1"/>
    <row r="551" s="33" customFormat="1"/>
    <row r="552" s="33" customFormat="1"/>
    <row r="553" s="33" customFormat="1"/>
    <row r="554" s="33" customFormat="1"/>
    <row r="555" s="33" customFormat="1"/>
    <row r="556" s="33" customFormat="1"/>
    <row r="557" s="33" customFormat="1"/>
    <row r="558" s="33" customFormat="1"/>
    <row r="559" s="33" customFormat="1"/>
    <row r="560" s="33" customFormat="1"/>
    <row r="561" s="33" customFormat="1"/>
    <row r="562" s="33" customFormat="1"/>
    <row r="563" s="33" customFormat="1"/>
    <row r="564" s="33" customFormat="1"/>
    <row r="565" s="33" customFormat="1"/>
    <row r="566" s="33" customFormat="1"/>
    <row r="567" s="33" customFormat="1"/>
    <row r="568" s="33" customFormat="1"/>
    <row r="569" s="33" customFormat="1"/>
    <row r="570" s="33" customFormat="1"/>
    <row r="571" s="33" customFormat="1"/>
    <row r="572" s="33" customFormat="1"/>
    <row r="573" s="33" customFormat="1"/>
    <row r="574" s="33" customFormat="1"/>
    <row r="575" s="33" customFormat="1"/>
    <row r="576" s="33" customFormat="1"/>
    <row r="577" s="33" customFormat="1"/>
    <row r="578" s="33" customFormat="1"/>
    <row r="579" s="33" customFormat="1"/>
    <row r="580" s="33" customFormat="1"/>
    <row r="581" s="33" customFormat="1"/>
    <row r="582" s="33" customFormat="1"/>
    <row r="583" s="33" customFormat="1"/>
    <row r="584" s="33" customFormat="1"/>
    <row r="585" s="33" customFormat="1"/>
    <row r="586" s="33" customFormat="1"/>
    <row r="587" s="33" customFormat="1"/>
    <row r="588" s="33" customFormat="1"/>
    <row r="589" s="33" customFormat="1"/>
    <row r="590" s="33" customFormat="1"/>
    <row r="591" s="33" customFormat="1"/>
    <row r="592" s="33" customFormat="1"/>
    <row r="593" s="33" customFormat="1"/>
    <row r="594" s="33" customFormat="1"/>
    <row r="595" s="33" customFormat="1"/>
    <row r="596" s="33" customFormat="1"/>
    <row r="597" s="33" customFormat="1"/>
    <row r="598" s="33" customFormat="1"/>
    <row r="599" s="33" customFormat="1"/>
    <row r="600" s="33" customFormat="1"/>
    <row r="601" s="33" customFormat="1"/>
    <row r="602" s="33" customFormat="1"/>
    <row r="603" s="33" customFormat="1"/>
    <row r="604" s="33" customFormat="1"/>
    <row r="605" s="33" customFormat="1"/>
    <row r="606" s="33" customFormat="1"/>
    <row r="607" s="33" customFormat="1"/>
    <row r="608" s="33" customFormat="1"/>
    <row r="609" s="33" customFormat="1"/>
    <row r="610" s="33" customFormat="1"/>
    <row r="611" s="33" customFormat="1"/>
    <row r="612" s="33" customFormat="1"/>
    <row r="613" s="33" customFormat="1"/>
    <row r="614" s="33" customFormat="1"/>
    <row r="615" s="33" customFormat="1"/>
    <row r="616" s="33" customFormat="1"/>
    <row r="617" s="33" customFormat="1"/>
    <row r="618" s="33" customFormat="1"/>
    <row r="619" s="33" customFormat="1"/>
    <row r="620" s="33" customFormat="1"/>
    <row r="621" s="33" customFormat="1"/>
    <row r="622" s="33" customFormat="1"/>
    <row r="623" s="33" customFormat="1"/>
    <row r="624" s="33" customFormat="1"/>
    <row r="625" s="33" customFormat="1"/>
    <row r="626" s="33" customFormat="1"/>
    <row r="627" s="33" customFormat="1"/>
    <row r="628" s="33" customFormat="1"/>
    <row r="629" s="33" customFormat="1"/>
    <row r="630" s="33" customFormat="1"/>
    <row r="631" s="33" customFormat="1"/>
    <row r="632" s="33" customFormat="1"/>
    <row r="633" s="33" customFormat="1"/>
    <row r="634" s="33" customFormat="1"/>
    <row r="635" s="33" customFormat="1"/>
    <row r="636" s="33" customFormat="1"/>
    <row r="637" s="33" customFormat="1"/>
    <row r="638" s="33" customFormat="1"/>
    <row r="639" s="33" customFormat="1"/>
    <row r="640" s="33" customFormat="1"/>
    <row r="641" s="33" customFormat="1"/>
    <row r="642" s="33" customFormat="1"/>
    <row r="643" s="33" customFormat="1"/>
    <row r="644" s="33" customFormat="1"/>
    <row r="645" s="33" customFormat="1"/>
    <row r="646" s="33" customFormat="1"/>
    <row r="647" s="33" customFormat="1"/>
    <row r="648" s="33" customFormat="1"/>
    <row r="649" s="33" customFormat="1"/>
    <row r="650" s="33" customFormat="1"/>
    <row r="651" s="33" customFormat="1"/>
    <row r="652" s="33" customFormat="1"/>
    <row r="653" s="33" customFormat="1"/>
    <row r="654" s="33" customFormat="1"/>
    <row r="655" s="33" customFormat="1"/>
    <row r="656" s="33" customFormat="1"/>
    <row r="657" s="33" customFormat="1"/>
    <row r="658" s="33" customFormat="1"/>
    <row r="659" s="33" customFormat="1"/>
    <row r="660" s="33" customFormat="1"/>
    <row r="661" s="33" customFormat="1"/>
    <row r="662" s="33" customFormat="1"/>
    <row r="663" s="33" customFormat="1"/>
    <row r="664" s="33" customFormat="1"/>
    <row r="665" s="33" customFormat="1"/>
    <row r="666" s="33" customFormat="1"/>
    <row r="667" s="33" customFormat="1"/>
    <row r="668" s="33" customFormat="1"/>
    <row r="669" s="33" customFormat="1"/>
    <row r="670" s="33" customFormat="1"/>
    <row r="671" s="33" customFormat="1"/>
    <row r="672" s="33" customFormat="1"/>
    <row r="673" s="33" customFormat="1"/>
    <row r="674" s="33" customFormat="1"/>
    <row r="675" s="33" customFormat="1"/>
    <row r="676" s="33" customFormat="1"/>
    <row r="677" s="33" customFormat="1"/>
    <row r="678" s="33" customFormat="1"/>
    <row r="679" s="33" customFormat="1"/>
    <row r="680" s="33" customFormat="1"/>
    <row r="681" s="33" customFormat="1"/>
    <row r="682" s="33" customFormat="1"/>
    <row r="683" s="33" customFormat="1"/>
    <row r="684" s="33" customFormat="1"/>
    <row r="685" s="33" customFormat="1"/>
    <row r="686" s="33" customFormat="1"/>
    <row r="687" s="33" customFormat="1"/>
    <row r="688" s="33" customFormat="1"/>
    <row r="689" s="33" customFormat="1"/>
    <row r="690" s="33" customFormat="1"/>
    <row r="691" s="33" customFormat="1"/>
    <row r="692" s="33" customFormat="1"/>
    <row r="693" s="33" customFormat="1"/>
    <row r="694" s="33" customFormat="1"/>
    <row r="695" s="33" customFormat="1"/>
    <row r="696" s="33" customFormat="1"/>
    <row r="697" s="33" customFormat="1"/>
    <row r="698" s="33" customFormat="1"/>
    <row r="699" s="33" customFormat="1"/>
    <row r="700" s="33" customFormat="1"/>
    <row r="701" s="33" customFormat="1"/>
    <row r="702" s="33" customFormat="1"/>
    <row r="703" s="33" customFormat="1"/>
    <row r="704" s="33" customFormat="1"/>
    <row r="705" s="33" customFormat="1"/>
    <row r="706" s="33" customFormat="1"/>
    <row r="707" s="33" customFormat="1"/>
    <row r="708" s="33" customFormat="1"/>
    <row r="709" s="33" customFormat="1"/>
    <row r="710" s="33" customFormat="1"/>
    <row r="711" s="33" customFormat="1"/>
    <row r="712" s="33" customFormat="1"/>
    <row r="713" s="33" customFormat="1"/>
    <row r="714" s="33" customFormat="1"/>
    <row r="715" s="33" customFormat="1"/>
    <row r="716" s="33" customFormat="1"/>
    <row r="717" s="33" customFormat="1"/>
    <row r="718" s="33" customFormat="1"/>
    <row r="719" s="33" customFormat="1"/>
    <row r="720" s="33" customFormat="1"/>
    <row r="721" s="33" customFormat="1"/>
    <row r="722" s="33" customFormat="1"/>
    <row r="723" s="33" customFormat="1"/>
    <row r="724" s="33" customFormat="1"/>
    <row r="725" s="33" customFormat="1"/>
    <row r="726" s="33" customFormat="1"/>
    <row r="727" s="33" customFormat="1"/>
    <row r="728" s="33" customFormat="1"/>
    <row r="729" s="33" customFormat="1"/>
    <row r="730" s="33" customFormat="1"/>
    <row r="731" s="33" customFormat="1"/>
    <row r="732" s="33" customFormat="1"/>
    <row r="733" s="33" customFormat="1"/>
    <row r="734" s="33" customFormat="1"/>
    <row r="735" s="33" customFormat="1"/>
    <row r="736" s="33" customFormat="1"/>
    <row r="737" s="33" customFormat="1"/>
    <row r="738" s="33" customFormat="1"/>
    <row r="739" s="33" customFormat="1"/>
    <row r="740" s="33" customFormat="1"/>
    <row r="741" s="33" customFormat="1"/>
    <row r="742" s="33" customFormat="1"/>
    <row r="743" s="33" customFormat="1"/>
    <row r="744" s="33" customFormat="1"/>
    <row r="745" s="33" customFormat="1"/>
    <row r="746" s="33" customFormat="1"/>
    <row r="747" s="33" customFormat="1"/>
    <row r="748" s="33" customFormat="1"/>
    <row r="749" s="33" customFormat="1"/>
    <row r="750" s="33" customFormat="1"/>
    <row r="751" s="33" customFormat="1"/>
    <row r="752" s="33" customFormat="1"/>
    <row r="753" s="33" customFormat="1"/>
    <row r="754" s="33" customFormat="1"/>
    <row r="755" s="33" customFormat="1"/>
    <row r="756" s="33" customFormat="1"/>
    <row r="757" s="33" customFormat="1"/>
    <row r="758" s="33" customFormat="1"/>
    <row r="759" s="33" customFormat="1"/>
    <row r="760" s="33" customFormat="1"/>
    <row r="761" s="33" customFormat="1"/>
    <row r="762" s="33" customFormat="1"/>
    <row r="763" s="33" customFormat="1"/>
    <row r="764" s="33" customFormat="1"/>
    <row r="765" s="33" customFormat="1"/>
    <row r="766" s="33" customFormat="1"/>
    <row r="767" s="33" customFormat="1"/>
    <row r="768" s="33" customFormat="1"/>
    <row r="769" s="33" customFormat="1"/>
    <row r="770" s="33" customFormat="1"/>
    <row r="771" s="33" customFormat="1"/>
    <row r="772" s="33" customFormat="1"/>
    <row r="773" s="33" customFormat="1"/>
    <row r="774" s="33" customFormat="1"/>
    <row r="775" s="33" customFormat="1"/>
    <row r="776" s="33" customFormat="1"/>
    <row r="777" s="33" customFormat="1"/>
    <row r="778" s="33" customFormat="1"/>
    <row r="779" s="33" customFormat="1"/>
    <row r="780" s="33" customFormat="1"/>
    <row r="781" s="33" customFormat="1"/>
    <row r="782" s="33" customFormat="1"/>
    <row r="783" s="33" customFormat="1"/>
    <row r="784" s="33" customFormat="1"/>
    <row r="785" s="33" customFormat="1"/>
    <row r="786" s="33" customFormat="1"/>
    <row r="787" s="33" customFormat="1"/>
    <row r="788" s="33" customFormat="1"/>
    <row r="789" s="33" customFormat="1"/>
    <row r="790" s="33" customFormat="1"/>
    <row r="791" s="33" customFormat="1"/>
    <row r="792" s="33" customFormat="1"/>
    <row r="793" s="33" customFormat="1"/>
    <row r="794" s="33" customFormat="1"/>
    <row r="795" s="33" customFormat="1"/>
    <row r="796" s="33" customFormat="1"/>
    <row r="797" s="33" customFormat="1"/>
    <row r="798" s="33" customFormat="1"/>
    <row r="799" s="33" customFormat="1"/>
    <row r="800" s="33" customFormat="1"/>
    <row r="801" s="33" customFormat="1"/>
    <row r="802" s="33" customFormat="1"/>
    <row r="803" s="33" customFormat="1"/>
    <row r="804" s="33" customFormat="1"/>
    <row r="805" s="33" customFormat="1"/>
    <row r="806" s="33" customFormat="1"/>
    <row r="807" s="33" customFormat="1"/>
    <row r="808" s="33" customFormat="1"/>
    <row r="809" s="33" customFormat="1"/>
    <row r="810" s="33" customFormat="1"/>
    <row r="811" s="33" customFormat="1"/>
    <row r="812" s="33" customFormat="1"/>
    <row r="813" s="33" customFormat="1"/>
    <row r="814" s="33" customFormat="1"/>
    <row r="815" s="33" customFormat="1"/>
    <row r="816" s="33" customFormat="1"/>
    <row r="817" s="33" customFormat="1"/>
    <row r="818" s="33" customFormat="1"/>
    <row r="819" s="33" customFormat="1"/>
    <row r="820" s="33" customFormat="1"/>
    <row r="821" s="33" customFormat="1"/>
    <row r="822" s="33" customFormat="1"/>
    <row r="823" s="33" customFormat="1"/>
    <row r="824" s="33" customFormat="1"/>
    <row r="825" s="33" customFormat="1"/>
    <row r="826" s="33" customFormat="1"/>
    <row r="827" s="33" customFormat="1"/>
    <row r="828" s="33" customFormat="1"/>
    <row r="829" s="33" customFormat="1"/>
    <row r="830" s="33" customFormat="1"/>
    <row r="831" s="33" customFormat="1"/>
    <row r="832" s="33" customFormat="1"/>
    <row r="833" s="33" customFormat="1"/>
    <row r="834" s="33" customFormat="1"/>
    <row r="835" s="33" customFormat="1"/>
    <row r="836" s="33" customFormat="1"/>
    <row r="837" s="33" customFormat="1"/>
    <row r="838" s="33" customFormat="1"/>
    <row r="839" s="33" customFormat="1"/>
    <row r="840" s="33" customFormat="1"/>
    <row r="841" s="33" customFormat="1"/>
    <row r="842" s="33" customFormat="1"/>
    <row r="843" s="33" customFormat="1"/>
    <row r="844" s="33" customFormat="1"/>
    <row r="845" s="33" customFormat="1"/>
    <row r="846" s="33" customFormat="1"/>
    <row r="847" s="33" customFormat="1"/>
    <row r="848" s="33" customFormat="1"/>
    <row r="849" s="33" customFormat="1"/>
    <row r="850" s="33" customFormat="1"/>
    <row r="851" s="33" customFormat="1"/>
    <row r="852" s="33" customFormat="1"/>
    <row r="853" s="33" customFormat="1"/>
    <row r="854" s="33" customFormat="1"/>
    <row r="855" s="33" customFormat="1"/>
    <row r="856" s="33" customFormat="1"/>
    <row r="857" s="33" customFormat="1"/>
    <row r="858" s="33" customFormat="1"/>
    <row r="859" s="33" customFormat="1"/>
    <row r="860" s="33" customFormat="1"/>
    <row r="861" s="33" customFormat="1"/>
    <row r="862" s="33" customFormat="1"/>
    <row r="863" s="33" customFormat="1"/>
    <row r="864" s="33" customFormat="1"/>
    <row r="865" s="33" customFormat="1"/>
    <row r="866" s="33" customFormat="1"/>
    <row r="867" s="33" customFormat="1"/>
    <row r="868" s="33" customFormat="1"/>
    <row r="869" s="33" customFormat="1"/>
    <row r="870" s="33" customFormat="1"/>
    <row r="871" s="33" customFormat="1"/>
    <row r="872" s="33" customFormat="1"/>
    <row r="873" s="33" customFormat="1"/>
    <row r="874" s="33" customFormat="1"/>
    <row r="875" s="33" customFormat="1"/>
    <row r="876" s="33" customFormat="1"/>
    <row r="877" s="33" customFormat="1"/>
    <row r="878" s="33" customFormat="1"/>
    <row r="879" s="33" customFormat="1"/>
    <row r="880" s="33" customFormat="1"/>
    <row r="881" s="33" customFormat="1"/>
    <row r="882" s="33" customFormat="1"/>
    <row r="883" s="33" customFormat="1"/>
    <row r="884" s="33" customFormat="1"/>
    <row r="885" s="33" customFormat="1"/>
    <row r="886" s="33" customFormat="1"/>
    <row r="887" s="33" customFormat="1"/>
    <row r="888" s="33" customFormat="1"/>
    <row r="889" s="33" customFormat="1"/>
    <row r="890" s="33" customFormat="1"/>
    <row r="891" s="33" customFormat="1"/>
    <row r="892" s="33" customFormat="1"/>
    <row r="893" s="33" customFormat="1"/>
    <row r="894" s="33" customFormat="1"/>
    <row r="895" s="33" customFormat="1"/>
    <row r="896" s="33" customFormat="1"/>
    <row r="897" s="33" customFormat="1"/>
    <row r="898" s="33" customFormat="1"/>
    <row r="899" s="33" customFormat="1"/>
    <row r="900" s="33" customFormat="1"/>
    <row r="901" s="33" customFormat="1"/>
    <row r="902" s="33" customFormat="1"/>
    <row r="903" s="33" customFormat="1"/>
    <row r="904" s="33" customFormat="1"/>
    <row r="905" s="33" customFormat="1"/>
    <row r="906" s="33" customFormat="1"/>
    <row r="907" s="33" customFormat="1"/>
    <row r="908" s="33" customFormat="1"/>
    <row r="909" s="33" customFormat="1"/>
    <row r="910" s="33" customFormat="1"/>
    <row r="911" s="33" customFormat="1"/>
    <row r="912" s="33" customFormat="1"/>
    <row r="913" s="33" customFormat="1"/>
    <row r="914" s="33" customFormat="1"/>
    <row r="915" s="33" customFormat="1"/>
    <row r="916" s="33" customFormat="1"/>
    <row r="917" s="33" customFormat="1"/>
    <row r="918" s="33" customFormat="1"/>
    <row r="919" s="33" customFormat="1"/>
    <row r="920" s="33" customFormat="1"/>
    <row r="921" s="33" customFormat="1"/>
    <row r="922" s="33" customFormat="1"/>
    <row r="923" s="33" customFormat="1"/>
    <row r="924" s="33" customFormat="1"/>
    <row r="925" s="33" customFormat="1"/>
    <row r="926" s="33" customFormat="1"/>
    <row r="927" s="33" customFormat="1"/>
    <row r="928" s="33" customFormat="1"/>
    <row r="929" s="33" customFormat="1"/>
    <row r="930" s="33" customFormat="1"/>
    <row r="931" s="33" customFormat="1"/>
    <row r="932" s="33" customFormat="1"/>
    <row r="933" s="33" customFormat="1"/>
    <row r="934" s="33" customFormat="1"/>
    <row r="935" s="33" customFormat="1"/>
    <row r="936" s="33" customFormat="1"/>
    <row r="937" s="33" customFormat="1"/>
    <row r="938" s="33" customFormat="1"/>
    <row r="939" s="33" customFormat="1"/>
    <row r="940" s="33" customFormat="1"/>
    <row r="941" s="33" customFormat="1"/>
    <row r="942" s="33" customFormat="1"/>
    <row r="943" s="33" customFormat="1"/>
    <row r="944" s="33" customFormat="1"/>
    <row r="945" s="33" customFormat="1"/>
    <row r="946" s="33" customFormat="1"/>
    <row r="947" s="33" customFormat="1"/>
    <row r="948" s="33" customFormat="1"/>
    <row r="949" s="33" customFormat="1"/>
    <row r="950" s="33" customFormat="1"/>
    <row r="951" s="33" customFormat="1"/>
    <row r="952" s="33" customFormat="1"/>
    <row r="953" s="33" customFormat="1"/>
    <row r="954" s="33" customFormat="1"/>
    <row r="955" s="33" customFormat="1"/>
    <row r="956" s="33" customFormat="1"/>
    <row r="957" s="33" customFormat="1"/>
    <row r="958" s="33" customFormat="1"/>
    <row r="959" s="33" customFormat="1"/>
    <row r="960" s="33" customFormat="1"/>
    <row r="961" s="33" customFormat="1"/>
    <row r="962" s="33" customFormat="1"/>
    <row r="963" s="33" customFormat="1"/>
    <row r="964" s="33" customFormat="1"/>
    <row r="965" s="33" customFormat="1"/>
    <row r="966" s="33" customFormat="1"/>
    <row r="967" s="33" customFormat="1"/>
    <row r="968" s="33" customFormat="1"/>
    <row r="969" s="33" customFormat="1"/>
    <row r="970" s="33" customFormat="1"/>
    <row r="971" s="33" customFormat="1"/>
    <row r="972" s="33" customFormat="1"/>
    <row r="973" s="33" customFormat="1"/>
    <row r="974" s="33" customFormat="1"/>
    <row r="975" s="33" customFormat="1"/>
    <row r="976" s="33" customFormat="1"/>
    <row r="977" s="33" customFormat="1"/>
    <row r="978" s="33" customFormat="1"/>
    <row r="979" s="33" customFormat="1"/>
    <row r="980" s="33" customFormat="1"/>
    <row r="981" s="33" customFormat="1"/>
    <row r="982" s="33" customFormat="1"/>
    <row r="983" s="33" customFormat="1"/>
    <row r="984" s="33" customFormat="1"/>
    <row r="985" s="33" customFormat="1"/>
    <row r="986" s="33" customFormat="1"/>
    <row r="987" s="33" customFormat="1"/>
    <row r="988" s="33" customFormat="1"/>
  </sheetData>
  <mergeCells count="3">
    <mergeCell ref="H1:L1"/>
    <mergeCell ref="M1:Q1"/>
    <mergeCell ref="C1:F1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P23"/>
  <sheetViews>
    <sheetView workbookViewId="0"/>
  </sheetViews>
  <sheetFormatPr defaultRowHeight="12.75"/>
  <cols>
    <col min="1" max="1" width="9.140625" style="177"/>
    <col min="2" max="2" width="19.28515625" style="177" customWidth="1"/>
    <col min="3" max="3" width="33.85546875" style="177" customWidth="1"/>
    <col min="4" max="4" width="47.28515625" style="177" customWidth="1"/>
    <col min="5" max="5" width="46.7109375" style="177" customWidth="1"/>
    <col min="6" max="6" width="19.42578125" style="177" customWidth="1"/>
    <col min="7" max="7" width="17.42578125" style="177" customWidth="1"/>
    <col min="8" max="8" width="23.140625" style="177" customWidth="1"/>
    <col min="9" max="9" width="16.7109375" style="177" customWidth="1"/>
    <col min="10" max="10" width="12.85546875" style="177" customWidth="1"/>
    <col min="11" max="11" width="12.42578125" style="177" customWidth="1"/>
    <col min="12" max="12" width="13.85546875" style="177" customWidth="1"/>
    <col min="13" max="16384" width="9.140625" style="177"/>
  </cols>
  <sheetData>
    <row r="1" spans="1:16">
      <c r="A1" s="161"/>
    </row>
    <row r="4" spans="1:16">
      <c r="B4" s="190" t="s">
        <v>372</v>
      </c>
      <c r="C4" s="191" t="s">
        <v>370</v>
      </c>
      <c r="D4" s="191" t="s">
        <v>55</v>
      </c>
      <c r="E4" s="191" t="s">
        <v>65</v>
      </c>
      <c r="F4" s="191" t="s">
        <v>25</v>
      </c>
      <c r="G4" s="191" t="s">
        <v>26</v>
      </c>
      <c r="H4" s="191" t="s">
        <v>28</v>
      </c>
      <c r="I4" s="191" t="s">
        <v>451</v>
      </c>
      <c r="J4" s="191" t="s">
        <v>35</v>
      </c>
      <c r="K4" s="191" t="s">
        <v>57</v>
      </c>
      <c r="L4" s="191" t="s">
        <v>452</v>
      </c>
      <c r="M4" s="191" t="s">
        <v>38</v>
      </c>
      <c r="N4" s="191" t="s">
        <v>40</v>
      </c>
      <c r="O4" s="191" t="s">
        <v>41</v>
      </c>
      <c r="P4" s="191" t="s">
        <v>44</v>
      </c>
    </row>
    <row r="5" spans="1:16">
      <c r="B5" s="191" t="s">
        <v>373</v>
      </c>
      <c r="C5" s="177" t="s">
        <v>370</v>
      </c>
      <c r="D5" s="177" t="s">
        <v>55</v>
      </c>
      <c r="E5" s="177" t="s">
        <v>65</v>
      </c>
      <c r="F5" s="177" t="s">
        <v>25</v>
      </c>
      <c r="G5" s="177" t="s">
        <v>26</v>
      </c>
      <c r="H5" s="177" t="s">
        <v>28</v>
      </c>
      <c r="I5" s="177" t="s">
        <v>31</v>
      </c>
      <c r="J5" s="177" t="s">
        <v>35</v>
      </c>
      <c r="K5" s="177" t="s">
        <v>57</v>
      </c>
      <c r="L5" s="177" t="s">
        <v>36</v>
      </c>
      <c r="M5" s="177" t="s">
        <v>38</v>
      </c>
      <c r="N5" s="177" t="s">
        <v>40</v>
      </c>
      <c r="O5" s="177" t="s">
        <v>41</v>
      </c>
      <c r="P5" s="177" t="s">
        <v>44</v>
      </c>
    </row>
    <row r="6" spans="1:16" ht="15">
      <c r="B6" s="191" t="s">
        <v>374</v>
      </c>
      <c r="C6" s="256" t="s">
        <v>377</v>
      </c>
      <c r="D6" s="209" t="s">
        <v>192</v>
      </c>
      <c r="E6" s="209" t="s">
        <v>381</v>
      </c>
      <c r="F6" s="177" t="s">
        <v>26</v>
      </c>
      <c r="G6" s="177" t="s">
        <v>401</v>
      </c>
      <c r="H6" s="177" t="s">
        <v>406</v>
      </c>
      <c r="I6" s="177" t="s">
        <v>409</v>
      </c>
      <c r="J6" s="177" t="s">
        <v>428</v>
      </c>
      <c r="K6" s="177" t="s">
        <v>410</v>
      </c>
      <c r="L6" s="177" t="s">
        <v>413</v>
      </c>
      <c r="M6" s="177" t="s">
        <v>416</v>
      </c>
      <c r="N6" s="177" t="s">
        <v>417</v>
      </c>
      <c r="O6" s="177" t="s">
        <v>419</v>
      </c>
      <c r="P6" s="177" t="s">
        <v>422</v>
      </c>
    </row>
    <row r="7" spans="1:16" ht="15">
      <c r="B7" s="191" t="s">
        <v>375</v>
      </c>
      <c r="C7" s="257" t="s">
        <v>161</v>
      </c>
      <c r="D7" s="189"/>
      <c r="E7" s="209" t="s">
        <v>382</v>
      </c>
      <c r="F7" s="177" t="s">
        <v>28</v>
      </c>
      <c r="G7" s="177" t="s">
        <v>402</v>
      </c>
      <c r="H7" s="177" t="s">
        <v>407</v>
      </c>
      <c r="I7" s="177" t="s">
        <v>429</v>
      </c>
      <c r="K7" s="177" t="s">
        <v>411</v>
      </c>
      <c r="L7" s="177" t="s">
        <v>414</v>
      </c>
      <c r="N7" s="177" t="s">
        <v>418</v>
      </c>
      <c r="O7" s="177" t="s">
        <v>420</v>
      </c>
      <c r="P7" s="177" t="s">
        <v>423</v>
      </c>
    </row>
    <row r="8" spans="1:16" ht="15">
      <c r="B8" s="191" t="s">
        <v>376</v>
      </c>
      <c r="C8" s="256" t="s">
        <v>378</v>
      </c>
      <c r="E8" s="209" t="s">
        <v>383</v>
      </c>
      <c r="F8" s="177" t="s">
        <v>451</v>
      </c>
      <c r="G8" s="177" t="s">
        <v>403</v>
      </c>
      <c r="H8" s="177" t="s">
        <v>408</v>
      </c>
      <c r="K8" s="177" t="s">
        <v>412</v>
      </c>
      <c r="L8" s="177" t="s">
        <v>415</v>
      </c>
      <c r="O8" s="177" t="s">
        <v>421</v>
      </c>
    </row>
    <row r="9" spans="1:16" ht="15">
      <c r="B9" s="191" t="s">
        <v>25</v>
      </c>
      <c r="C9" s="257" t="s">
        <v>171</v>
      </c>
      <c r="E9" s="209" t="s">
        <v>384</v>
      </c>
      <c r="F9" s="177" t="s">
        <v>35</v>
      </c>
      <c r="G9" s="177" t="s">
        <v>404</v>
      </c>
      <c r="L9" s="177" t="s">
        <v>430</v>
      </c>
    </row>
    <row r="10" spans="1:16" ht="15">
      <c r="C10" s="256" t="s">
        <v>184</v>
      </c>
      <c r="E10" s="209" t="s">
        <v>385</v>
      </c>
      <c r="F10" s="177" t="s">
        <v>57</v>
      </c>
      <c r="G10" s="177" t="s">
        <v>405</v>
      </c>
    </row>
    <row r="11" spans="1:16" ht="15">
      <c r="C11" s="257" t="s">
        <v>379</v>
      </c>
      <c r="E11" s="209" t="s">
        <v>386</v>
      </c>
      <c r="F11" s="177" t="s">
        <v>452</v>
      </c>
    </row>
    <row r="12" spans="1:16" ht="15">
      <c r="B12" s="191" t="s">
        <v>373</v>
      </c>
      <c r="C12" s="256" t="s">
        <v>186</v>
      </c>
      <c r="E12" s="209" t="s">
        <v>387</v>
      </c>
      <c r="F12" s="177" t="s">
        <v>38</v>
      </c>
    </row>
    <row r="13" spans="1:16" ht="15">
      <c r="B13" s="191" t="s">
        <v>371</v>
      </c>
      <c r="C13" s="257" t="s">
        <v>380</v>
      </c>
      <c r="E13" s="240" t="s">
        <v>388</v>
      </c>
      <c r="F13" s="177" t="s">
        <v>40</v>
      </c>
    </row>
    <row r="14" spans="1:16" ht="15">
      <c r="C14" s="256" t="s">
        <v>187</v>
      </c>
      <c r="E14" s="209" t="s">
        <v>389</v>
      </c>
      <c r="F14" s="177" t="s">
        <v>41</v>
      </c>
    </row>
    <row r="15" spans="1:16" ht="15">
      <c r="C15" s="257" t="s">
        <v>188</v>
      </c>
      <c r="E15" s="209" t="s">
        <v>390</v>
      </c>
      <c r="F15" s="177" t="s">
        <v>44</v>
      </c>
    </row>
    <row r="16" spans="1:16" ht="15">
      <c r="C16" s="256" t="s">
        <v>190</v>
      </c>
      <c r="E16" s="209" t="s">
        <v>391</v>
      </c>
    </row>
    <row r="17" spans="3:5" ht="15">
      <c r="C17" s="257" t="s">
        <v>191</v>
      </c>
      <c r="E17" s="209" t="s">
        <v>392</v>
      </c>
    </row>
    <row r="18" spans="3:5" ht="15">
      <c r="C18" s="256" t="s">
        <v>172</v>
      </c>
      <c r="E18" s="209" t="s">
        <v>393</v>
      </c>
    </row>
    <row r="19" spans="3:5" ht="15">
      <c r="C19" s="257" t="s">
        <v>426</v>
      </c>
      <c r="E19" s="209" t="s">
        <v>394</v>
      </c>
    </row>
    <row r="20" spans="3:5" ht="15">
      <c r="C20" s="256" t="s">
        <v>173</v>
      </c>
      <c r="E20" s="209" t="s">
        <v>395</v>
      </c>
    </row>
    <row r="21" spans="3:5" ht="15">
      <c r="C21" s="257" t="s">
        <v>427</v>
      </c>
      <c r="E21" s="209" t="s">
        <v>396</v>
      </c>
    </row>
    <row r="22" spans="3:5" ht="15">
      <c r="C22" s="256" t="s">
        <v>185</v>
      </c>
      <c r="E22" s="209" t="s">
        <v>153</v>
      </c>
    </row>
    <row r="23" spans="3:5" ht="15">
      <c r="C23" s="257" t="s">
        <v>189</v>
      </c>
      <c r="E23" s="240" t="s">
        <v>431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0000"/>
  </sheetPr>
  <dimension ref="A1:AC110"/>
  <sheetViews>
    <sheetView workbookViewId="0"/>
  </sheetViews>
  <sheetFormatPr defaultColWidth="9.140625" defaultRowHeight="12.75"/>
  <cols>
    <col min="1" max="1" width="36.42578125" style="188" customWidth="1"/>
    <col min="2" max="2" width="17.85546875" style="15" customWidth="1"/>
    <col min="3" max="4" width="9.140625" style="15"/>
    <col min="5" max="5" width="13" style="15" customWidth="1"/>
    <col min="6" max="22" width="9.140625" style="15"/>
    <col min="23" max="23" width="12.140625" style="15" customWidth="1"/>
    <col min="24" max="16384" width="9.140625" style="15"/>
  </cols>
  <sheetData>
    <row r="1" spans="1:5">
      <c r="A1" s="178" t="s">
        <v>68</v>
      </c>
      <c r="B1" s="367" t="s">
        <v>130</v>
      </c>
      <c r="C1" s="367"/>
      <c r="D1" s="367"/>
      <c r="E1" s="367"/>
    </row>
    <row r="2" spans="1:5" ht="25.5">
      <c r="A2" s="21"/>
      <c r="B2" s="22" t="s">
        <v>69</v>
      </c>
      <c r="C2" s="22" t="s">
        <v>70</v>
      </c>
      <c r="D2" s="22" t="s">
        <v>71</v>
      </c>
      <c r="E2" s="22" t="s">
        <v>72</v>
      </c>
    </row>
    <row r="3" spans="1:5" ht="25.5">
      <c r="A3" s="179" t="s">
        <v>129</v>
      </c>
      <c r="B3" s="23"/>
      <c r="C3" s="23"/>
      <c r="D3" s="23"/>
      <c r="E3" s="23"/>
    </row>
    <row r="4" spans="1:5">
      <c r="A4" s="20" t="s">
        <v>54</v>
      </c>
      <c r="B4" s="23"/>
      <c r="C4" s="23"/>
      <c r="D4" s="23"/>
      <c r="E4" s="23"/>
    </row>
    <row r="5" spans="1:5">
      <c r="A5" s="20" t="s">
        <v>56</v>
      </c>
      <c r="B5" s="23"/>
      <c r="C5" s="23"/>
      <c r="D5" s="23"/>
      <c r="E5" s="23"/>
    </row>
    <row r="6" spans="1:5">
      <c r="A6" s="20" t="s">
        <v>25</v>
      </c>
      <c r="B6" s="23"/>
      <c r="C6" s="23"/>
      <c r="D6" s="23"/>
      <c r="E6" s="23"/>
    </row>
    <row r="7" spans="1:5">
      <c r="A7" s="179" t="s">
        <v>3</v>
      </c>
      <c r="B7" s="23"/>
      <c r="C7" s="23"/>
      <c r="D7" s="23"/>
      <c r="E7" s="23"/>
    </row>
    <row r="8" spans="1:5">
      <c r="A8" s="20" t="str">
        <f>A4</f>
        <v>Москва</v>
      </c>
      <c r="B8" s="23"/>
      <c r="C8" s="23"/>
      <c r="D8" s="23"/>
      <c r="E8" s="23"/>
    </row>
    <row r="9" spans="1:5">
      <c r="A9" s="20" t="str">
        <f t="shared" ref="A9:A10" si="0">A5</f>
        <v>Московская область</v>
      </c>
      <c r="B9" s="23"/>
      <c r="C9" s="23"/>
      <c r="D9" s="23"/>
      <c r="E9" s="23"/>
    </row>
    <row r="10" spans="1:5">
      <c r="A10" s="20" t="str">
        <f t="shared" si="0"/>
        <v>Регионы</v>
      </c>
      <c r="B10" s="23"/>
      <c r="C10" s="23"/>
      <c r="D10" s="23"/>
      <c r="E10" s="23"/>
    </row>
    <row r="11" spans="1:5">
      <c r="A11" s="179" t="s">
        <v>2</v>
      </c>
      <c r="B11" s="23"/>
      <c r="C11" s="23"/>
      <c r="D11" s="23"/>
      <c r="E11" s="23"/>
    </row>
    <row r="12" spans="1:5">
      <c r="A12" s="20" t="str">
        <f>A4</f>
        <v>Москва</v>
      </c>
      <c r="B12" s="23"/>
      <c r="C12" s="23"/>
      <c r="D12" s="23"/>
      <c r="E12" s="23"/>
    </row>
    <row r="13" spans="1:5">
      <c r="A13" s="20" t="str">
        <f t="shared" ref="A13:A14" si="1">A5</f>
        <v>Московская область</v>
      </c>
      <c r="B13" s="23"/>
      <c r="C13" s="23"/>
      <c r="D13" s="23"/>
      <c r="E13" s="23"/>
    </row>
    <row r="14" spans="1:5">
      <c r="A14" s="20" t="str">
        <f t="shared" si="1"/>
        <v>Регионы</v>
      </c>
      <c r="B14" s="23"/>
      <c r="C14" s="23"/>
      <c r="D14" s="23"/>
      <c r="E14" s="23"/>
    </row>
    <row r="16" spans="1:5">
      <c r="A16" s="11" t="s">
        <v>87</v>
      </c>
      <c r="B16" s="368" t="s">
        <v>101</v>
      </c>
      <c r="C16" s="368"/>
      <c r="D16" s="368"/>
      <c r="E16" s="369"/>
    </row>
    <row r="17" spans="1:5" ht="25.5">
      <c r="A17" s="12"/>
      <c r="B17" s="13" t="s">
        <v>97</v>
      </c>
      <c r="C17" s="13" t="s">
        <v>98</v>
      </c>
      <c r="D17" s="13" t="s">
        <v>99</v>
      </c>
      <c r="E17" s="14" t="s">
        <v>100</v>
      </c>
    </row>
    <row r="18" spans="1:5">
      <c r="A18" s="180" t="s">
        <v>88</v>
      </c>
    </row>
    <row r="19" spans="1:5">
      <c r="A19" s="10" t="s">
        <v>73</v>
      </c>
    </row>
    <row r="20" spans="1:5">
      <c r="A20" s="10" t="s">
        <v>75</v>
      </c>
    </row>
    <row r="21" spans="1:5">
      <c r="A21" s="10" t="s">
        <v>90</v>
      </c>
    </row>
    <row r="22" spans="1:5">
      <c r="A22" s="180" t="s">
        <v>89</v>
      </c>
    </row>
    <row r="23" spans="1:5">
      <c r="A23" s="10" t="str">
        <f>A19</f>
        <v>Moscow</v>
      </c>
    </row>
    <row r="24" spans="1:5">
      <c r="A24" s="10" t="str">
        <f t="shared" ref="A24:A25" si="2">A20</f>
        <v>Moscow Region</v>
      </c>
    </row>
    <row r="25" spans="1:5">
      <c r="A25" s="10" t="str">
        <f t="shared" si="2"/>
        <v>Regions</v>
      </c>
    </row>
    <row r="26" spans="1:5">
      <c r="A26" s="180" t="s">
        <v>91</v>
      </c>
    </row>
    <row r="27" spans="1:5">
      <c r="A27" s="10" t="str">
        <f>A19</f>
        <v>Moscow</v>
      </c>
    </row>
    <row r="28" spans="1:5">
      <c r="A28" s="10" t="str">
        <f t="shared" ref="A28:A29" si="3">A20</f>
        <v>Moscow Region</v>
      </c>
    </row>
    <row r="29" spans="1:5">
      <c r="A29" s="10" t="str">
        <f t="shared" si="3"/>
        <v>Regions</v>
      </c>
    </row>
    <row r="31" spans="1:5" ht="51">
      <c r="A31" s="181" t="s">
        <v>67</v>
      </c>
      <c r="B31" s="24" t="s">
        <v>95</v>
      </c>
      <c r="C31" s="23"/>
      <c r="D31" s="23"/>
    </row>
    <row r="32" spans="1:5">
      <c r="A32" s="179" t="str">
        <f>A4</f>
        <v>Москва</v>
      </c>
      <c r="B32" s="25"/>
      <c r="C32" s="23"/>
      <c r="D32" s="23"/>
    </row>
    <row r="33" spans="1:6">
      <c r="A33" s="179" t="str">
        <f t="shared" ref="A33:A34" si="4">A5</f>
        <v>Московская область</v>
      </c>
      <c r="B33" s="25"/>
      <c r="C33" s="23"/>
      <c r="D33" s="23"/>
    </row>
    <row r="34" spans="1:6">
      <c r="A34" s="179" t="str">
        <f t="shared" si="4"/>
        <v>Регионы</v>
      </c>
      <c r="B34" s="25"/>
      <c r="C34" s="23"/>
      <c r="D34" s="23"/>
    </row>
    <row r="35" spans="1:6">
      <c r="A35" s="182" t="s">
        <v>59</v>
      </c>
      <c r="B35" s="26"/>
      <c r="C35" s="23"/>
      <c r="D35" s="23"/>
    </row>
    <row r="37" spans="1:6" ht="25.5">
      <c r="A37" s="183" t="s">
        <v>94</v>
      </c>
      <c r="B37" s="7" t="s">
        <v>96</v>
      </c>
    </row>
    <row r="38" spans="1:6">
      <c r="A38" s="180" t="str">
        <f>A19</f>
        <v>Moscow</v>
      </c>
      <c r="B38" s="8"/>
    </row>
    <row r="39" spans="1:6">
      <c r="A39" s="180" t="str">
        <f t="shared" ref="A39:A40" si="5">A20</f>
        <v>Moscow Region</v>
      </c>
      <c r="B39" s="8"/>
    </row>
    <row r="40" spans="1:6">
      <c r="A40" s="180" t="str">
        <f t="shared" si="5"/>
        <v>Regions</v>
      </c>
      <c r="B40" s="8"/>
    </row>
    <row r="41" spans="1:6">
      <c r="A41" s="184" t="s">
        <v>93</v>
      </c>
      <c r="B41" s="9"/>
    </row>
    <row r="43" spans="1:6" ht="63.75">
      <c r="A43" s="27" t="s">
        <v>1</v>
      </c>
      <c r="B43" s="27" t="s">
        <v>66</v>
      </c>
      <c r="C43" s="27" t="s">
        <v>8</v>
      </c>
      <c r="D43" s="27" t="s">
        <v>10</v>
      </c>
      <c r="E43" s="27" t="s">
        <v>19</v>
      </c>
      <c r="F43" s="27" t="s">
        <v>21</v>
      </c>
    </row>
    <row r="44" spans="1:6" ht="25.5">
      <c r="A44" s="179" t="str">
        <f>A3</f>
        <v>Завершенные строительством  и частично проданные</v>
      </c>
      <c r="B44" s="23"/>
      <c r="C44" s="23"/>
      <c r="D44" s="23"/>
      <c r="E44" s="23"/>
      <c r="F44" s="23"/>
    </row>
    <row r="45" spans="1:6">
      <c r="A45" s="179" t="str">
        <f>A7</f>
        <v>Объекты в процессе развития</v>
      </c>
      <c r="B45" s="23"/>
      <c r="C45" s="23"/>
      <c r="D45" s="23"/>
      <c r="E45" s="23"/>
      <c r="F45" s="23"/>
    </row>
    <row r="46" spans="1:6">
      <c r="A46" s="179" t="str">
        <f>A11</f>
        <v>Объекты для будущего развития</v>
      </c>
      <c r="B46" s="23"/>
      <c r="C46" s="23"/>
      <c r="D46" s="23"/>
      <c r="E46" s="23"/>
      <c r="F46" s="23"/>
    </row>
    <row r="47" spans="1:6" ht="25.5">
      <c r="A47" s="182" t="s">
        <v>4</v>
      </c>
      <c r="B47" s="23"/>
      <c r="C47" s="23"/>
      <c r="D47" s="23"/>
      <c r="E47" s="23"/>
      <c r="F47" s="23"/>
    </row>
    <row r="48" spans="1:6" ht="51">
      <c r="A48" s="16" t="s">
        <v>107</v>
      </c>
      <c r="B48" s="16" t="s">
        <v>102</v>
      </c>
      <c r="C48" s="16" t="s">
        <v>103</v>
      </c>
      <c r="D48" s="16" t="s">
        <v>104</v>
      </c>
      <c r="E48" s="16" t="s">
        <v>105</v>
      </c>
      <c r="F48" s="16" t="s">
        <v>106</v>
      </c>
    </row>
    <row r="49" spans="1:2">
      <c r="A49" s="180" t="str">
        <f>A18</f>
        <v>Properties held as investment</v>
      </c>
    </row>
    <row r="50" spans="1:2">
      <c r="A50" s="180" t="str">
        <f>A22</f>
        <v>Properties in course of development</v>
      </c>
    </row>
    <row r="51" spans="1:2">
      <c r="A51" s="180" t="str">
        <f>A26</f>
        <v>Properties held for development</v>
      </c>
    </row>
    <row r="52" spans="1:2">
      <c r="A52" s="184" t="s">
        <v>108</v>
      </c>
    </row>
    <row r="55" spans="1:2">
      <c r="A55" s="185" t="s">
        <v>5</v>
      </c>
      <c r="B55" s="17" t="s">
        <v>73</v>
      </c>
    </row>
    <row r="56" spans="1:2">
      <c r="A56" s="186" t="s">
        <v>52</v>
      </c>
      <c r="B56" s="18" t="s">
        <v>74</v>
      </c>
    </row>
    <row r="57" spans="1:2">
      <c r="A57" s="186" t="s">
        <v>24</v>
      </c>
      <c r="B57" s="18" t="s">
        <v>75</v>
      </c>
    </row>
    <row r="58" spans="1:2">
      <c r="A58" s="186" t="s">
        <v>25</v>
      </c>
      <c r="B58" s="18" t="s">
        <v>90</v>
      </c>
    </row>
    <row r="59" spans="1:2">
      <c r="A59" s="186" t="s">
        <v>26</v>
      </c>
      <c r="B59" s="18" t="s">
        <v>81</v>
      </c>
    </row>
    <row r="60" spans="1:2">
      <c r="A60" s="186" t="s">
        <v>28</v>
      </c>
      <c r="B60" s="18" t="s">
        <v>82</v>
      </c>
    </row>
    <row r="61" spans="1:2">
      <c r="A61" s="186" t="s">
        <v>31</v>
      </c>
      <c r="B61" s="18" t="s">
        <v>85</v>
      </c>
    </row>
    <row r="62" spans="1:2">
      <c r="A62" s="186" t="s">
        <v>33</v>
      </c>
      <c r="B62" s="18" t="s">
        <v>79</v>
      </c>
    </row>
    <row r="63" spans="1:2">
      <c r="A63" s="186" t="s">
        <v>34</v>
      </c>
      <c r="B63" s="18" t="s">
        <v>78</v>
      </c>
    </row>
    <row r="64" spans="1:2">
      <c r="A64" s="186" t="s">
        <v>35</v>
      </c>
      <c r="B64" s="18" t="s">
        <v>76</v>
      </c>
    </row>
    <row r="65" spans="1:29">
      <c r="A65" s="186" t="s">
        <v>57</v>
      </c>
      <c r="B65" s="18" t="s">
        <v>77</v>
      </c>
    </row>
    <row r="66" spans="1:29">
      <c r="A66" s="186" t="s">
        <v>36</v>
      </c>
      <c r="B66" s="18" t="s">
        <v>109</v>
      </c>
    </row>
    <row r="67" spans="1:29">
      <c r="A67" s="186" t="s">
        <v>38</v>
      </c>
      <c r="B67" s="18" t="s">
        <v>110</v>
      </c>
    </row>
    <row r="68" spans="1:29">
      <c r="A68" s="186" t="s">
        <v>40</v>
      </c>
      <c r="B68" s="18" t="s">
        <v>84</v>
      </c>
    </row>
    <row r="69" spans="1:29">
      <c r="A69" s="186" t="s">
        <v>41</v>
      </c>
      <c r="B69" s="18" t="s">
        <v>83</v>
      </c>
    </row>
    <row r="70" spans="1:29">
      <c r="A70" s="186" t="s">
        <v>43</v>
      </c>
      <c r="B70" s="18" t="s">
        <v>80</v>
      </c>
    </row>
    <row r="71" spans="1:29">
      <c r="A71" s="187" t="s">
        <v>44</v>
      </c>
      <c r="B71" s="19" t="s">
        <v>86</v>
      </c>
    </row>
    <row r="74" spans="1:29" ht="150">
      <c r="A74" s="28" t="s">
        <v>0</v>
      </c>
      <c r="B74" s="29" t="s">
        <v>1</v>
      </c>
      <c r="C74" s="30" t="s">
        <v>6</v>
      </c>
      <c r="D74" s="31" t="s">
        <v>7</v>
      </c>
      <c r="E74" s="31" t="s">
        <v>8</v>
      </c>
      <c r="F74" s="31" t="s">
        <v>9</v>
      </c>
      <c r="G74" s="31" t="s">
        <v>60</v>
      </c>
      <c r="H74" s="31" t="s">
        <v>61</v>
      </c>
      <c r="I74" s="32" t="s">
        <v>63</v>
      </c>
      <c r="J74" s="31" t="s">
        <v>62</v>
      </c>
      <c r="K74" s="31" t="s">
        <v>64</v>
      </c>
      <c r="L74" s="31" t="s">
        <v>11</v>
      </c>
      <c r="M74" s="31" t="s">
        <v>49</v>
      </c>
      <c r="N74" s="31" t="s">
        <v>50</v>
      </c>
      <c r="O74" s="31" t="s">
        <v>12</v>
      </c>
      <c r="P74" s="31" t="s">
        <v>13</v>
      </c>
      <c r="Q74" s="31" t="s">
        <v>160</v>
      </c>
      <c r="R74" s="31" t="s">
        <v>14</v>
      </c>
      <c r="S74" s="31" t="s">
        <v>51</v>
      </c>
      <c r="T74" s="31" t="s">
        <v>15</v>
      </c>
      <c r="U74" s="31" t="s">
        <v>16</v>
      </c>
      <c r="V74" s="31" t="s">
        <v>17</v>
      </c>
      <c r="W74" s="31" t="s">
        <v>156</v>
      </c>
      <c r="X74" s="31" t="s">
        <v>132</v>
      </c>
      <c r="Y74" s="31" t="s">
        <v>18</v>
      </c>
      <c r="Z74" s="31" t="s">
        <v>19</v>
      </c>
      <c r="AA74" s="31" t="s">
        <v>20</v>
      </c>
      <c r="AB74" s="31" t="s">
        <v>21</v>
      </c>
      <c r="AC74" s="31" t="s">
        <v>22</v>
      </c>
    </row>
    <row r="76" spans="1:29" ht="135">
      <c r="A76" s="4" t="s">
        <v>0</v>
      </c>
      <c r="B76" s="2" t="s">
        <v>107</v>
      </c>
      <c r="C76" s="5" t="s">
        <v>111</v>
      </c>
      <c r="D76" s="3" t="s">
        <v>112</v>
      </c>
      <c r="E76" s="3" t="s">
        <v>103</v>
      </c>
      <c r="F76" s="3" t="s">
        <v>113</v>
      </c>
      <c r="G76" s="3" t="s">
        <v>114</v>
      </c>
      <c r="H76" s="3" t="s">
        <v>115</v>
      </c>
      <c r="I76" s="6" t="s">
        <v>116</v>
      </c>
      <c r="J76" s="3" t="s">
        <v>104</v>
      </c>
      <c r="K76" s="3" t="s">
        <v>117</v>
      </c>
      <c r="L76" s="3" t="s">
        <v>118</v>
      </c>
      <c r="M76" s="3" t="s">
        <v>49</v>
      </c>
      <c r="N76" s="3" t="s">
        <v>50</v>
      </c>
      <c r="O76" s="3" t="s">
        <v>119</v>
      </c>
      <c r="P76" s="3" t="s">
        <v>120</v>
      </c>
      <c r="Q76" s="3" t="s">
        <v>121</v>
      </c>
      <c r="R76" s="3" t="s">
        <v>122</v>
      </c>
      <c r="S76" s="3" t="s">
        <v>51</v>
      </c>
      <c r="T76" s="3" t="s">
        <v>123</v>
      </c>
      <c r="U76" s="3" t="s">
        <v>124</v>
      </c>
      <c r="V76" s="3" t="s">
        <v>125</v>
      </c>
      <c r="W76" s="3" t="s">
        <v>157</v>
      </c>
      <c r="X76" s="3" t="s">
        <v>126</v>
      </c>
      <c r="Y76" s="3" t="s">
        <v>18</v>
      </c>
      <c r="Z76" s="3" t="s">
        <v>105</v>
      </c>
      <c r="AA76" s="3" t="s">
        <v>127</v>
      </c>
      <c r="AB76" s="3" t="s">
        <v>106</v>
      </c>
      <c r="AC76" s="3" t="s">
        <v>128</v>
      </c>
    </row>
    <row r="89" spans="1:1" ht="14.25">
      <c r="A89" s="165" t="s">
        <v>135</v>
      </c>
    </row>
    <row r="90" spans="1:1" ht="14.25">
      <c r="A90" s="166" t="s">
        <v>136</v>
      </c>
    </row>
    <row r="91" spans="1:1" ht="14.25">
      <c r="A91" s="165" t="s">
        <v>137</v>
      </c>
    </row>
    <row r="92" spans="1:1" ht="14.25">
      <c r="A92" s="165" t="s">
        <v>138</v>
      </c>
    </row>
    <row r="93" spans="1:1" ht="14.25">
      <c r="A93" s="165" t="s">
        <v>139</v>
      </c>
    </row>
    <row r="94" spans="1:1" ht="14.25">
      <c r="A94" s="165" t="s">
        <v>140</v>
      </c>
    </row>
    <row r="95" spans="1:1" ht="14.25">
      <c r="A95" s="165" t="s">
        <v>158</v>
      </c>
    </row>
    <row r="96" spans="1:1" ht="14.25">
      <c r="A96" s="165" t="s">
        <v>141</v>
      </c>
    </row>
    <row r="97" spans="1:1" ht="14.25">
      <c r="A97" s="165" t="s">
        <v>142</v>
      </c>
    </row>
    <row r="98" spans="1:1" ht="14.25">
      <c r="A98" s="165" t="s">
        <v>154</v>
      </c>
    </row>
    <row r="99" spans="1:1" ht="14.25">
      <c r="A99" s="165" t="s">
        <v>143</v>
      </c>
    </row>
    <row r="100" spans="1:1" ht="14.25">
      <c r="A100" s="165" t="s">
        <v>144</v>
      </c>
    </row>
    <row r="101" spans="1:1" ht="14.25">
      <c r="A101" s="165" t="s">
        <v>145</v>
      </c>
    </row>
    <row r="102" spans="1:1" ht="14.25">
      <c r="A102" s="165" t="s">
        <v>146</v>
      </c>
    </row>
    <row r="103" spans="1:1" ht="14.25">
      <c r="A103" s="165" t="s">
        <v>148</v>
      </c>
    </row>
    <row r="104" spans="1:1" ht="14.25">
      <c r="A104" s="165" t="s">
        <v>149</v>
      </c>
    </row>
    <row r="105" spans="1:1" ht="14.25">
      <c r="A105" s="165" t="s">
        <v>150</v>
      </c>
    </row>
    <row r="106" spans="1:1" ht="14.25">
      <c r="A106" s="165" t="s">
        <v>151</v>
      </c>
    </row>
    <row r="107" spans="1:1" ht="14.25">
      <c r="A107" s="166" t="s">
        <v>152</v>
      </c>
    </row>
    <row r="108" spans="1:1" ht="14.25">
      <c r="A108" s="165" t="s">
        <v>147</v>
      </c>
    </row>
    <row r="109" spans="1:1" ht="14.25">
      <c r="A109" s="165" t="s">
        <v>153</v>
      </c>
    </row>
    <row r="110" spans="1:1" ht="15">
      <c r="A110" s="167" t="s">
        <v>155</v>
      </c>
    </row>
  </sheetData>
  <mergeCells count="2">
    <mergeCell ref="B1:E1"/>
    <mergeCell ref="B16:E1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 2 0 1 6 - 0 3 - 3 1 T 1 5 : 5 9 : 1 9 . 3 5 2 6 7 5 3 + 0 3 : 0 0 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> < L i n k e d T a b l e I n f o > < E x c e l T a b l e N a m e > T a b l e 1 5 < / E x c e l T a b l e N a m e > < G e m i n i T a b l e I d > T a b l e 1 5 - b f 8 8 e 9 1 c - 8 4 6 8 - 4 8 6 e - b f a e - 9 7 5 7 3 8 4 8 2 9 2 1 < / G e m i n i T a b l e I d > < L i n k e d C o l u m n L i s t   / > < U p d a t e N e e d e d > f a l s e < / U p d a t e N e e d e d > < R o w C o u n t > 0 < / R o w C o u n t > < / L i n k e d T a b l e I n f o > < L i n k e d T a b l e I n f o > < E x c e l T a b l e N a m e > T a b l e 3 < / E x c e l T a b l e N a m e > < G e m i n i T a b l e I d > T a b l e 3 - 3 c 0 6 1 1 0 a - 3 c a b - 4 8 d b - 8 5 f 3 - 0 6 5 9 7 5 3 8 b f d 7 < / G e m i n i T a b l e I d > < L i n k e d C o l u m n L i s t   / > < U p d a t e N e e d e d > f a l s e < / U p d a t e N e e d e d > < R o w C o u n t > 0 < / R o w C o u n t > < / L i n k e d T a b l e I n f o > < / L i n k e d T a b l e L i s t > < / L i n k e d T a b l e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T a b l e 1 5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 i : t y p e = " S a n d b o x E d i t o r M e a s u r e G r i d K e y " & g t ; & l t ; T a b l e N a m e & g t ; T a b l e 1 5 & l t ; / T a b l e N a m e & g t ; & l t ; / K e y & g t ; & l t ; M a i n t a i n e r 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525;>?5@& l t ; / K e y & g t ; & l t ; / D i a g r a m O b j e c t K e y & g t ; & l t ; D i a g r a m O b j e c t K e y & g t ; & l t ; K e y & g t ; C o l u m n s \ 0@B0  0=0;>3>2& l t ; / K e y & g t ; & l t ; / D i a g r a m O b j e c t K e y & g t ; & l t ; D i a g r a m O b j e c t K e y & g t ; & l t ; K e y & g t ; C o l u m n s \ ?8A0=85& l t ; / K e y & g t ; & l t ; / D i a g r a m O b j e c t K e y & g t ; & l t ; D i a g r a m O b j e c t K e y & g t ; & l t ; K e y & g t ; C o l u m n s \ =0;>3& l t ; / K e y & g t ; & l t ; / D i a g r a m O b j e c t K e y & g t ; & l t ; D i a g r a m O b j e c t K e y & g t ; & l t ; K e y & g t ; C o l u m n s \ =0;>3  ( 1 ) ,   ?@>5:B    ( 2 ) & l t ; / K e y & g t ; & l t ; / D i a g r a m O b j e c t K e y & g t ; & l t ; D i a g r a m O b j e c t K e y & g t ; & l t ; K e y & g t ; C o l u m n s \ L a t i t u d e & l t ; / K e y & g t ; & l t ; / D i a g r a m O b j e c t K e y & g t ; & l t ; D i a g r a m O b j e c t K e y & g t ; & l t ; K e y & g t ; C o l u m n s \ L o n g i t u d e & l t ; / K e y & g t ; & l t ; / D i a g r a m O b j e c t K e y & g t ; & l t ; D i a g r a m O b j e c t K e y & g t ; & l t ; K e y & g t ; C o l u m n s \ >@>4& l t ; / K e y & g t ; & l t ; / D i a g r a m O b j e c t K e y & g t ; & l t ; D i a g r a m O b j e c t K e y & g t ; & l t ; K e y & g t ; C o l u m n s \ ;>I04L  :20@B8@& l t ; / K e y & g t ; & l t ; / D i a g r a m O b j e c t K e y & g t ; & l t ; D i a g r a m O b j e c t K e y & g t ; & l t ; K e y & g t ; C o l u m n s \ >;- 2>  MB0659& l t ; / K e y & g t ; & l t ; / D i a g r a m O b j e c t K e y & g t ; & l t ; D i a g r a m O b j e c t K e y & g t ; & l t ; K e y & g t ; C o l u m n s \ 0B0  22>40  2  M:A?;C0B0F8N& l t ; / K e y & g t ; & l t ; / D i a g r a m O b j e c t K e y & g t ; & l t ; D i a g r a m O b j e c t K e y & g t ; & l t ; K e y & g t ; C o l u m n s \ B45;:0& l t ; / K e y & g t ; & l t ; / D i a g r a m O b j e c t K e y & g t ; & l t ; D i a g r a m O b j e c t K e y & g t ; & l t ; K e y & g t ; C o l u m n s \ !B048O  4525;>?<5=B0& l t ; / K e y & g t ; & l t ; / D i a g r a m O b j e c t K e y & g t ; & l t ; D i a g r a m O b j e c t K e y & g t ; & l t ; K e y & g t ; C o l u m n s \ 1 - :><=0B=0O,   :2. <. ,   m i n & l t ; / K e y & g t ; & l t ; / D i a g r a m O b j e c t K e y & g t ; & l t ; D i a g r a m O b j e c t K e y & g t ; & l t ; K e y & g t ; C o l u m n s \ 1 - :><=0B=0O,   :2. <. ,   a v e r & l t ; / K e y & g t ; & l t ; / D i a g r a m O b j e c t K e y & g t ; & l t ; D i a g r a m O b j e c t K e y & g t ; & l t ; K e y & g t ; C o l u m n s \ 1 - :><=0B=0O,   :2. <. ,   m a x & l t ; / K e y & g t ; & l t ; / D i a g r a m O b j e c t K e y & g t ; & l t ; D i a g r a m O b j e c t K e y & g t ; & l t ; K e y & g t ; C o l u m n s \ 2 - :><=0B=0O,   :2. <. ,   m i n & l t ; / K e y & g t ; & l t ; / D i a g r a m O b j e c t K e y & g t ; & l t ; D i a g r a m O b j e c t K e y & g t ; & l t ; K e y & g t ; C o l u m n s \ 2 - :><=0B=0O,   :2. <. ,   a v e r & l t ; / K e y & g t ; & l t ; / D i a g r a m O b j e c t K e y & g t ; & l t ; D i a g r a m O b j e c t K e y & g t ; & l t ; K e y & g t ; C o l u m n s \ 2 - :><=0B=0O,   :2. <. ,   m a x & l t ; / K e y & g t ; & l t ; / D i a g r a m O b j e c t K e y & g t ; & l t ; D i a g r a m O b j e c t K e y & g t ; & l t ; K e y & g t ; C o l u m n s \ 3 - :><=0B=0O,   :2. <. ,   m i n & l t ; / K e y & g t ; & l t ; / D i a g r a m O b j e c t K e y & g t ; & l t ; D i a g r a m O b j e c t K e y & g t ; & l t ; K e y & g t ; C o l u m n s \ 3 - :><=0B=0O,   :2. <. ,   a v e r & l t ; / K e y & g t ; & l t ; / D i a g r a m O b j e c t K e y & g t ; & l t ; D i a g r a m O b j e c t K e y & g t ; & l t ; K e y & g t ; C o l u m n s \ 3 - :><=0B=0O,   :2. <. ,   m a x & l t ; / K e y & g t ; & l t ; / D i a g r a m O b j e c t K e y & g t ; & l t ; D i a g r a m O b j e c t K e y & g t ; & l t ; K e y & g t ; C o l u m n s \ 1 - :><=0B=0O,   @C1. / :2. <. ,   m i n & l t ; / K e y & g t ; & l t ; / D i a g r a m O b j e c t K e y & g t ; & l t ; D i a g r a m O b j e c t K e y & g t ; & l t ; K e y & g t ; C o l u m n s \ 1 - :><=0B=0O,   @C1. / :2. <. ,   a v e r & l t ; / K e y & g t ; & l t ; / D i a g r a m O b j e c t K e y & g t ; & l t ; D i a g r a m O b j e c t K e y & g t ; & l t ; K e y & g t ; C o l u m n s \ 1 - :><=0B=0O,   @C1. / :2. <. ,   m a x & l t ; / K e y & g t ; & l t ; / D i a g r a m O b j e c t K e y & g t ; & l t ; D i a g r a m O b j e c t K e y & g t ; & l t ; K e y & g t ; C o l u m n s \ 2 - :><=0B=0O,   @C1. / :2. <. ,   m i n & l t ; / K e y & g t ; & l t ; / D i a g r a m O b j e c t K e y & g t ; & l t ; D i a g r a m O b j e c t K e y & g t ; & l t ; K e y & g t ; C o l u m n s \ 2 - :><=0B=0O,   @C1. / :2. <. ,   a v e r & l t ; / K e y & g t ; & l t ; / D i a g r a m O b j e c t K e y & g t ; & l t ; D i a g r a m O b j e c t K e y & g t ; & l t ; K e y & g t ; C o l u m n s \ 2 - :><=0B=0O,   @C1. / :2. <. ,   m a x & l t ; / K e y & g t ; & l t ; / D i a g r a m O b j e c t K e y & g t ; & l t ; D i a g r a m O b j e c t K e y & g t ; & l t ; K e y & g t ; C o l u m n s \ 3 - :><=0B=0O,   @C1. / :2. <. ,   m i n & l t ; / K e y & g t ; & l t ; / D i a g r a m O b j e c t K e y & g t ; & l t ; D i a g r a m O b j e c t K e y & g t ; & l t ; K e y & g t ; C o l u m n s \ 3 - :><=0B=0O,   @C1. / :2. <. ,   a v e r & l t ; / K e y & g t ; & l t ; / D i a g r a m O b j e c t K e y & g t ; & l t ; D i a g r a m O b j e c t K e y & g t ; & l t ; K e y & g t ; C o l u m n s \ 3 - :><=0B=0O,   @C1. / :2. <. ,   m a x & l t ; / K e y & g t ; & l t ; / D i a g r a m O b j e c t K e y & g t ; & l t ; D i a g r a m O b j e c t K e y & g t ; & l t ; K e y & g t ; C o l u m n s \ AB>G=8: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525;>?5@& l t ; / K e y & g t ; & l t ; / a : K e y & g t ; & l t ; a : V a l u e 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0@B0  0=0;>3>2& l t ; / K e y & g t ; & l t ; / a : K e y & g t ; & l t ; a : V a l u e 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?8A0=85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=0;>3& l t ; / K e y & g t ; & l t ; / a : K e y & g t ; & l t ; a : V a l u e 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=0;>3  ( 1 ) ,   ?@>5:B    ( 2 ) & l t ; / K e y & g t ; & l t ; / a : K e y & g t ; & l t ; a : V a l u e 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a t i t u d e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L o n g i t u d e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>@>4& l t ; / K e y & g t ; & l t ; / a : K e y & g t ; & l t ; a : V a l u e 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;>I04L  :20@B8@& l t ; / K e y & g t ; & l t ; / a : K e y & g t ; & l t ; a : V a l u e 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>;- 2>  MB0659& l t ; / K e y & g t ; & l t ; / a : K e y & g t ; & l t ; a : V a l u e 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0B0  22>40  2  M:A?;C0B0F8N& l t ; / K e y & g t ; & l t ; / a : K e y & g t ; & l t ; a : V a l u e 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B45;:0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!B048O  4525;>?<5=B0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1 - :><=0B=0O,   :2. <. ,   m i n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1 - :><=0B=0O,   :2. <. ,   a v e r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1 - :><=0B=0O,   :2. <. ,   m a x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2 - :><=0B=0O,   :2. <. ,   m i n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2 - :><=0B=0O,   :2. <. ,   a v e r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2 - :><=0B=0O,   :2. <. ,   m a x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 - :><=0B=0O,   :2. <. ,   m i n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 - :><=0B=0O,   :2. <. ,   a v e r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 - :><=0B=0O,   :2. <. ,   m a x 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1 - :><=0B=0O,   @C1. / :2. <. ,   m i n 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1 - :><=0B=0O,   @C1. / :2. <. ,   a v e r 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1 - :><=0B=0O,   @C1. / :2. <. ,   m a x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2 - :><=0B=0O,   @C1. / :2. <. ,   m i n 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2 - :><=0B=0O,   @C1. / :2. <. ,   a v e r 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2 - :><=0B=0O,   @C1. / :2. <. ,   m a x 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 - :><=0B=0O,   @C1. / :2. <. ,   m i n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 - :><=0B=0O,   @C1. / :2. <. ,   a v e r 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 - :><=0B=0O,   @C1. / :2. <. ,   m a x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AB>G=8:& l t ; / K e y & g t ; & l t ; / a : K e y & g t ; & l t ; a : V a l u e 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10701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 i : t y p e = " S a n d b o x E d i t o r M e a s u r e G r i d K e y " & g t ; & l t ; T a b l e N a m e & g t ; 10701 & l t ; / T a b l e N a m e & g t ; & l t ; / K e y & g t ; & l t ; M a i n t a i n e r 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1J5:B& l t ; / K e y & g t ; & l t ; / D i a g r a m O b j e c t K e y & g t ; & l t ; D i a g r a m O b j e c t K e y & g t ; & l t ; K e y & g t ; C o l u m n s \ ?0@0<5B@& l t ; / K e y & g t ; & l t ; / D i a g r a m O b j e c t K e y & g t ; & l t ; D i a g r a m O b j e c t K e y & g t ; & l t ; K e y & g t ; C o l u m n s \ B>3>  ?>  2A5<C  ?>@BD5;N& l t ; / K e y & g t ; & l t ; / D i a g r a m O b j e c t K e y & g t ; & l t ; D i a g r a m O b j e c t K e y & g t ; & l t ; K e y & g t ; C o l u m n s \ >A:20& l t ; / K e y & g t ; & l t ; / D i a g r a m O b j e c t K e y & g t ; & l t ; D i a g r a m O b j e c t K e y & g t ; & l t ; K e y & g t ; C o l u m n s \ >20O  >A:20& l t ; / K e y & g t ; & l t ; / D i a g r a m O b j e c t K e y & g t ; & l t ; D i a g r a m O b j e c t K e y & g t ; & l t ; K e y & g t ; C o l u m n s \ >A:>2A:0O  1;0ABL& l t ; / K e y & g t ; & l t ; / D i a g r a m O b j e c t K e y & g t ; & l t ; D i a g r a m O b j e c t K e y & g t ; & l t ; K e y & g t ; C o l u m n s \  538>=K& l t ; / K e y & g t ; & l t ; / D i a g r a m O b j e c t K e y & g t ; & l t ; D i a g r a m O b j e c t K e y & g t ; & l t ; K e y & g t ; C o l u m n s \ 3.   >A:20,   0@H02A:>5  H. ,   2;.   1 4 1 & l t ; / K e y & g t ; & l t ; / D i a g r a m O b j e c t K e y & g t ; & l t ; D i a g r a m O b j e c t K e y & g t ; & l t ; K e y & g t ; C o l u m n s \ 3.   >A:20,   %,   C;.   !5;LA:>E>7O9AB25==0O,   2;.   3 5 & l t ; / K e y & g t ; & l t ; / D i a g r a m O b j e c t K e y & g t ; & l t ; D i a g r a m O b j e c t K e y & g t ; & l t ; K e y & g t ; C o l u m n s \ 3.   >A:20,   7<09;>2A:89  ?@- 4,   2;.   1 1 & l t ; / K e y & g t ; & l t ; / D i a g r a m O b j e c t K e y & g t ; & l t ; D i a g r a m O b j e c t K e y & g t ; & l t ; K e y & g t ; C o l u m n s \ 3.   >A:20,   5I5@A:89  ;5A  ( >@>2A:>5  H>AA5,   2;.   2 ) & l t ; / K e y & g t ; & l t ; / D i a g r a m O b j e c t K e y & g t ; & l t ; D i a g r a m O b j e c t K e y & g t ; & l t ; K e y & g t ; C o l u m n s \ 3.   >A:20,   @5A=5=A:89  0;,   2;.   2 1 & l t ; / K e y & g t ; & l t ; / D i a g r a m O b j e c t K e y & g t ; & l t ; D i a g r a m O b j e c t K e y & g t ; & l t ; K e y & g t ; C o l u m n s \ 3.   >A:20,   @- =  C=F52>,   :2.   7 ,   2 0 & l t ; / K e y & g t ; & l t ; / D i a g r a m O b j e c t K e y & g t ; & l t ; D i a g r a m O b j e c t K e y & g t ; & l t ; K e y & g t ; C o l u m n s \ 3.   >A:20,   C;.   028;>20,   2;.   4 & l t ; / K e y & g t ; & l t ; / D i a g r a m O b j e c t K e y & g t ; & l t ; D i a g r a m O b j e c t K e y & g t ; & l t ; K e y & g t ; C o l u m n s \ 3.   >A:20,   C;.   0@H0;0  0E0@>20,   2;.   7 & l t ; / K e y & g t ; & l t ; / D i a g r a m O b j e c t K e y & g t ; & l t ; D i a g r a m O b j e c t K e y & g t ; & l t ; K e y & g t ; C o l u m n s \ . .   3.   >A:20,   ?>A5;.   !>A5=A:>5  ( ><<C=0@:0)   -     C=8=A:89& l t ; / K e y & g t ; & l t ; / D i a g r a m O b j e c t K e y & g t ; & l t ; D i a g r a m O b j e c t K e y & g t ; & l t ; K e y & g t ; C o l u m n s \ . .   3.   >A:20,   ?>A5;.   !>A5=A:>5  ( ><<C=0@:0)   -     C=8=A:85  C30& l t ; / K e y & g t ; & l t ; / D i a g r a m O b j e c t K e y & g t ; & l t ; D i a g r a m O b j e c t K e y & g t ; & l t ; K e y & g t ; C o l u m n s \ . .   4.   !0;0@L52>& l t ; / K e y & g t ; & l t ; / D i a g r a m O b j e c t K e y & g t ; & l t ; D i a g r a m O b j e c t K e y & g t ; & l t ; K e y & g t ; C o l u m n s \ 3.   <8B@>2,   C;.   =C:>2A:0O& l t ; / K e y & g t ; & l t ; / D i a g r a m O b j e c t K e y & g t ; & l t ; D i a g r a m O b j e c t K e y & g t ; & l t ; K e y & g t ; C o l u m n s \ 3.   <8B@>2,   C;.   0E0;8=0- 2 & l t ; / K e y & g t ; & l t ; / D i a g r a m O b j e c t K e y & g t ; & l t ; D i a g r a m O b j e c t K e y & g t ; & l t ; K e y & g t ; C o l u m n s \ 3. >B5;L=8:8,   <:@.   ?KB=>5  ?>;5,   2;045=85  1 0 / 2 & l t ; / K e y & g t ; & l t ; / D i a g r a m O b j e c t K e y & g t ; & l t ; D i a g r a m O b j e c t K e y & g t ; & l t ; K e y & g t ; C o l u m n s \ 3.   N15@FK,   @- =  @0A=0O  3>@:0& l t ; / K e y & g t ; & l t ; / D i a g r a m O b j e c t K e y & g t ; & l t ; D i a g r a m O b j e c t K e y & g t ; & l t ; K e y & g t ; C o l u m n s \ 3.   %8<:8,   25740   >AA88& l t ; / K e y & g t ; & l t ; / D i a g r a m O b j e c t K e y & g t ; & l t ; D i a g r a m O b j e c t K e y & g t ; & l t ; K e y & g t ; C o l u m n s \ 3.   %8<:8,   >2>:C@:8=>& l t ; / K e y & g t ; & l t ; / D i a g r a m O b j e c t K e y & g t ; & l t ; D i a g r a m O b j e c t K e y & g t ; & l t ; K e y & g t ; C o l u m n s \ 3.   %8<:8,   C;.   !>2E>7=0O,   2;.   1 1 & l t ; / K e y & g t ; & l t ; / D i a g r a m O b j e c t K e y & g t ; & l t ; D i a g r a m O b j e c t K e y & g t ; & l t ; K e y & g t ; C o l u m n s \ 5=8=A:89  @- =,   4.   >1@>2>& l t ; / K e y & g t ; & l t ; / D i a g r a m O b j e c t K e y & g t ; & l t ; D i a g r a m O b j e c t K e y & g t ; & l t ; K e y & g t ; C o l u m n s \ 3.   KB8I8,   @- =  /@>A;02A:89& l t ; / K e y & g t ; & l t ; / D i a g r a m O b j e c t K e y & g t ; & l t ; D i a g r a m O b j e c t K e y & g t ; & l t ; K e y & g t ; C o l u m n s \ 48=F>2A:89  @- =,   3. ?.   0@5GL5& l t ; / K e y & g t ; & l t ; / D i a g r a m O b j e c t K e y & g t ; & l t ; D i a g r a m O b j e c t K e y & g t ; & l t ; K e y & g t ; C o l u m n s \ 48=F>2A:89  @- =,   3. ?.   48=F>2>,   <:@.   48=F>2>- 1 & l t ; / K e y & g t ; & l t ; / D i a g r a m O b j e c t K e y & g t ; & l t ; D i a g r a m O b j e c t K e y & g t ; & l t ; K e y & g t ; C o l u m n s \ 3.   0;C30,   C;.   >;>B=8:>20& l t ; / K e y & g t ; & l t ; / D i a g r a m O b j e c t K e y & g t ; & l t ; D i a g r a m O b j e c t K e y & g t ; & l t ; K e y & g t ; C o l u m n s \ 3.   0;C30,   @02>15@56L5,   CG.   8 ,   CG.   9 & l t ; / K e y & g t ; & l t ; / D i a g r a m O b j e c t K e y & g t ; & l t ; D i a g r a m O b j e c t K e y & g t ; & l t ; K e y & g t ; C o l u m n s \ 3.   0;C30,   !8@5=52K9  1C;L20@& l t ; / K e y & g t ; & l t ; / D i a g r a m O b j e c t K e y & g t ; & l t ; D i a g r a m O b j e c t K e y & g t ; & l t ; K e y & g t ; C o l u m n s \ 3.   0;C30,   C;.   0;C6A:>3>  >?>;G5=8O& l t ; / K e y & g t ; & l t ; / D i a g r a m O b j e c t K e y & g t ; & l t ; D i a g r a m O b j e c t K e y & g t ; & l t ; K e y & g t ; C o l u m n s \ 3.   86=89  >23>@>4,   !>25BA:89  @- =,   C;.   @B5;L=0O& l t ; / K e y & g t ; & l t ; / D i a g r a m O b j e c t K e y & g t ; & l t ; D i a g r a m O b j e c t K e y & g t ; & l t ; K e y & g t ; C o l u m n s \ 3.   >2>@>AA89A:,   <:@.   1 6 & l t ; / K e y & g t ; & l t ; / D i a g r a m O b j e c t K e y & g t ; & l t ; D i a g r a m O b j e c t K e y & g t ; & l t ; K e y & g t ; C o l u m n s \ 3.   1=8=A:,   <:@.   3 8   ( ><  $) & l t ; / K e y & g t ; & l t ; / D i a g r a m O b j e c t K e y & g t ; & l t ; D i a g r a m O b j e c t K e y & g t ; & l t ; K e y & g t ; C o l u m n s \ 3.   1=8=A:,   <:@.   5 5 ,   ;0=5B0& l t ; / K e y & g t ; & l t ; / D i a g r a m O b j e c t K e y & g t ; & l t ; D i a g r a m O b j e c t K e y & g t ; & l t ; K e y & g t ; C o l u m n s \ 3.   1=8=A:,   <:@.   5 5 & l t ; / K e y & g t ; & l t ; / D i a g r a m O b j e c t K e y & g t ; & l t ; D i a g r a m O b j e c t K e y & g t ; & l t ; K e y & g t ; C o l u m n s \ 3.   1=8=A:,   C;.   C@G0B>20& l t ; / K e y & g t ; & l t ; / D i a g r a m O b j e c t K e y & g t ; & l t ; D i a g r a m O b j e c t K e y & g t ; & l t ; K e y & g t ; C o l u m n s \ 3.   <A:,   1- @  @E8B5:B>@>2  -   C;.   >;3>3@04A:0O& l t ; / K e y & g t ; & l t ; / D i a g r a m O b j e c t K e y & g t ; & l t ; D i a g r a m O b j e c t K e y & g t ; & l t ; K e y & g t ; C o l u m n s \ 3.   5@<L,   >B>28;8E8=A:89  @- =,   6/ @- =  20& l t ; / K e y & g t ; & l t ; / D i a g r a m O b j e c t K e y & g t ; & l t ; D i a g r a m O b j e c t K e y & g t ; & l t ; K e y & g t ; C o l u m n s \ 3.   5@<L,   !25@4;>2A:89  @- =,   C;.   2 5   :BO1@O& l t ; / K e y & g t ; & l t ; / D i a g r a m O b j e c t K e y & g t ; & l t ; D i a g r a m O b j e c t K e y & g t ; & l t ; K e y & g t ; C o l u m n s \ 3.    >AB>2- =0- >=C,   :A09A:89  @- =,     >@4& l t ; / K e y & g t ; & l t ; / D i a g r a m O b j e c t K e y & g t ; & l t ; D i a g r a m O b j e c t K e y & g t ; & l t ; K e y & g t ; C o l u m n s \ 3.   "030=@>3,   <:@.   V      CAA:>5  ?>;5,   C;.   !.   (8;>& l t ; / K e y & g t ; & l t ; / D i a g r a m O b j e c t K e y & g t ; & l t ; D i a g r a m O b j e c t K e y & g t ; & l t ; K e y & g t ; C o l u m n s \ 3.   /@>A;02;L,   <:@.   1 ,   <:@.   !>:>;  ( $@C=75=A:89  @09>=) & l t ; / K e y & g t ; & l t ; / D i a g r a m O b j e c t K e y & g t ; & l t ; D i a g r a m O b j e c t K e y & g t ; & l t ; K e y & g t ; C o l u m n s \ 3.   /@>A;02;L,   <:@.   5 ,   >G.   2 ,   6  @- =  !>:>;& l t ; / K e y & g t ; & l t ; / D i a g r a m O b j e c t K e y & g t ; & l t ; D i a g r a m O b j e c t K e y & g t ; & l t ; K e y & g t ; C o l u m n s \ 3.   >2>@>AA89A:,   <:@.   1 7 ,   <:@.   .6=K9  15@53& l t ; / K e y & g t ; & l t ; / D i a g r a m O b j e c t K e y & g t ; & l t ; D i a g r a m O b j e c t K e y & g t ; & l t ; K e y & g t ; C o l u m n s \ 3.    >AB>2- =0- >=C,   5=8=A:89  @- =,   ?5@.   >;><0=>2A:89  -   C;.   !>3;0A8O  ( 2   >G.   $  !825@A0) & l t ; / K e y & g t ; & l t ; / D i a g r a m O b j e c t K e y & g t ; & l t ; D i a g r a m O b j e c t K e y & g t ; & l t ; K e y & g t ; C o l u m n s \ 3.    >AB>2- =0- >=C,   8@>2A:89  @- =,   ?@.   !>:>;>20  8 6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1J5:B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?0@0<5B@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B>3>  ?>  2A5<C  ?>@BD5;N& l t ; / K e y & g t ; & l t ; / a : K e y & g t ; & l t ; a : V a l u e 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>A:20& l t ; / K e y & g t ; & l t ; / a : K e y & g t ; & l t ; a : V a l u e 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>20O  >A:20& l t ; / K e y & g t ; & l t ; / a : K e y & g t ; & l t ; a : V a l u e 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>A:>2A:0O  1;0ABL& l t ; / K e y & g t ; & l t ; / a : K e y & g t ; & l t ; a : V a l u e 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 538>=K& l t ; / K e y & g t ; & l t ; / a : K e y & g t ; & l t ; a : V a l u e 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 >A:20,   0@H02A:>5  H. ,   2;.   1 4 1 & l t ; / K e y & g t ; & l t ; / a : K e y & g t ; & l t ; a : V a l u e 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 >A:20,   %,   C;.   !5;LA:>E>7O9AB25==0O,   2;.   3 5 & l t ; / K e y & g t ; & l t ; / a : K e y & g t ; & l t ; a : V a l u e 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 >A:20,   7<09;>2A:89  ?@- 4,   2;.   1 1 & l t ; / K e y & g t ; & l t ; / a : K e y & g t ; & l t ; a : V a l u e 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 >A:20,   5I5@A:89  ;5A  ( >@>2A:>5  H>AA5,   2;.   2 ) & l t ; / K e y & g t ; & l t ; / a : K e y & g t ; & l t ; a : V a l u e 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 >A:20,   @5A=5=A:89  0;,   2;.   2 1 & l t ; / K e y & g t ; & l t ; / a : K e y & g t ; & l t ; a : V a l u e 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 >A:20,   @- =  C=F52>,   :2.   7 ,   2 0 & l t ; / K e y & g t ; & l t ; / a : K e y & g t ; & l t ; a : V a l u e 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 >A:20,   C;.   028;>20,   2;.   4 & l t ; / K e y & g t ; & l t ; / a : K e y & g t ; & l t ; a : V a l u e 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 >A:20,   C;.   0@H0;0  0E0@>20,   2;.   7 & l t ; / K e y & g t ; & l t ; / a : K e y & g t ; & l t ; a : V a l u e 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. .   3.   >A:20,   ?>A5;.   !>A5=A:>5  ( ><<C=0@:0)   -     C=8=A:89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. .   3.   >A:20,   ?>A5;.   !>A5=A:>5  ( ><<C=0@:0)   -     C=8=A:85  C30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. .   4.   !0;0@L52>& l t ; / K e y & g t ; & l t ; / a : K e y & g t ; & l t ; a : V a l u e 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 <8B@>2,   C;.   =C:>2A:0O& l t ; / K e y & g t ; & l t ; / a : K e y & g t ; & l t ; a : V a l u e 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 <8B@>2,   C;.   0E0;8=0- 2 & l t ; / K e y & g t ; & l t ; / a : K e y & g t ; & l t ; a : V a l u e 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>B5;L=8:8,   <:@.   ?KB=>5  ?>;5,   2;045=85  1 0 / 2 & l t ; / K e y & g t ; & l t ; / a : K e y & g t ; & l t ; a : V a l u e   i : t y p e = " M e a s u r e G r i d N o d e V i e w S t a t e " & g t ; & l t ; C o l u m n & g t ; 2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 N15@FK,   @- =  @0A=0O  3>@:0& l t ; / K e y & g t ; & l t ; / a : K e y & g t ; & l t ; a : V a l u e   i : t y p e = " M e a s u r e G r i d N o d e V i e w S t a t e " & g t ; & l t ; C o l u m n & g t ; 2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 %8<:8,   25740   >AA88& l t ; / K e y & g t ; & l t ; / a : K e y & g t ; & l t ; a : V a l u e   i : t y p e = " M e a s u r e G r i d N o d e V i e w S t a t e " & g t ; & l t ; C o l u m n & g t ; 2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 %8<:8,   >2>:C@:8=>& l t ; / K e y & g t ; & l t ; / a : K e y & g t ; & l t ; a : V a l u e   i : t y p e = " M e a s u r e G r i d N o d e V i e w S t a t e " & g t ; & l t ; C o l u m n & g t ; 2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 %8<:8,   C;.   !>2E>7=0O,   2;.   1 1 & l t ; / K e y & g t ; & l t ; / a : K e y & g t ; & l t ; a : V a l u e   i : t y p e = " M e a s u r e G r i d N o d e V i e w S t a t e " & g t ; & l t ; C o l u m n & g t ; 2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5=8=A:89  @- =,   4.   >1@>2>& l t ; / K e y & g t ; & l t ; / a : K e y & g t ; & l t ; a : V a l u e   i : t y p e = " M e a s u r e G r i d N o d e V i e w S t a t e " & g t ; & l t ; C o l u m n & g t ; 2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 KB8I8,   @- =  /@>A;02A:89& l t ; / K e y & g t ; & l t ; / a : K e y & g t ; & l t ; a : V a l u e   i : t y p e = " M e a s u r e G r i d N o d e V i e w S t a t e " & g t ; & l t ; C o l u m n & g t ; 2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48=F>2A:89  @- =,   3. ?.   0@5GL5& l t ; / K e y & g t ; & l t ; / a : K e y & g t ; & l t ; a : V a l u e   i : t y p e = " M e a s u r e G r i d N o d e V i e w S t a t e " & g t ; & l t ; C o l u m n & g t ; 2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48=F>2A:89  @- =,   3. ?.   48=F>2>,   <:@.   48=F>2>- 1 & l t ; / K e y & g t ; & l t ; / a : K e y & g t ; & l t ; a : V a l u e   i : t y p e = " M e a s u r e G r i d N o d e V i e w S t a t e " & g t ; & l t ; C o l u m n & g t ; 2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 0;C30,   C;.   >;>B=8:>20& l t ; / K e y & g t ; & l t ; / a : K e y & g t ; & l t ; a : V a l u e   i : t y p e = " M e a s u r e G r i d N o d e V i e w S t a t e " & g t ; & l t ; C o l u m n & g t ; 2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 0;C30,   @02>15@56L5,   CG.   8 ,   CG.   9 & l t ; / K e y & g t ; & l t ; / a : K e y & g t ; & l t ; a : V a l u e   i : t y p e = " M e a s u r e G r i d N o d e V i e w S t a t e " & g t ; & l t ; C o l u m n & g t ; 3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 0;C30,   !8@5=52K9  1C;L20@& l t ; / K e y & g t ; & l t ; / a : K e y & g t ; & l t ; a : V a l u e   i : t y p e = " M e a s u r e G r i d N o d e V i e w S t a t e " & g t ; & l t ; C o l u m n & g t ; 3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 0;C30,   C;.   0;C6A:>3>  >?>;G5=8O& l t ; / K e y & g t ; & l t ; / a : K e y & g t ; & l t ; a : V a l u e   i : t y p e = " M e a s u r e G r i d N o d e V i e w S t a t e " & g t ; & l t ; C o l u m n & g t ; 3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 86=89  >23>@>4,   !>25BA:89  @- =,   C;.   @B5;L=0O& l t ; / K e y & g t ; & l t ; / a : K e y & g t ; & l t ; a : V a l u e   i : t y p e = " M e a s u r e G r i d N o d e V i e w S t a t e " & g t ; & l t ; C o l u m n & g t ; 3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 >2>@>AA89A:,   <:@.   1 6 & l t ; / K e y & g t ; & l t ; / a : K e y & g t ; & l t ; a : V a l u e   i : t y p e = " M e a s u r e G r i d N o d e V i e w S t a t e " & g t ; & l t ; C o l u m n & g t ; 3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1=8=A:,   <:@.   3 8   ( ><  $) & l t ; / K e y & g t ; & l t ; / a : K e y & g t ; & l t ; a : V a l u e   i : t y p e = " M e a s u r e G r i d N o d e V i e w S t a t e " & g t ; & l t ; C o l u m n & g t ; 3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1=8=A:,   <:@.   5 5 ,   ;0=5B0& l t ; / K e y & g t ; & l t ; / a : K e y & g t ; & l t ; a : V a l u e   i : t y p e = " M e a s u r e G r i d N o d e V i e w S t a t e " & g t ; & l t ; C o l u m n & g t ; 3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1=8=A:,   <:@.   5 5 & l t ; / K e y & g t ; & l t ; / a : K e y & g t ; & l t ; a : V a l u e   i : t y p e = " M e a s u r e G r i d N o d e V i e w S t a t e " & g t ; & l t ; C o l u m n & g t ; 3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1=8=A:,   C;.   C@G0B>20& l t ; / K e y & g t ; & l t ; / a : K e y & g t ; & l t ; a : V a l u e   i : t y p e = " M e a s u r e G r i d N o d e V i e w S t a t e " & g t ; & l t ; C o l u m n & g t ; 3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 <A:,   1- @  @E8B5:B>@>2  -   C;.   >;3>3@04A:0O& l t ; / K e y & g t ; & l t ; / a : K e y & g t ; & l t ; a : V a l u e   i : t y p e = " M e a s u r e G r i d N o d e V i e w S t a t e " & g t ; & l t ; C o l u m n & g t ; 3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 5@<L,   >B>28;8E8=A:89  @- =,   6/ @- =  20& l t ; / K e y & g t ; & l t ; / a : K e y & g t ; & l t ; a : V a l u e   i : t y p e = " M e a s u r e G r i d N o d e V i e w S t a t e " & g t ; & l t ; C o l u m n & g t ; 4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 5@<L,   !25@4;>2A:89  @- =,   C;.   2 5   :BO1@O& l t ; / K e y & g t ; & l t ; / a : K e y & g t ; & l t ; a : V a l u e   i : t y p e = " M e a s u r e G r i d N o d e V i e w S t a t e " & g t ; & l t ; C o l u m n & g t ; 4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 >AB>2- =0- >=C,   :A09A:89  @- =,     >@4& l t ; / K e y & g t ; & l t ; / a : K e y & g t ; & l t ; a : V a l u e   i : t y p e = " M e a s u r e G r i d N o d e V i e w S t a t e " & g t ; & l t ; C o l u m n & g t ; 4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 "030=@>3,   <:@.   V      CAA:>5  ?>;5,   C;.   !.   (8;>& l t ; / K e y & g t ; & l t ; / a : K e y & g t ; & l t ; a : V a l u e   i : t y p e = " M e a s u r e G r i d N o d e V i e w S t a t e " & g t ; & l t ; C o l u m n & g t ; 4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 /@>A;02;L,   <:@.   1 ,   <:@.   !>:>;  ( $@C=75=A:89  @09>=) & l t ; / K e y & g t ; & l t ; / a : K e y & g t ; & l t ; a : V a l u e   i : t y p e = " M e a s u r e G r i d N o d e V i e w S t a t e " & g t ; & l t ; C o l u m n & g t ; 4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 /@>A;02;L,   <:@.   5 ,   >G.   2 ,   6  @- =  !>:>;& l t ; / K e y & g t ; & l t ; / a : K e y & g t ; & l t ; a : V a l u e   i : t y p e = " M e a s u r e G r i d N o d e V i e w S t a t e " & g t ; & l t ; C o l u m n & g t ; 4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 >2>@>AA89A:,   <:@.   1 7 ,   <:@.   .6=K9  15@53& l t ; / K e y & g t ; & l t ; / a : K e y & g t ; & l t ; a : V a l u e   i : t y p e = " M e a s u r e G r i d N o d e V i e w S t a t e " & g t ; & l t ; C o l u m n & g t ; 4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 >AB>2- =0- >=C,   5=8=A:89  @- =,   ?5@.   >;><0=>2A:89  -   C;.   !>3;0A8O  ( 2   >G.   $  !825@A0) & l t ; / K e y & g t ; & l t ; / a : K e y & g t ; & l t ; a : V a l u e   i : t y p e = " M e a s u r e G r i d N o d e V i e w S t a t e " & g t ; & l t ; C o l u m n & g t ; 4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3.    >AB>2- =0- >=C,   8@>2A:89  @- =,   ?@.   !>:>;>20  8 6 & l t ; / K e y & g t ; & l t ; / a : K e y & g t ; & l t ; a : V a l u e   i : t y p e = " M e a s u r e G r i d N o d e V i e w S t a t e " & g t ; & l t ; C o l u m n & g t ; 4 8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T a b l e 1 5 - b f 8 8 e 9 1 c - 8 4 6 8 - 4 8 6 e - b f a e - 9 7 5 7 3 8 4 8 2 9 2 1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 525;>?5@< / s t r i n g > < / k e y > < v a l u e > < i n t > 1 0 6 < / i n t > < / v a l u e > < / i t e m > < i t e m > < k e y > < s t r i n g > 0@B0  0=0;>3>2< / s t r i n g > < / k e y > < v a l u e > < i n t > 1 3 7 < / i n t > < / v a l u e > < / i t e m > < i t e m > < k e y > < s t r i n g > ?8A0=85< / s t r i n g > < / k e y > < v a l u e > < i n t > 1 0 0 < / i n t > < / v a l u e > < / i t e m > < i t e m > < k e y > < s t r i n g > =0;>3< / s t r i n g > < / k e y > < v a l u e > < i n t > 8 0 < / i n t > < / v a l u e > < / i t e m > < i t e m > < k e y > < s t r i n g > =0;>3  ( 1 ) ,   ?@>5:B    ( 2 ) < / s t r i n g > < / k e y > < v a l u e > < i n t > 2 0 8 < / i n t > < / v a l u e > < / i t e m > < i t e m > < k e y > < s t r i n g > L a t i t u d e < / s t r i n g > < / k e y > < v a l u e > < i n t > 8 5 < / i n t > < / v a l u e > < / i t e m > < i t e m > < k e y > < s t r i n g > L o n g i t u d e < / s t r i n g > < / k e y > < v a l u e > < i n t > 9 7 < / i n t > < / v a l u e > < / i t e m > < i t e m > < k e y > < s t r i n g > >@>4< / s t r i n g > < / k e y > < v a l u e > < i n t > 7 3 < / i n t > < / v a l u e > < / i t e m > < i t e m > < k e y > < s t r i n g > ;>I04L  :20@B8@< / s t r i n g > < / k e y > < v a l u e > < i n t > 1 5 0 < / i n t > < / v a l u e > < / i t e m > < i t e m > < k e y > < s t r i n g > >;- 2>  MB0659< / s t r i n g > < / k e y > < v a l u e > < i n t > 1 2 9 < / i n t > < / v a l u e > < / i t e m > < i t e m > < k e y > < s t r i n g > 0B0  22>40  2  M:A?;C0B0F8N< / s t r i n g > < / k e y > < v a l u e > < i n t > 2 1 7 < / i n t > < / v a l u e > < / i t e m > < i t e m > < k e y > < s t r i n g > B45;:0< / s t r i n g > < / k e y > < v a l u e > < i n t > 9 0 < / i n t > < / v a l u e > < / i t e m > < i t e m > < k e y > < s t r i n g > !B048O  4525;>?<5=B0< / s t r i n g > < / k e y > < v a l u e > < i n t > 1 8 3 < / i n t > < / v a l u e > < / i t e m > < i t e m > < k e y > < s t r i n g > 1 - :><=0B=0O,   :2. <. ,   m i n < / s t r i n g > < / k e y > < v a l u e > < i n t > 1 8 7 < / i n t > < / v a l u e > < / i t e m > < i t e m > < k e y > < s t r i n g > 1 - :><=0B=0O,   :2. <. ,   a v e r < / s t r i n g > < / k e y > < v a l u e > < i n t > 1 9 3 < / i n t > < / v a l u e > < / i t e m > < i t e m > < k e y > < s t r i n g > 1 - :><=0B=0O,   :2. <. ,   m a x < / s t r i n g > < / k e y > < v a l u e > < i n t > 1 9 0 < / i n t > < / v a l u e > < / i t e m > < i t e m > < k e y > < s t r i n g > 2 - :><=0B=0O,   :2. <. ,   m i n < / s t r i n g > < / k e y > < v a l u e > < i n t > 1 8 7 < / i n t > < / v a l u e > < / i t e m > < i t e m > < k e y > < s t r i n g > 2 - :><=0B=0O,   :2. <. ,   a v e r < / s t r i n g > < / k e y > < v a l u e > < i n t > 1 9 3 < / i n t > < / v a l u e > < / i t e m > < i t e m > < k e y > < s t r i n g > 2 - :><=0B=0O,   :2. <. ,   m a x < / s t r i n g > < / k e y > < v a l u e > < i n t > 1 9 0 < / i n t > < / v a l u e > < / i t e m > < i t e m > < k e y > < s t r i n g > 3 - :><=0B=0O,   :2. <. ,   m i n < / s t r i n g > < / k e y > < v a l u e > < i n t > 1 8 7 < / i n t > < / v a l u e > < / i t e m > < i t e m > < k e y > < s t r i n g > 3 - :><=0B=0O,   :2. <. ,   a v e r < / s t r i n g > < / k e y > < v a l u e > < i n t > 1 9 3 < / i n t > < / v a l u e > < / i t e m > < i t e m > < k e y > < s t r i n g > 3 - :><=0B=0O,   :2. <. ,   m a x < / s t r i n g > < / k e y > < v a l u e > < i n t > 1 9 0 < / i n t > < / v a l u e > < / i t e m > < i t e m > < k e y > < s t r i n g > 1 - :><=0B=0O,   @C1. / :2. <. ,   m i n < / s t r i n g > < / k e y > < v a l u e > < i n t > 2 1 8 < / i n t > < / v a l u e > < / i t e m > < i t e m > < k e y > < s t r i n g > 1 - :><=0B=0O,   @C1. / :2. <. ,   a v e r < / s t r i n g > < / k e y > < v a l u e > < i n t > 2 2 4 < / i n t > < / v a l u e > < / i t e m > < i t e m > < k e y > < s t r i n g > 1 - :><=0B=0O,   @C1. / :2. <. ,   m a x < / s t r i n g > < / k e y > < v a l u e > < i n t > 2 2 1 < / i n t > < / v a l u e > < / i t e m > < i t e m > < k e y > < s t r i n g > 2 - :><=0B=0O,   @C1. / :2. <. ,   m i n < / s t r i n g > < / k e y > < v a l u e > < i n t > 2 1 8 < / i n t > < / v a l u e > < / i t e m > < i t e m > < k e y > < s t r i n g > 2 - :><=0B=0O,   @C1. / :2. <. ,   a v e r < / s t r i n g > < / k e y > < v a l u e > < i n t > 2 2 4 < / i n t > < / v a l u e > < / i t e m > < i t e m > < k e y > < s t r i n g > 2 - :><=0B=0O,   @C1. / :2. <. ,   m a x < / s t r i n g > < / k e y > < v a l u e > < i n t > 2 2 1 < / i n t > < / v a l u e > < / i t e m > < i t e m > < k e y > < s t r i n g > 3 - :><=0B=0O,   @C1. / :2. <. ,   m i n < / s t r i n g > < / k e y > < v a l u e > < i n t > 2 1 8 < / i n t > < / v a l u e > < / i t e m > < i t e m > < k e y > < s t r i n g > 3 - :><=0B=0O,   @C1. / :2. <. ,   a v e r < / s t r i n g > < / k e y > < v a l u e > < i n t > 2 2 4 < / i n t > < / v a l u e > < / i t e m > < i t e m > < k e y > < s t r i n g > 3 - :><=0B=0O,   @C1. / :2. <. ,   m a x < / s t r i n g > < / k e y > < v a l u e > < i n t > 2 2 1 < / i n t > < / v a l u e > < / i t e m > < i t e m > < k e y > < s t r i n g > AB>G=8:< / s t r i n g > < / k e y > < v a l u e > < i n t > 9 5 < / i n t > < / v a l u e > < / i t e m > < / C o l u m n W i d t h s > < C o l u m n D i s p l a y I n d e x > < i t e m > < k e y > < s t r i n g > 525;>?5@< / s t r i n g > < / k e y > < v a l u e > < i n t > 0 < / i n t > < / v a l u e > < / i t e m > < i t e m > < k e y > < s t r i n g > 0@B0  0=0;>3>2< / s t r i n g > < / k e y > < v a l u e > < i n t > 1 < / i n t > < / v a l u e > < / i t e m > < i t e m > < k e y > < s t r i n g > ?8A0=85< / s t r i n g > < / k e y > < v a l u e > < i n t > 2 < / i n t > < / v a l u e > < / i t e m > < i t e m > < k e y > < s t r i n g > =0;>3< / s t r i n g > < / k e y > < v a l u e > < i n t > 3 < / i n t > < / v a l u e > < / i t e m > < i t e m > < k e y > < s t r i n g > =0;>3  ( 1 ) ,   ?@>5:B    ( 2 ) < / s t r i n g > < / k e y > < v a l u e > < i n t > 4 < / i n t > < / v a l u e > < / i t e m > < i t e m > < k e y > < s t r i n g > L a t i t u d e < / s t r i n g > < / k e y > < v a l u e > < i n t > 5 < / i n t > < / v a l u e > < / i t e m > < i t e m > < k e y > < s t r i n g > L o n g i t u d e < / s t r i n g > < / k e y > < v a l u e > < i n t > 6 < / i n t > < / v a l u e > < / i t e m > < i t e m > < k e y > < s t r i n g > >@>4< / s t r i n g > < / k e y > < v a l u e > < i n t > 7 < / i n t > < / v a l u e > < / i t e m > < i t e m > < k e y > < s t r i n g > ;>I04L  :20@B8@< / s t r i n g > < / k e y > < v a l u e > < i n t > 8 < / i n t > < / v a l u e > < / i t e m > < i t e m > < k e y > < s t r i n g > >;- 2>  MB0659< / s t r i n g > < / k e y > < v a l u e > < i n t > 9 < / i n t > < / v a l u e > < / i t e m > < i t e m > < k e y > < s t r i n g > 0B0  22>40  2  M:A?;C0B0F8N< / s t r i n g > < / k e y > < v a l u e > < i n t > 1 0 < / i n t > < / v a l u e > < / i t e m > < i t e m > < k e y > < s t r i n g > B45;:0< / s t r i n g > < / k e y > < v a l u e > < i n t > 1 1 < / i n t > < / v a l u e > < / i t e m > < i t e m > < k e y > < s t r i n g > !B048O  4525;>?<5=B0< / s t r i n g > < / k e y > < v a l u e > < i n t > 1 2 < / i n t > < / v a l u e > < / i t e m > < i t e m > < k e y > < s t r i n g > 1 - :><=0B=0O,   :2. <. ,   m i n < / s t r i n g > < / k e y > < v a l u e > < i n t > 1 3 < / i n t > < / v a l u e > < / i t e m > < i t e m > < k e y > < s t r i n g > 1 - :><=0B=0O,   :2. <. ,   a v e r < / s t r i n g > < / k e y > < v a l u e > < i n t > 1 4 < / i n t > < / v a l u e > < / i t e m > < i t e m > < k e y > < s t r i n g > 1 - :><=0B=0O,   :2. <. ,   m a x < / s t r i n g > < / k e y > < v a l u e > < i n t > 1 5 < / i n t > < / v a l u e > < / i t e m > < i t e m > < k e y > < s t r i n g > 2 - :><=0B=0O,   :2. <. ,   m i n < / s t r i n g > < / k e y > < v a l u e > < i n t > 1 6 < / i n t > < / v a l u e > < / i t e m > < i t e m > < k e y > < s t r i n g > 2 - :><=0B=0O,   :2. <. ,   a v e r < / s t r i n g > < / k e y > < v a l u e > < i n t > 1 7 < / i n t > < / v a l u e > < / i t e m > < i t e m > < k e y > < s t r i n g > 2 - :><=0B=0O,   :2. <. ,   m a x < / s t r i n g > < / k e y > < v a l u e > < i n t > 1 8 < / i n t > < / v a l u e > < / i t e m > < i t e m > < k e y > < s t r i n g > 3 - :><=0B=0O,   :2. <. ,   m i n < / s t r i n g > < / k e y > < v a l u e > < i n t > 1 9 < / i n t > < / v a l u e > < / i t e m > < i t e m > < k e y > < s t r i n g > 3 - :><=0B=0O,   :2. <. ,   a v e r < / s t r i n g > < / k e y > < v a l u e > < i n t > 2 0 < / i n t > < / v a l u e > < / i t e m > < i t e m > < k e y > < s t r i n g > 3 - :><=0B=0O,   :2. <. ,   m a x < / s t r i n g > < / k e y > < v a l u e > < i n t > 2 1 < / i n t > < / v a l u e > < / i t e m > < i t e m > < k e y > < s t r i n g > 1 - :><=0B=0O,   @C1. / :2. <. ,   m i n < / s t r i n g > < / k e y > < v a l u e > < i n t > 2 2 < / i n t > < / v a l u e > < / i t e m > < i t e m > < k e y > < s t r i n g > 1 - :><=0B=0O,   @C1. / :2. <. ,   a v e r < / s t r i n g > < / k e y > < v a l u e > < i n t > 2 3 < / i n t > < / v a l u e > < / i t e m > < i t e m > < k e y > < s t r i n g > 1 - :><=0B=0O,   @C1. / :2. <. ,   m a x < / s t r i n g > < / k e y > < v a l u e > < i n t > 2 4 < / i n t > < / v a l u e > < / i t e m > < i t e m > < k e y > < s t r i n g > 2 - :><=0B=0O,   @C1. / :2. <. ,   m i n < / s t r i n g > < / k e y > < v a l u e > < i n t > 2 5 < / i n t > < / v a l u e > < / i t e m > < i t e m > < k e y > < s t r i n g > 2 - :><=0B=0O,   @C1. / :2. <. ,   a v e r < / s t r i n g > < / k e y > < v a l u e > < i n t > 2 6 < / i n t > < / v a l u e > < / i t e m > < i t e m > < k e y > < s t r i n g > 2 - :><=0B=0O,   @C1. / :2. <. ,   m a x < / s t r i n g > < / k e y > < v a l u e > < i n t > 2 7 < / i n t > < / v a l u e > < / i t e m > < i t e m > < k e y > < s t r i n g > 3 - :><=0B=0O,   @C1. / :2. <. ,   m i n < / s t r i n g > < / k e y > < v a l u e > < i n t > 2 8 < / i n t > < / v a l u e > < / i t e m > < i t e m > < k e y > < s t r i n g > 3 - :><=0B=0O,   @C1. / :2. <. ,   a v e r < / s t r i n g > < / k e y > < v a l u e > < i n t > 2 9 < / i n t > < / v a l u e > < / i t e m > < i t e m > < k e y > < s t r i n g > 3 - :><=0B=0O,   @C1. / :2. <. ,   m a x < / s t r i n g > < / k e y > < v a l u e > < i n t > 3 0 < / i n t > < / v a l u e > < / i t e m > < i t e m > < k e y > < s t r i n g > AB>G=8:< / s t r i n g > < / k e y > < v a l u e > < i n t > 3 1 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9 2 ] ] > < / C u s t o m C o n t e n t > < / G e m i n i > 
</file>

<file path=customXml/item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T a b l e 3 - 3 c 0 6 1 1 0 a - 3 c a b - 4 8 d b - 8 5 f 3 - 0 6 5 9 7 5 3 8 b f d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 1J5:B< / s t r i n g > < / k e y > < v a l u e > < i n t > 8 3 < / i n t > < / v a l u e > < / i t e m > < i t e m > < k e y > < s t r i n g > ?0@0<5B@< / s t r i n g > < / k e y > < v a l u e > < i n t > 9 9 < / i n t > < / v a l u e > < / i t e m > < i t e m > < k e y > < s t r i n g > B>3>  ?>  2A5<C  ?>@BD5;N< / s t r i n g > < / k e y > < v a l u e > < i n t > 2 0 8 < / i n t > < / v a l u e > < / i t e m > < i t e m > < k e y > < s t r i n g > >A:20< / s t r i n g > < / k e y > < v a l u e > < i n t > 8 1 < / i n t > < / v a l u e > < / i t e m > < i t e m > < k e y > < s t r i n g > >20O  >A:20< / s t r i n g > < / k e y > < v a l u e > < i n t > 1 2 5 < / i n t > < / v a l u e > < / i t e m > < i t e m > < k e y > < s t r i n g > >A:>2A:0O  1;0ABL< / s t r i n g > < / k e y > < v a l u e > < i n t > 1 7 0 < / i n t > < / v a l u e > < / i t e m > < i t e m > < k e y > < s t r i n g >  538>=K< / s t r i n g > < / k e y > < v a l u e > < i n t > 8 9 < / i n t > < / v a l u e > < / i t e m > < i t e m > < k e y > < s t r i n g > 3.   >A:20,   0@H02A:>5  H. ,   2;.   1 4 1 < / s t r i n g > < / k e y > < v a l u e > < i n t > 2 5 4 < / i n t > < / v a l u e > < / i t e m > < i t e m > < k e y > < s t r i n g > 3.   >A:20,   %,   C;.   !5;LA:>E>7O9AB25==0O,   2;.   3 5 < / s t r i n g > < / k e y > < v a l u e > < i n t > 3 6 5 < / i n t > < / v a l u e > < / i t e m > < i t e m > < k e y > < s t r i n g > 3.   >A:20,   7<09;>2A:89  ?@- 4,   2;.   1 1 < / s t r i n g > < / k e y > < v a l u e > < i n t > 2 7 3 < / i n t > < / v a l u e > < / i t e m > < i t e m > < k e y > < s t r i n g > 3.   >A:20,   5I5@A:89  ;5A  ( >@>2A:>5  H>AA5,   2;.   2 ) < / s t r i n g > < / k e y > < v a l u e > < i n t > 3 6 9 < / i n t > < / v a l u e > < / i t e m > < i t e m > < k e y > < s t r i n g > 3.   >A:20,   @5A=5=A:89  0;,   2;.   2 1 < / s t r i n g > < / k e y > < v a l u e > < i n t > 2 6 1 < / i n t > < / v a l u e > < / i t e m > < i t e m > < k e y > < s t r i n g > 3.   >A:20,   @- =  C=F52>,   :2.   7 ,   2 0 < / s t r i n g > < / k e y > < v a l u e > < i n t > 2 4 1 < / i n t > < / v a l u e > < / i t e m > < i t e m > < k e y > < s t r i n g > 3.   >A:20,   C;.   028;>20,   2;.   4 < / s t r i n g > < / k e y > < v a l u e > < i n t > 2 2 5 < / i n t > < / v a l u e > < / i t e m > < i t e m > < k e y > < s t r i n g > 3.   >A:20,   C;.   0@H0;0  0E0@>20,   2;.   7 < / s t r i n g > < / k e y > < v a l u e > < i n t > 2 8 9 < / i n t > < / v a l u e > < / i t e m > < i t e m > < k e y > < s t r i n g > . .   3.   >A:20,   ?>A5;.   !>A5=A:>5  ( ><<C=0@:0)   -     C=8=A:89< / s t r i n g > < / k e y > < v a l u e > < i n t > 4 5 1 < / i n t > < / v a l u e > < / i t e m > < i t e m > < k e y > < s t r i n g > . .   3.   >A:20,   ?>A5;.   !>A5=A:>5  ( ><<C=0@:0)   -     C=8=A:85  C30< / s t r i n g > < / k e y > < v a l u e > < i n t > 4 8 4 < / i n t > < / v a l u e > < / i t e m > < i t e m > < k e y > < s t r i n g > . .   4.   !0;0@L52>< / s t r i n g > < / k e y > < v a l u e > < i n t > 1 5 5 < / i n t > < / v a l u e > < / i t e m > < i t e m > < k e y > < s t r i n g > 3.   <8B@>2,   C;.   =C:>2A:0O< / s t r i n g > < / k e y > < v a l u e > < i n t > 2 0 7 < / i n t > < / v a l u e > < / i t e m > < i t e m > < k e y > < s t r i n g > 3.   <8B@>2,   C;.   0E0;8=0- 2 < / s t r i n g > < / k e y > < v a l u e > < i n t > 2 1 1 < / i n t > < / v a l u e > < / i t e m > < i t e m > < k e y > < s t r i n g > 3. >B5;L=8:8,   <:@.   ?KB=>5  ?>;5,   2;045=85  1 0 / 2 < / s t r i n g > < / k e y > < v a l u e > < i n t > 3 5 7 < / i n t > < / v a l u e > < / i t e m > < i t e m > < k e y > < s t r i n g > 3.   N15@FK,   @- =  @0A=0O  3>@:0< / s t r i n g > < / k e y > < v a l u e > < i n t > 2 3 5 < / i n t > < / v a l u e > < / i t e m > < i t e m > < k e y > < s t r i n g > 3.   %8<:8,   25740   >AA88< / s t r i n g > < / k e y > < v a l u e > < i n t > 1 8 8 < / i n t > < / v a l u e > < / i t e m > < i t e m > < k e y > < s t r i n g > 3.   %8<:8,   >2>:C@:8=>< / s t r i n g > < / k e y > < v a l u e > < i n t > 1 7 6 < / i n t > < / v a l u e > < / i t e m > < i t e m > < k e y > < s t r i n g > 3.   %8<:8,   C;.   !>2E>7=0O,   2;.   1 1 < / s t r i n g > < / k e y > < v a l u e > < i n t > 2 3 1 < / i n t > < / v a l u e > < / i t e m > < i t e m > < k e y > < s t r i n g > 5=8=A:89  @- =,   4.   >1@>2>< / s t r i n g > < / k e y > < v a l u e > < i n t > 2 0 9 < / i n t > < / v a l u e > < / i t e m > < i t e m > < k e y > < s t r i n g > 3.   KB8I8,   @- =  /@>A;02A:89< / s t r i n g > < / k e y > < v a l u e > < i n t > 2 1 8 < / i n t > < / v a l u e > < / i t e m > < i t e m > < k e y > < s t r i n g > 48=F>2A:89  @- =,   3. ?.   0@5GL5< / s t r i n g > < / k e y > < v a l u e > < i n t > 2 3 3 < / i n t > < / v a l u e > < / i t e m > < i t e m > < k e y > < s t r i n g > 48=F>2A:89  @- =,   3. ?.   48=F>2>,   <:@.   48=F>2>- 1 < / s t r i n g > < / k e y > < v a l u e > < i n t > 3 6 5 < / i n t > < / v a l u e > < / i t e m > < i t e m > < k e y > < s t r i n g > 3.   0;C30,   C;.   >;>B=8:>20< / s t r i n g > < / k e y > < v a l u e > < i n t > 2 0 5 < / i n t > < / v a l u e > < / i t e m > < i t e m > < k e y > < s t r i n g > 3.   0;C30,   @02>15@56L5,   CG.   8 ,   CG.   9 < / s t r i n g > < / k e y > < v a l u e > < i n t > 2 7 0 < / i n t > < / v a l u e > < / i t e m > < i t e m > < k e y > < s t r i n g > 3.   0;C30,   !8@5=52K9  1C;L20@< / s t r i n g > < / k e y > < v a l u e > < i n t > 2 3 0 < / i n t > < / v a l u e > < / i t e m > < i t e m > < k e y > < s t r i n g > 3.   0;C30,   C;.   0;C6A:>3>  >?>;G5=8O< / s t r i n g > < / k e y > < v a l u e > < i n t > 2 6 9 < / i n t > < / v a l u e > < / i t e m > < i t e m > < k e y > < s t r i n g > 3.   86=89  >23>@>4,   !>25BA:89  @- =,   C;.   @B5;L=0O< / s t r i n g > < / k e y > < v a l u e > < i n t > 3 6 5 < / i n t > < / v a l u e > < / i t e m > < i t e m > < k e y > < s t r i n g > 3.   >2>@>AA89A:,   <:@.   1 6 < / s t r i n g > < / k e y > < v a l u e > < i n t > 1 9 2 < / i n t > < / v a l u e > < / i t e m > < i t e m > < k e y > < s t r i n g > 3.   1=8=A:,   <:@.   3 8   ( ><  $) < / s t r i n g > < / k e y > < v a l u e > < i n t > 2 3 3 < / i n t > < / v a l u e > < / i t e m > < i t e m > < k e y > < s t r i n g > 3.   1=8=A:,   <:@.   5 5 ,   ;0=5B0< / s t r i n g > < / k e y > < v a l u e > < i n t > 2 2 1 < / i n t > < / v a l u e > < / i t e m > < i t e m > < k e y > < s t r i n g > 3.   1=8=A:,   <:@.   5 5 < / s t r i n g > < / k e y > < v a l u e > < i n t > 1 5 7 < / i n t > < / v a l u e > < / i t e m > < i t e m > < k e y > < s t r i n g > 3.   1=8=A:,   C;.   C@G0B>20< / s t r i n g > < / k e y > < v a l u e > < i n t > 2 0 0 < / i n t > < / v a l u e > < / i t e m > < i t e m > < k e y > < s t r i n g > 3.   <A:,   1- @  @E8B5:B>@>2  -   C;.   >;3>3@04A:0O< / s t r i n g > < / k e y > < v a l u e > < i n t > 3 3 4 < / i n t > < / v a l u e > < / i t e m > < i t e m > < k e y > < s t r i n g > 3.   5@<L,   >B>28;8E8=A:89  @- =,   6/ @- =  20< / s t r i n g > < / k e y > < v a l u e > < i n t > 3 0 8 < / i n t > < / v a l u e > < / i t e m > < i t e m > < k e y > < s t r i n g > 3.   5@<L,   !25@4;>2A:89  @- =,   C;.   2 5   :BO1@O< / s t r i n g > < / k e y > < v a l u e > < i n t > 3 2 1 < / i n t > < / v a l u e > < / i t e m > < i t e m > < k e y > < s t r i n g > 3.    >AB>2- =0- >=C,   :A09A:89  @- =,     >@4< / s t r i n g > < / k e y > < v a l u e > < i n t > 3 1 3 < / i n t > < / v a l u e > < / i t e m > < i t e m > < k e y > < s t r i n g > 3.   "030=@>3,   <:@.   V      CAA:>5  ?>;5,   C;.   !.   (8;>< / s t r i n g > < / k e y > < v a l u e > < i n t > 3 4 1 < / i n t > < / v a l u e > < / i t e m > < i t e m > < k e y > < s t r i n g > 3.   /@>A;02;L,   <:@.   1 ,   <:@.   !>:>;  ( $@C=75=A:89  @09>=) < / s t r i n g > < / k e y > < v a l u e > < i n t > 3 8 8 < / i n t > < / v a l u e > < / i t e m > < i t e m > < k e y > < s t r i n g > 3.   /@>A;02;L,   <:@.   5 ,   >G.   2 ,   6  @- =  !>:>;< / s t r i n g > < / k e y > < v a l u e > < i n t > 2 9 0 < / i n t > < / v a l u e > < / i t e m > < i t e m > < k e y > < s t r i n g > 3.   >2>@>AA89A:,   <:@.   1 7 ,   <:@.   .6=K9  15@53< / s t r i n g > < / k e y > < v a l u e > < i n t > 3 2 2 < / i n t > < / v a l u e > < / i t e m > < i t e m > < k e y > < s t r i n g > 3.    >AB>2- =0- >=C,   5=8=A:89  @- =,   ?5@.   >;><0=>2A:89  -   C;.   !>3;0A8O  ( 2   >G.   $  !825@A0) < / s t r i n g > < / k e y > < v a l u e > < i n t > 6 2 7 < / i n t > < / v a l u e > < / i t e m > < i t e m > < k e y > < s t r i n g > 3.    >AB>2- =0- >=C,   8@>2A:89  @- =,   ?@.   !>:>;>20  8 6 < / s t r i n g > < / k e y > < v a l u e > < i n t > 3 6 3 < / i n t > < / v a l u e > < / i t e m > < / C o l u m n W i d t h s > < C o l u m n D i s p l a y I n d e x > < i t e m > < k e y > < s t r i n g > 1J5:B< / s t r i n g > < / k e y > < v a l u e > < i n t > 0 < / i n t > < / v a l u e > < / i t e m > < i t e m > < k e y > < s t r i n g > ?0@0<5B@< / s t r i n g > < / k e y > < v a l u e > < i n t > 1 < / i n t > < / v a l u e > < / i t e m > < i t e m > < k e y > < s t r i n g > B>3>  ?>  2A5<C  ?>@BD5;N< / s t r i n g > < / k e y > < v a l u e > < i n t > 2 < / i n t > < / v a l u e > < / i t e m > < i t e m > < k e y > < s t r i n g > >A:20< / s t r i n g > < / k e y > < v a l u e > < i n t > 3 < / i n t > < / v a l u e > < / i t e m > < i t e m > < k e y > < s t r i n g > >20O  >A:20< / s t r i n g > < / k e y > < v a l u e > < i n t > 4 < / i n t > < / v a l u e > < / i t e m > < i t e m > < k e y > < s t r i n g > >A:>2A:0O  1;0ABL< / s t r i n g > < / k e y > < v a l u e > < i n t > 5 < / i n t > < / v a l u e > < / i t e m > < i t e m > < k e y > < s t r i n g >  538>=K< / s t r i n g > < / k e y > < v a l u e > < i n t > 6 < / i n t > < / v a l u e > < / i t e m > < i t e m > < k e y > < s t r i n g > 3.   >A:20,   0@H02A:>5  H. ,   2;.   1 4 1 < / s t r i n g > < / k e y > < v a l u e > < i n t > 7 < / i n t > < / v a l u e > < / i t e m > < i t e m > < k e y > < s t r i n g > 3.   >A:20,   %,   C;.   !5;LA:>E>7O9AB25==0O,   2;.   3 5 < / s t r i n g > < / k e y > < v a l u e > < i n t > 8 < / i n t > < / v a l u e > < / i t e m > < i t e m > < k e y > < s t r i n g > 3.   >A:20,   7<09;>2A:89  ?@- 4,   2;.   1 1 < / s t r i n g > < / k e y > < v a l u e > < i n t > 9 < / i n t > < / v a l u e > < / i t e m > < i t e m > < k e y > < s t r i n g > 3.   >A:20,   5I5@A:89  ;5A  ( >@>2A:>5  H>AA5,   2;.   2 ) < / s t r i n g > < / k e y > < v a l u e > < i n t > 1 0 < / i n t > < / v a l u e > < / i t e m > < i t e m > < k e y > < s t r i n g > 3.   >A:20,   @5A=5=A:89  0;,   2;.   2 1 < / s t r i n g > < / k e y > < v a l u e > < i n t > 1 1 < / i n t > < / v a l u e > < / i t e m > < i t e m > < k e y > < s t r i n g > 3.   >A:20,   @- =  C=F52>,   :2.   7 ,   2 0 < / s t r i n g > < / k e y > < v a l u e > < i n t > 1 2 < / i n t > < / v a l u e > < / i t e m > < i t e m > < k e y > < s t r i n g > 3.   >A:20,   C;.   028;>20,   2;.   4 < / s t r i n g > < / k e y > < v a l u e > < i n t > 1 3 < / i n t > < / v a l u e > < / i t e m > < i t e m > < k e y > < s t r i n g > 3.   >A:20,   C;.   0@H0;0  0E0@>20,   2;.   7 < / s t r i n g > < / k e y > < v a l u e > < i n t > 1 4 < / i n t > < / v a l u e > < / i t e m > < i t e m > < k e y > < s t r i n g > . .   3.   >A:20,   ?>A5;.   !>A5=A:>5  ( ><<C=0@:0)   -     C=8=A:89< / s t r i n g > < / k e y > < v a l u e > < i n t > 1 5 < / i n t > < / v a l u e > < / i t e m > < i t e m > < k e y > < s t r i n g > . .   3.   >A:20,   ?>A5;.   !>A5=A:>5  ( ><<C=0@:0)   -     C=8=A:85  C30< / s t r i n g > < / k e y > < v a l u e > < i n t > 1 6 < / i n t > < / v a l u e > < / i t e m > < i t e m > < k e y > < s t r i n g > . .   4.   !0;0@L52>< / s t r i n g > < / k e y > < v a l u e > < i n t > 1 7 < / i n t > < / v a l u e > < / i t e m > < i t e m > < k e y > < s t r i n g > 3.   <8B@>2,   C;.   =C:>2A:0O< / s t r i n g > < / k e y > < v a l u e > < i n t > 1 8 < / i n t > < / v a l u e > < / i t e m > < i t e m > < k e y > < s t r i n g > 3.   <8B@>2,   C;.   0E0;8=0- 2 < / s t r i n g > < / k e y > < v a l u e > < i n t > 1 9 < / i n t > < / v a l u e > < / i t e m > < i t e m > < k e y > < s t r i n g > 3. >B5;L=8:8,   <:@.   ?KB=>5  ?>;5,   2;045=85  1 0 / 2 < / s t r i n g > < / k e y > < v a l u e > < i n t > 2 0 < / i n t > < / v a l u e > < / i t e m > < i t e m > < k e y > < s t r i n g > 3.   N15@FK,   @- =  @0A=0O  3>@:0< / s t r i n g > < / k e y > < v a l u e > < i n t > 2 1 < / i n t > < / v a l u e > < / i t e m > < i t e m > < k e y > < s t r i n g > 3.   %8<:8,   25740   >AA88< / s t r i n g > < / k e y > < v a l u e > < i n t > 2 2 < / i n t > < / v a l u e > < / i t e m > < i t e m > < k e y > < s t r i n g > 3.   %8<:8,   >2>:C@:8=>< / s t r i n g > < / k e y > < v a l u e > < i n t > 2 3 < / i n t > < / v a l u e > < / i t e m > < i t e m > < k e y > < s t r i n g > 3.   %8<:8,   C;.   !>2E>7=0O,   2;.   1 1 < / s t r i n g > < / k e y > < v a l u e > < i n t > 2 4 < / i n t > < / v a l u e > < / i t e m > < i t e m > < k e y > < s t r i n g > 5=8=A:89  @- =,   4.   >1@>2>< / s t r i n g > < / k e y > < v a l u e > < i n t > 2 5 < / i n t > < / v a l u e > < / i t e m > < i t e m > < k e y > < s t r i n g > 3.   KB8I8,   @- =  /@>A;02A:89< / s t r i n g > < / k e y > < v a l u e > < i n t > 2 6 < / i n t > < / v a l u e > < / i t e m > < i t e m > < k e y > < s t r i n g > 48=F>2A:89  @- =,   3. ?.   0@5GL5< / s t r i n g > < / k e y > < v a l u e > < i n t > 2 7 < / i n t > < / v a l u e > < / i t e m > < i t e m > < k e y > < s t r i n g > 48=F>2A:89  @- =,   3. ?.   48=F>2>,   <:@.   48=F>2>- 1 < / s t r i n g > < / k e y > < v a l u e > < i n t > 2 8 < / i n t > < / v a l u e > < / i t e m > < i t e m > < k e y > < s t r i n g > 3.   0;C30,   C;.   >;>B=8:>20< / s t r i n g > < / k e y > < v a l u e > < i n t > 2 9 < / i n t > < / v a l u e > < / i t e m > < i t e m > < k e y > < s t r i n g > 3.   0;C30,   @02>15@56L5,   CG.   8 ,   CG.   9 < / s t r i n g > < / k e y > < v a l u e > < i n t > 3 0 < / i n t > < / v a l u e > < / i t e m > < i t e m > < k e y > < s t r i n g > 3.   0;C30,   !8@5=52K9  1C;L20@< / s t r i n g > < / k e y > < v a l u e > < i n t > 3 1 < / i n t > < / v a l u e > < / i t e m > < i t e m > < k e y > < s t r i n g > 3.   0;C30,   C;.   0;C6A:>3>  >?>;G5=8O< / s t r i n g > < / k e y > < v a l u e > < i n t > 3 2 < / i n t > < / v a l u e > < / i t e m > < i t e m > < k e y > < s t r i n g > 3.   86=89  >23>@>4,   !>25BA:89  @- =,   C;.   @B5;L=0O< / s t r i n g > < / k e y > < v a l u e > < i n t > 3 3 < / i n t > < / v a l u e > < / i t e m > < i t e m > < k e y > < s t r i n g > 3.   >2>@>AA89A:,   <:@.   1 6 < / s t r i n g > < / k e y > < v a l u e > < i n t > 3 4 < / i n t > < / v a l u e > < / i t e m > < i t e m > < k e y > < s t r i n g > 3.   1=8=A:,   <:@.   3 8   ( ><  $) < / s t r i n g > < / k e y > < v a l u e > < i n t > 3 5 < / i n t > < / v a l u e > < / i t e m > < i t e m > < k e y > < s t r i n g > 3.   1=8=A:,   <:@.   5 5 ,   ;0=5B0< / s t r i n g > < / k e y > < v a l u e > < i n t > 3 6 < / i n t > < / v a l u e > < / i t e m > < i t e m > < k e y > < s t r i n g > 3.   1=8=A:,   <:@.   5 5 < / s t r i n g > < / k e y > < v a l u e > < i n t > 3 7 < / i n t > < / v a l u e > < / i t e m > < i t e m > < k e y > < s t r i n g > 3.   1=8=A:,   C;.   C@G0B>20< / s t r i n g > < / k e y > < v a l u e > < i n t > 3 8 < / i n t > < / v a l u e > < / i t e m > < i t e m > < k e y > < s t r i n g > 3.   <A:,   1- @  @E8B5:B>@>2  -   C;.   >;3>3@04A:0O< / s t r i n g > < / k e y > < v a l u e > < i n t > 3 9 < / i n t > < / v a l u e > < / i t e m > < i t e m > < k e y > < s t r i n g > 3.   5@<L,   >B>28;8E8=A:89  @- =,   6/ @- =  20< / s t r i n g > < / k e y > < v a l u e > < i n t > 4 0 < / i n t > < / v a l u e > < / i t e m > < i t e m > < k e y > < s t r i n g > 3.   5@<L,   !25@4;>2A:89  @- =,   C;.   2 5   :BO1@O< / s t r i n g > < / k e y > < v a l u e > < i n t > 4 1 < / i n t > < / v a l u e > < / i t e m > < i t e m > < k e y > < s t r i n g > 3.    >AB>2- =0- >=C,   :A09A:89  @- =,     >@4< / s t r i n g > < / k e y > < v a l u e > < i n t > 4 2 < / i n t > < / v a l u e > < / i t e m > < i t e m > < k e y > < s t r i n g > 3.   "030=@>3,   <:@.   V      CAA:>5  ?>;5,   C;.   !.   (8;>< / s t r i n g > < / k e y > < v a l u e > < i n t > 4 3 < / i n t > < / v a l u e > < / i t e m > < i t e m > < k e y > < s t r i n g > 3.   /@>A;02;L,   <:@.   1 ,   <:@.   !>:>;  ( $@C=75=A:89  @09>=) < / s t r i n g > < / k e y > < v a l u e > < i n t > 4 4 < / i n t > < / v a l u e > < / i t e m > < i t e m > < k e y > < s t r i n g > 3.   /@>A;02;L,   <:@.   5 ,   >G.   2 ,   6  @- =  !>:>;< / s t r i n g > < / k e y > < v a l u e > < i n t > 4 5 < / i n t > < / v a l u e > < / i t e m > < i t e m > < k e y > < s t r i n g > 3.   >2>@>AA89A:,   <:@.   1 7 ,   <:@.   .6=K9  15@53< / s t r i n g > < / k e y > < v a l u e > < i n t > 4 6 < / i n t > < / v a l u e > < / i t e m > < i t e m > < k e y > < s t r i n g > 3.    >AB>2- =0- >=C,   5=8=A:89  @- =,   ?5@.   >;><0=>2A:89  -   C;.   !>3;0A8O  ( 2   >G.   $  !825@A0) < / s t r i n g > < / k e y > < v a l u e > < i n t > 4 7 < / i n t > < / v a l u e > < / i t e m > < i t e m > < k e y > < s t r i n g > 3.    >AB>2- =0- >=C,   8@>2A:89  @- =,   ?@.   !>:>;>20  8 6 < / s t r i n g > < / k e y > < v a l u e > < i n t > 4 8 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T a b l e 3 - 3 c 0 6 1 1 0 a - 3 c a b - 4 8 d b - 8 5 f 3 - 0 6 5 9 7 5 3 8 b f d 7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5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T a b l e 1 5 - b f 8 8 e 9 1 c - 8 4 6 8 - 4 8 6 e - b f a e - 9 7 5 7 3 8 4 8 2 9 2 1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9 9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 T a b l e 3 - 3 c 0 6 1 1 0 a - 3 c a b - 4 8 d b - 8 5 f 3 - 0 6 5 9 7 5 3 8 b f d 7 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C o u n t I n S a n d b o x " > < C u s t o m C o n t e n t > 2 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O r d e r " > < C u s t o m C o n t e n t > T a b l e 1 5 - b f 8 8 e 9 1 c - 8 4 6 8 - 4 8 6 e - b f a e - 9 7 5 7 3 8 4 8 2 9 2 1 , T a b l e 3 - 3 c 0 6 1 1 0 a - 3 c a b - 4 8 d b - 8 5 f 3 - 0 6 5 9 7 5 3 8 b f d 7 < / C u s t o m C o n t e n t > < / G e m i n i > 
</file>

<file path=customXml/itemProps1.xml><?xml version="1.0" encoding="utf-8"?>
<ds:datastoreItem xmlns:ds="http://schemas.openxmlformats.org/officeDocument/2006/customXml" ds:itemID="{9E45CE46-D296-45CC-AC88-2EB06C82B758}">
  <ds:schemaRefs/>
</ds:datastoreItem>
</file>

<file path=customXml/itemProps10.xml><?xml version="1.0" encoding="utf-8"?>
<ds:datastoreItem xmlns:ds="http://schemas.openxmlformats.org/officeDocument/2006/customXml" ds:itemID="{62C50777-04E4-4D0B-9D78-C2370BDCB2E6}">
  <ds:schemaRefs/>
</ds:datastoreItem>
</file>

<file path=customXml/itemProps11.xml><?xml version="1.0" encoding="utf-8"?>
<ds:datastoreItem xmlns:ds="http://schemas.openxmlformats.org/officeDocument/2006/customXml" ds:itemID="{E3EFB564-82B2-43C3-A067-D9D8AFE7984A}">
  <ds:schemaRefs/>
</ds:datastoreItem>
</file>

<file path=customXml/itemProps12.xml><?xml version="1.0" encoding="utf-8"?>
<ds:datastoreItem xmlns:ds="http://schemas.openxmlformats.org/officeDocument/2006/customXml" ds:itemID="{001B1BB1-F452-449F-99A1-4D5264EF3008}">
  <ds:schemaRefs/>
</ds:datastoreItem>
</file>

<file path=customXml/itemProps13.xml><?xml version="1.0" encoding="utf-8"?>
<ds:datastoreItem xmlns:ds="http://schemas.openxmlformats.org/officeDocument/2006/customXml" ds:itemID="{E3C00AB4-9D82-4EE2-AF09-0003F42EB7ED}">
  <ds:schemaRefs/>
</ds:datastoreItem>
</file>

<file path=customXml/itemProps14.xml><?xml version="1.0" encoding="utf-8"?>
<ds:datastoreItem xmlns:ds="http://schemas.openxmlformats.org/officeDocument/2006/customXml" ds:itemID="{63C849F0-03EA-4AD5-B494-5A3BC2131BE7}">
  <ds:schemaRefs/>
</ds:datastoreItem>
</file>

<file path=customXml/itemProps15.xml><?xml version="1.0" encoding="utf-8"?>
<ds:datastoreItem xmlns:ds="http://schemas.openxmlformats.org/officeDocument/2006/customXml" ds:itemID="{B8950408-61F7-4328-947E-03559145B7F8}">
  <ds:schemaRefs/>
</ds:datastoreItem>
</file>

<file path=customXml/itemProps16.xml><?xml version="1.0" encoding="utf-8"?>
<ds:datastoreItem xmlns:ds="http://schemas.openxmlformats.org/officeDocument/2006/customXml" ds:itemID="{6614F23A-38C4-43A9-9C28-6CF4C4DE14AB}">
  <ds:schemaRefs/>
</ds:datastoreItem>
</file>

<file path=customXml/itemProps17.xml><?xml version="1.0" encoding="utf-8"?>
<ds:datastoreItem xmlns:ds="http://schemas.openxmlformats.org/officeDocument/2006/customXml" ds:itemID="{E12D6D8E-772A-4080-9B3A-6A730B0A326E}">
  <ds:schemaRefs/>
</ds:datastoreItem>
</file>

<file path=customXml/itemProps2.xml><?xml version="1.0" encoding="utf-8"?>
<ds:datastoreItem xmlns:ds="http://schemas.openxmlformats.org/officeDocument/2006/customXml" ds:itemID="{6357D3EF-9725-4FC9-A319-7935BB886CC4}">
  <ds:schemaRefs/>
</ds:datastoreItem>
</file>

<file path=customXml/itemProps3.xml><?xml version="1.0" encoding="utf-8"?>
<ds:datastoreItem xmlns:ds="http://schemas.openxmlformats.org/officeDocument/2006/customXml" ds:itemID="{3F5A4985-82AA-4F3D-8E77-D9321B91500F}">
  <ds:schemaRefs/>
</ds:datastoreItem>
</file>

<file path=customXml/itemProps4.xml><?xml version="1.0" encoding="utf-8"?>
<ds:datastoreItem xmlns:ds="http://schemas.openxmlformats.org/officeDocument/2006/customXml" ds:itemID="{DBD9502D-E899-4275-9EEB-15D0933DF73E}">
  <ds:schemaRefs/>
</ds:datastoreItem>
</file>

<file path=customXml/itemProps5.xml><?xml version="1.0" encoding="utf-8"?>
<ds:datastoreItem xmlns:ds="http://schemas.openxmlformats.org/officeDocument/2006/customXml" ds:itemID="{59A1AE7F-5FE8-431A-B6B8-FEAF6502D2A7}">
  <ds:schemaRefs/>
</ds:datastoreItem>
</file>

<file path=customXml/itemProps6.xml><?xml version="1.0" encoding="utf-8"?>
<ds:datastoreItem xmlns:ds="http://schemas.openxmlformats.org/officeDocument/2006/customXml" ds:itemID="{3D431BE6-3D87-4C2D-9772-E2D80BC8F9CE}">
  <ds:schemaRefs/>
</ds:datastoreItem>
</file>

<file path=customXml/itemProps7.xml><?xml version="1.0" encoding="utf-8"?>
<ds:datastoreItem xmlns:ds="http://schemas.openxmlformats.org/officeDocument/2006/customXml" ds:itemID="{29946F11-3BF7-41ED-A4E1-CB866FC9DD98}">
  <ds:schemaRefs/>
</ds:datastoreItem>
</file>

<file path=customXml/itemProps8.xml><?xml version="1.0" encoding="utf-8"?>
<ds:datastoreItem xmlns:ds="http://schemas.openxmlformats.org/officeDocument/2006/customXml" ds:itemID="{7625A517-6B1D-4124-A83B-4AAF0EBA1326}">
  <ds:schemaRefs/>
</ds:datastoreItem>
</file>

<file path=customXml/itemProps9.xml><?xml version="1.0" encoding="utf-8"?>
<ds:datastoreItem xmlns:ds="http://schemas.openxmlformats.org/officeDocument/2006/customXml" ds:itemID="{307866EE-852B-4341-AE3F-E7A0659A91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22</vt:i4>
      </vt:variant>
    </vt:vector>
  </HeadingPairs>
  <TitlesOfParts>
    <vt:vector size="28" baseType="lpstr">
      <vt:lpstr>проекты по стадиям ПИК</vt:lpstr>
      <vt:lpstr>Проекты по городам ПИК</vt:lpstr>
      <vt:lpstr>Summary по городам</vt:lpstr>
      <vt:lpstr>Summary по стадиям</vt:lpstr>
      <vt:lpstr>Списки</vt:lpstr>
      <vt:lpstr>labels!!!</vt:lpstr>
      <vt:lpstr>'Summary по городам'!FX</vt:lpstr>
      <vt:lpstr>'Проекты по городам ПИК'!lang</vt:lpstr>
      <vt:lpstr>lang</vt:lpstr>
      <vt:lpstr>Всего</vt:lpstr>
      <vt:lpstr>город_Москва</vt:lpstr>
      <vt:lpstr>Калуга</vt:lpstr>
      <vt:lpstr>Краснодар</vt:lpstr>
      <vt:lpstr>Московская_Область</vt:lpstr>
      <vt:lpstr>Нижний_Новгород</vt:lpstr>
      <vt:lpstr>Новая_Москва</vt:lpstr>
      <vt:lpstr>Новороссийск</vt:lpstr>
      <vt:lpstr>Области</vt:lpstr>
      <vt:lpstr>'Summary по городам'!Область_печати</vt:lpstr>
      <vt:lpstr>'Summary по стадиям'!Область_печати</vt:lpstr>
      <vt:lpstr>'проекты по стадиям ПИК'!Область_печати</vt:lpstr>
      <vt:lpstr>Обнинск</vt:lpstr>
      <vt:lpstr>Омск</vt:lpstr>
      <vt:lpstr>Пермь</vt:lpstr>
      <vt:lpstr>Регионы</vt:lpstr>
      <vt:lpstr>Ростов_на_Дону</vt:lpstr>
      <vt:lpstr>Таганрог</vt:lpstr>
      <vt:lpstr>Ярославль</vt:lpstr>
    </vt:vector>
  </TitlesOfParts>
  <Company>Cushman &amp; Wakefield,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romantsova</dc:creator>
  <cp:lastModifiedBy>Куршецова Полина Викторовна</cp:lastModifiedBy>
  <cp:lastPrinted>2013-03-29T08:10:57Z</cp:lastPrinted>
  <dcterms:created xsi:type="dcterms:W3CDTF">2012-02-07T11:11:11Z</dcterms:created>
  <dcterms:modified xsi:type="dcterms:W3CDTF">2019-04-25T15:21:26Z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