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HOSAGRO\Устойчивое развитие\!Databook\Сентябрь 2024\"/>
    </mc:Choice>
  </mc:AlternateContent>
  <bookViews>
    <workbookView xWindow="0" yWindow="0" windowWidth="23040" windowHeight="8616" tabRatio="475"/>
  </bookViews>
  <sheets>
    <sheet name="МЕНЮ" sheetId="4" r:id="rId1"/>
    <sheet name="ДОКУМЕНТЫ" sheetId="12" state="hidden" r:id="rId2"/>
    <sheet name="ПЕРЕЧЕНЬ ДОКУМЕНТОВ" sheetId="13" r:id="rId3"/>
    <sheet name="ЭКОЛОГИЯ ЭНЕРГЕТИКА" sheetId="10" r:id="rId4"/>
    <sheet name="СОЦИАЛЬНЫЕ ПОКАЗАТЕЛИ" sheetId="2" r:id="rId5"/>
    <sheet name="КОРПОРАТИВНОЕ УПРАВЛЕНИЕ" sheetId="14" r:id="rId6"/>
  </sheets>
  <externalReferences>
    <externalReference r:id="rId7"/>
    <externalReference r:id="rId8"/>
  </externalReferences>
  <definedNames>
    <definedName name="__123Graph_A" hidden="1">[1]Assum!$B$12:$B$18</definedName>
    <definedName name="__123Graph_B" hidden="1">[1]Assum!$C$12:$C$18</definedName>
    <definedName name="__123Graph_C" hidden="1">[1]Assum!$D$12:$D$18</definedName>
    <definedName name="__123Graph_D" hidden="1">[1]Assum!$E$12:$E$18</definedName>
    <definedName name="__123Graph_E" hidden="1">[1]Assum!$F$12:$F$18</definedName>
    <definedName name="__FDS_HYPERLINK_TOGGLE_STATE__" hidden="1">"ON"</definedName>
    <definedName name="__ww2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xlfn.BAHTTEXT" hidden="1">#NAME?</definedName>
    <definedName name="_Sort" localSheetId="1" hidden="1">#REF!</definedName>
    <definedName name="_Sort" localSheetId="0" hidden="1">#REF!</definedName>
    <definedName name="_Sort" localSheetId="2" hidden="1">#REF!</definedName>
    <definedName name="_Sort" localSheetId="3" hidden="1">#REF!</definedName>
    <definedName name="_Sort" hidden="1">#REF!</definedName>
    <definedName name="_ww2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_FilterDatabase" localSheetId="1" hidden="1">#REF!</definedName>
    <definedName name="_xlnm._FilterDatabase" localSheetId="0" hidden="1">#REF!</definedName>
    <definedName name="_xlnm._FilterDatabase" localSheetId="2" hidden="1">#REF!</definedName>
    <definedName name="_xlnm._FilterDatabase" localSheetId="3" hidden="1">#REF!</definedName>
    <definedName name="_xlnm._FilterDatabase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wvu.summary1." hidden="1">[2]Comps!$A$1:$AA$49</definedName>
    <definedName name="ACwvu.summary2." hidden="1">[2]Comps!$A$147:$AA$192</definedName>
    <definedName name="ACwvu.summary3." hidden="1">[2]Comps!$A$103:$AA$146</definedName>
    <definedName name="All" localSheetId="1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5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2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nscount" hidden="1">1</definedName>
    <definedName name="as" localSheetId="1" hidden="1">{"FCB_ALL",#N/A,FALSE,"FCB"}</definedName>
    <definedName name="as" localSheetId="5" hidden="1">{"FCB_ALL",#N/A,FALSE,"FCB"}</definedName>
    <definedName name="as" localSheetId="0" hidden="1">{"FCB_ALL",#N/A,FALSE,"FCB"}</definedName>
    <definedName name="as" localSheetId="2" hidden="1">{"FCB_ALL",#N/A,FALSE,"FCB"}</definedName>
    <definedName name="as" hidden="1">{"FCB_ALL",#N/A,FALSE,"FCB"}</definedName>
    <definedName name="awe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dddddd" localSheetId="1" hidden="1">{"FCB_ALL",#N/A,FALSE,"FCB";"GREY_ALL",#N/A,FALSE,"GREY"}</definedName>
    <definedName name="dddddd" localSheetId="5" hidden="1">{"FCB_ALL",#N/A,FALSE,"FCB";"GREY_ALL",#N/A,FALSE,"GREY"}</definedName>
    <definedName name="dddddd" localSheetId="0" hidden="1">{"FCB_ALL",#N/A,FALSE,"FCB";"GREY_ALL",#N/A,FALSE,"GREY"}</definedName>
    <definedName name="dddddd" localSheetId="2" hidden="1">{"FCB_ALL",#N/A,FALSE,"FCB";"GREY_ALL",#N/A,FALSE,"GREY"}</definedName>
    <definedName name="dddddd" hidden="1">{"FCB_ALL",#N/A,FALSE,"FCB";"GREY_ALL",#N/A,FALSE,"GREY"}</definedName>
    <definedName name="dfd" localSheetId="1" hidden="1">{"FCB_ALL",#N/A,FALSE,"FCB";"GREY_ALL",#N/A,FALSE,"GREY"}</definedName>
    <definedName name="dfd" localSheetId="5" hidden="1">{"FCB_ALL",#N/A,FALSE,"FCB";"GREY_ALL",#N/A,FALSE,"GREY"}</definedName>
    <definedName name="dfd" localSheetId="0" hidden="1">{"FCB_ALL",#N/A,FALSE,"FCB";"GREY_ALL",#N/A,FALSE,"GREY"}</definedName>
    <definedName name="dfd" localSheetId="2" hidden="1">{"FCB_ALL",#N/A,FALSE,"FCB";"GREY_ALL",#N/A,FALSE,"GREY"}</definedName>
    <definedName name="dfd" hidden="1">{"FCB_ALL",#N/A,FALSE,"FCB";"GREY_ALL",#N/A,FALSE,"GREY"}</definedName>
    <definedName name="dfdas" localSheetId="1" hidden="1">{"FCB_ALL",#N/A,FALSE,"FCB";"GREY_ALL",#N/A,FALSE,"GREY"}</definedName>
    <definedName name="dfdas" localSheetId="5" hidden="1">{"FCB_ALL",#N/A,FALSE,"FCB";"GREY_ALL",#N/A,FALSE,"GREY"}</definedName>
    <definedName name="dfdas" localSheetId="0" hidden="1">{"FCB_ALL",#N/A,FALSE,"FCB";"GREY_ALL",#N/A,FALSE,"GREY"}</definedName>
    <definedName name="dfdas" localSheetId="2" hidden="1">{"FCB_ALL",#N/A,FALSE,"FCB";"GREY_ALL",#N/A,FALSE,"GREY"}</definedName>
    <definedName name="dfdas" hidden="1">{"FCB_ALL",#N/A,FALSE,"FCB";"GREY_ALL",#N/A,FALSE,"GREY"}</definedName>
    <definedName name="dfdfd" localSheetId="1" hidden="1">{"FCB_ALL",#N/A,FALSE,"FCB";"GREY_ALL",#N/A,FALSE,"GREY"}</definedName>
    <definedName name="dfdfd" localSheetId="5" hidden="1">{"FCB_ALL",#N/A,FALSE,"FCB";"GREY_ALL",#N/A,FALSE,"GREY"}</definedName>
    <definedName name="dfdfd" localSheetId="0" hidden="1">{"FCB_ALL",#N/A,FALSE,"FCB";"GREY_ALL",#N/A,FALSE,"GREY"}</definedName>
    <definedName name="dfdfd" localSheetId="2" hidden="1">{"FCB_ALL",#N/A,FALSE,"FCB";"GREY_ALL",#N/A,FALSE,"GREY"}</definedName>
    <definedName name="dfdfd" hidden="1">{"FCB_ALL",#N/A,FALSE,"FCB";"GREY_ALL",#N/A,FALSE,"GREY"}</definedName>
    <definedName name="dfdfdfd" localSheetId="1" hidden="1">{"FCB_ALL",#N/A,FALSE,"FCB"}</definedName>
    <definedName name="dfdfdfd" localSheetId="5" hidden="1">{"FCB_ALL",#N/A,FALSE,"FCB"}</definedName>
    <definedName name="dfdfdfd" localSheetId="0" hidden="1">{"FCB_ALL",#N/A,FALSE,"FCB"}</definedName>
    <definedName name="dfdfdfd" localSheetId="2" hidden="1">{"FCB_ALL",#N/A,FALSE,"FCB"}</definedName>
    <definedName name="dfdfdfd" hidden="1">{"FCB_ALL",#N/A,FALSE,"FCB"}</definedName>
    <definedName name="draka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ds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rref" localSheetId="1" hidden="1">{#N/A,#N/A,FALSE,"Italy";#N/A,#N/A,FALSE,"Aperol Italy";#N/A,#N/A,FALSE,"Aperol Soda Italy";#N/A,#N/A,FALSE,"Spumanti";#N/A,#N/A,FALSE,"Barbieri Liqueur Italy";#N/A,#N/A,FALSE,"Others Italy"}</definedName>
    <definedName name="erref" localSheetId="5" hidden="1">{#N/A,#N/A,FALSE,"Italy";#N/A,#N/A,FALSE,"Aperol Italy";#N/A,#N/A,FALSE,"Aperol Soda Italy";#N/A,#N/A,FALSE,"Spumanti";#N/A,#N/A,FALSE,"Barbieri Liqueur Italy";#N/A,#N/A,FALSE,"Others Italy"}</definedName>
    <definedName name="erref" localSheetId="0" hidden="1">{#N/A,#N/A,FALSE,"Italy";#N/A,#N/A,FALSE,"Aperol Italy";#N/A,#N/A,FALSE,"Aperol Soda Italy";#N/A,#N/A,FALSE,"Spumanti";#N/A,#N/A,FALSE,"Barbieri Liqueur Italy";#N/A,#N/A,FALSE,"Others Italy"}</definedName>
    <definedName name="erref" localSheetId="2" hidden="1">{#N/A,#N/A,FALSE,"Italy";#N/A,#N/A,FALSE,"Aperol Italy";#N/A,#N/A,FALSE,"Aperol Soda Italy";#N/A,#N/A,FALSE,"Spumanti";#N/A,#N/A,FALSE,"Barbieri Liqueur Italy";#N/A,#N/A,FALSE,"Others Italy"}</definedName>
    <definedName name="erref" hidden="1">{#N/A,#N/A,FALSE,"Italy";#N/A,#N/A,FALSE,"Aperol Italy";#N/A,#N/A,FALSE,"Aperol Soda Italy";#N/A,#N/A,FALSE,"Spumanti";#N/A,#N/A,FALSE,"Barbieri Liqueur Italy";#N/A,#N/A,FALSE,"Others Italy"}</definedName>
    <definedName name="EV__LASTREFTIME__" hidden="1">39721.7266087963</definedName>
    <definedName name="HTML_Control" localSheetId="1" hidden="1">{"'КУЛАКОВ Ю.В.'!$A$1:$AP$78"}</definedName>
    <definedName name="HTML_Control" localSheetId="5" hidden="1">{"'КУЛАКОВ Ю.В.'!$A$1:$AP$78"}</definedName>
    <definedName name="HTML_Control" localSheetId="0" hidden="1">{"'КУЛАКОВ Ю.В.'!$A$1:$AP$78"}</definedName>
    <definedName name="HTML_Control" localSheetId="2" hidden="1">{"'КУЛАКОВ Ю.В.'!$A$1:$AP$78"}</definedName>
    <definedName name="HTML_Control" hidden="1">{"'КУЛАКОВ Ю.В.'!$A$1:$AP$78"}</definedName>
    <definedName name="HTML_Description" hidden="1">""</definedName>
    <definedName name="HTML_Email" hidden="1">""</definedName>
    <definedName name="HTML_Header" hidden="1">"КУЛАКОВ Ю.В."</definedName>
    <definedName name="HTML_LastUpdate" hidden="1">"23.02.98"</definedName>
    <definedName name="HTML_LineAfter" hidden="1">TRUE</definedName>
    <definedName name="HTML_LineBefore" hidden="1">TRUE</definedName>
    <definedName name="HTML_Name" hidden="1">"Сысолетин Леонид Борисович"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"БЮДЖЕТ_0398изм11"</definedName>
    <definedName name="iuy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lkjlklkjlkjlkj" localSheetId="1" hidden="1">{"page1",#N/A,TRUE,"CSC";"page2",#N/A,TRUE,"CSC"}</definedName>
    <definedName name="lkjlklkjlkjlkj" localSheetId="5" hidden="1">{"page1",#N/A,TRUE,"CSC";"page2",#N/A,TRUE,"CSC"}</definedName>
    <definedName name="lkjlklkjlkjlkj" localSheetId="0" hidden="1">{"page1",#N/A,TRUE,"CSC";"page2",#N/A,TRUE,"CSC"}</definedName>
    <definedName name="lkjlklkjlkjlkj" localSheetId="2" hidden="1">{"page1",#N/A,TRUE,"CSC";"page2",#N/A,TRUE,"CSC"}</definedName>
    <definedName name="lkjlklkjlkjlkj" hidden="1">{"page1",#N/A,TRUE,"CSC";"page2",#N/A,TRUE,"CSC"}</definedName>
    <definedName name="ll" localSheetId="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rn.sve44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ew" localSheetId="1" hidden="1">{"CSC_1",#N/A,FALSE,"CSC Outputs";"CSC_2",#N/A,FALSE,"CSC Outputs"}</definedName>
    <definedName name="New" localSheetId="5" hidden="1">{"CSC_1",#N/A,FALSE,"CSC Outputs";"CSC_2",#N/A,FALSE,"CSC Outputs"}</definedName>
    <definedName name="New" localSheetId="0" hidden="1">{"CSC_1",#N/A,FALSE,"CSC Outputs";"CSC_2",#N/A,FALSE,"CSC Outputs"}</definedName>
    <definedName name="New" localSheetId="2" hidden="1">{"CSC_1",#N/A,FALSE,"CSC Outputs";"CSC_2",#N/A,FALSE,"CSC Outputs"}</definedName>
    <definedName name="New" hidden="1">{"CSC_1",#N/A,FALSE,"CSC Outputs";"CSC_2",#N/A,FALSE,"CSC Outputs"}</definedName>
    <definedName name="Print_CSC_Report_3" localSheetId="1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localSheetId="2" hidden="1">{"CSC_1",#N/A,FALSE,"CSC Outputs";"CSC_2",#N/A,FALSE,"CSC Outputs"}</definedName>
    <definedName name="Print_CSC_Report_3" hidden="1">{"CSC_1",#N/A,FALSE,"CSC Outputs";"CSC_2",#N/A,FALSE,"CSC Outputs"}</definedName>
    <definedName name="PrintBuyer" localSheetId="1" hidden="1">{#N/A,"DR",FALSE,"increm pf";#N/A,"MAMSI",FALSE,"increm pf";#N/A,"MAXI",FALSE,"increm pf";#N/A,"PCAM",FALSE,"increm pf";#N/A,"PHSV",FALSE,"increm pf";#N/A,"SIE",FALSE,"increm pf"}</definedName>
    <definedName name="PrintBuyer" localSheetId="5" hidden="1">{#N/A,"DR",FALSE,"increm pf";#N/A,"MAMSI",FALSE,"increm pf";#N/A,"MAXI",FALSE,"increm pf";#N/A,"PCAM",FALSE,"increm pf";#N/A,"PHSV",FALSE,"increm pf";#N/A,"SIE",FALSE,"increm pf"}</definedName>
    <definedName name="PrintBuyer" localSheetId="0" hidden="1">{#N/A,"DR",FALSE,"increm pf";#N/A,"MAMSI",FALSE,"increm pf";#N/A,"MAXI",FALSE,"increm pf";#N/A,"PCAM",FALSE,"increm pf";#N/A,"PHSV",FALSE,"increm pf";#N/A,"SIE",FALSE,"increm pf"}</definedName>
    <definedName name="PrintBuyer" localSheetId="2" hidden="1">{#N/A,"DR",FALSE,"increm pf";#N/A,"MAMSI",FALSE,"increm pf";#N/A,"MAXI",FALSE,"increm pf";#N/A,"PCAM",FALSE,"increm pf";#N/A,"PHSV",FALSE,"increm pf";#N/A,"SIE",FALSE,"increm pf"}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rename_of_wrn.CSC" localSheetId="1" hidden="1">{"page1",#N/A,TRUE,"CSC";"page2",#N/A,TRUE,"CSC"}</definedName>
    <definedName name="rename_of_wrn.CSC" localSheetId="5" hidden="1">{"page1",#N/A,TRUE,"CSC";"page2",#N/A,TRUE,"CSC"}</definedName>
    <definedName name="rename_of_wrn.CSC" localSheetId="0" hidden="1">{"page1",#N/A,TRUE,"CSC";"page2",#N/A,TRUE,"CSC"}</definedName>
    <definedName name="rename_of_wrn.CSC" localSheetId="2" hidden="1">{"page1",#N/A,TRUE,"CSC";"page2",#N/A,TRUE,"CSC"}</definedName>
    <definedName name="rename_of_wrn.CSC" hidden="1">{"page1",#N/A,TRUE,"CSC";"page2",#N/A,TRUE,"CSC"}</definedName>
    <definedName name="Swvu.summary3." hidden="1">[2]Comps!$A$103:$AA$146</definedName>
    <definedName name="wrn.Alex." localSheetId="1" hidden="1">{#N/A,#N/A,FALSE,"TradeSumm";#N/A,#N/A,FALSE,"StatsSumm"}</definedName>
    <definedName name="wrn.Alex." localSheetId="5" hidden="1">{#N/A,#N/A,FALSE,"TradeSumm";#N/A,#N/A,FALSE,"StatsSumm"}</definedName>
    <definedName name="wrn.Alex." localSheetId="0" hidden="1">{#N/A,#N/A,FALSE,"TradeSumm";#N/A,#N/A,FALSE,"StatsSumm"}</definedName>
    <definedName name="wrn.Alex." localSheetId="2" hidden="1">{#N/A,#N/A,FALSE,"TradeSumm";#N/A,#N/A,FALSE,"StatsSumm"}</definedName>
    <definedName name="wrn.Alex." hidden="1">{#N/A,#N/A,FALSE,"TradeSumm";#N/A,#N/A,FALSE,"StatsSumm"}</definedName>
    <definedName name="wrn.all." localSheetId="1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localSheetId="5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localSheetId="0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localSheetId="2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ppendix." localSheetId="1" hidden="1">{#N/A,#N/A,TRUE,"Lines";#N/A,#N/A,TRUE,"Stations";#N/A,#N/A,TRUE,"Cap. Expenses";#N/A,#N/A,TRUE,"Land";#N/A,#N/A,TRUE,"Cen Proces Sys";#N/A,#N/A,TRUE,"telecom";#N/A,#N/A,TRUE,"Other"}</definedName>
    <definedName name="wrn.Appendix." localSheetId="5" hidden="1">{#N/A,#N/A,TRUE,"Lines";#N/A,#N/A,TRUE,"Stations";#N/A,#N/A,TRUE,"Cap. Expenses";#N/A,#N/A,TRUE,"Land";#N/A,#N/A,TRUE,"Cen Proces Sys";#N/A,#N/A,TRUE,"telecom";#N/A,#N/A,TRUE,"Other"}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localSheetId="2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ia.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1" hidden="1">{"Assumptions",#N/A,FALSE,"Assum"}</definedName>
    <definedName name="wrn.Assumptions." localSheetId="5" hidden="1">{"Assumptions",#N/A,FALSE,"Assum"}</definedName>
    <definedName name="wrn.Assumptions." localSheetId="0" hidden="1">{"Assumptions",#N/A,FALSE,"Assum"}</definedName>
    <definedName name="wrn.Assumptions." localSheetId="2" hidden="1">{"Assumptions",#N/A,FALSE,"Assum"}</definedName>
    <definedName name="wrn.Assumptions." hidden="1">{"Assumptions",#N/A,FALSE,"Assum"}</definedName>
    <definedName name="wrn.CAG." localSheetId="1" hidden="1">{#N/A,#N/A,FALSE,"CAG"}</definedName>
    <definedName name="wrn.CAG." localSheetId="5" hidden="1">{#N/A,#N/A,FALSE,"CAG"}</definedName>
    <definedName name="wrn.CAG." localSheetId="0" hidden="1">{#N/A,#N/A,FALSE,"CAG"}</definedName>
    <definedName name="wrn.CAG." localSheetId="2" hidden="1">{#N/A,#N/A,FALSE,"CAG"}</definedName>
    <definedName name="wrn.CAG." hidden="1">{#N/A,#N/A,FALSE,"CAG"}</definedName>
    <definedName name="wrn.Cider." localSheetId="1" hidden="1">{#N/A,#N/A,FALSE,"Cider Segment";#N/A,#N/A,FALSE,"Bulmers";#N/A,#N/A,FALSE,"Ritz";#N/A,#N/A,FALSE,"Stag";#N/A,#N/A,FALSE,"Cider Others"}</definedName>
    <definedName name="wrn.Cider." localSheetId="5" hidden="1">{#N/A,#N/A,FALSE,"Cider Segment";#N/A,#N/A,FALSE,"Bulmers";#N/A,#N/A,FALSE,"Ritz";#N/A,#N/A,FALSE,"Stag";#N/A,#N/A,FALSE,"Cider Others"}</definedName>
    <definedName name="wrn.Cider." localSheetId="0" hidden="1">{#N/A,#N/A,FALSE,"Cider Segment";#N/A,#N/A,FALSE,"Bulmers";#N/A,#N/A,FALSE,"Ritz";#N/A,#N/A,FALSE,"Stag";#N/A,#N/A,FALSE,"Cider Others"}</definedName>
    <definedName name="wrn.Cider." localSheetId="2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1" hidden="1">{"Consolidated IS w Ratios",#N/A,FALSE,"Consolidated";"Consolidated CF",#N/A,FALSE,"Consolidated";"Consolidated DCF",#N/A,FALSE,"Consolidated"}</definedName>
    <definedName name="wrn.Consolidated._.Set." localSheetId="5" hidden="1">{"Consolidated IS w Ratios",#N/A,FALSE,"Consolidated";"Consolidated CF",#N/A,FALSE,"Consolidated";"Consolidated DCF",#N/A,FALSE,"Consolidated"}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1" hidden="1">{#N/A,#N/A,FALSE,"Contribution Analysis"}</definedName>
    <definedName name="wrn.contribution." localSheetId="5" hidden="1">{#N/A,#N/A,FALSE,"Contribution Analysis"}</definedName>
    <definedName name="wrn.contribution." localSheetId="0" hidden="1">{#N/A,#N/A,FALSE,"Contribution Analysis"}</definedName>
    <definedName name="wrn.contribution." localSheetId="2" hidden="1">{#N/A,#N/A,FALSE,"Contribution Analysis"}</definedName>
    <definedName name="wrn.contribution." hidden="1">{#N/A,#N/A,FALSE,"Contribution Analysis"}</definedName>
    <definedName name="wrn.Cover.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localSheetId="1" hidden="1">{#N/A,#N/A,FALSE,"CPB"}</definedName>
    <definedName name="wrn.CPB." localSheetId="5" hidden="1">{#N/A,#N/A,FALSE,"CPB"}</definedName>
    <definedName name="wrn.CPB." localSheetId="0" hidden="1">{#N/A,#N/A,FALSE,"CPB"}</definedName>
    <definedName name="wrn.CPB." localSheetId="2" hidden="1">{#N/A,#N/A,FALSE,"CPB"}</definedName>
    <definedName name="wrn.CPB." hidden="1">{#N/A,#N/A,FALSE,"CPB"}</definedName>
    <definedName name="wrn.Credit._.Summary." localSheetId="1" hidden="1">{#N/A,#N/A,FALSE,"Credit Summary"}</definedName>
    <definedName name="wrn.Credit._.Summary." localSheetId="5" hidden="1">{#N/A,#N/A,FALSE,"Credit Summary"}</definedName>
    <definedName name="wrn.Credit._.Summary." localSheetId="0" hidden="1">{#N/A,#N/A,FALSE,"Credit Summary"}</definedName>
    <definedName name="wrn.Credit._.Summary." localSheetId="2" hidden="1">{#N/A,#N/A,FALSE,"Credit Summary"}</definedName>
    <definedName name="wrn.Credit._.Summary." hidden="1">{#N/A,#N/A,FALSE,"Credit Summary"}</definedName>
    <definedName name="wrn.CSC." localSheetId="1" hidden="1">{"page1",#N/A,TRUE,"CSC";"page2",#N/A,TRUE,"CSC"}</definedName>
    <definedName name="wrn.CSC." localSheetId="5" hidden="1">{"page1",#N/A,TRUE,"CSC";"page2",#N/A,TRUE,"CSC"}</definedName>
    <definedName name="wrn.CSC." localSheetId="0" hidden="1">{"page1",#N/A,TRUE,"CSC";"page2",#N/A,TRUE,"CSC"}</definedName>
    <definedName name="wrn.CSC." localSheetId="2" hidden="1">{"page1",#N/A,TRUE,"CSC";"page2",#N/A,TRUE,"CSC"}</definedName>
    <definedName name="wrn.CSC." hidden="1">{"page1",#N/A,TRUE,"CSC";"page2",#N/A,TRUE,"CSC"}</definedName>
    <definedName name="wrn.CSC2" localSheetId="1" hidden="1">{"page1",#N/A,TRUE,"CSC";"page2",#N/A,TRUE,"CSC"}</definedName>
    <definedName name="wrn.CSC2" localSheetId="5" hidden="1">{"page1",#N/A,TRUE,"CSC";"page2",#N/A,TRUE,"CSC"}</definedName>
    <definedName name="wrn.CSC2" localSheetId="0" hidden="1">{"page1",#N/A,TRUE,"CSC";"page2",#N/A,TRUE,"CSC"}</definedName>
    <definedName name="wrn.CSC2" localSheetId="2" hidden="1">{"page1",#N/A,TRUE,"CSC";"page2",#N/A,TRUE,"CSC"}</definedName>
    <definedName name="wrn.CSC2" hidden="1">{"page1",#N/A,TRUE,"CSC";"page2",#N/A,TRUE,"CSC"}</definedName>
    <definedName name="wrn.csc2." localSheetId="1" hidden="1">{#N/A,#N/A,FALSE,"ORIX CSC"}</definedName>
    <definedName name="wrn.csc2." localSheetId="5" hidden="1">{#N/A,#N/A,FALSE,"ORIX CSC"}</definedName>
    <definedName name="wrn.csc2." localSheetId="0" hidden="1">{#N/A,#N/A,FALSE,"ORIX CSC"}</definedName>
    <definedName name="wrn.csc2." localSheetId="2" hidden="1">{#N/A,#N/A,FALSE,"ORIX CSC"}</definedName>
    <definedName name="wrn.csc2." hidden="1">{#N/A,#N/A,FALSE,"ORIX CSC"}</definedName>
    <definedName name="wrn.dcf.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1" hidden="1">{"Eur Base Top",#N/A,FALSE,"Europe Base";"Eur Base Bottom",#N/A,FALSE,"Europe Base"}</definedName>
    <definedName name="wrn.Europe._.Base." localSheetId="5" hidden="1">{"Eur Base Top",#N/A,FALSE,"Europe Base";"Eur Base Bottom",#N/A,FALSE,"Europe Base"}</definedName>
    <definedName name="wrn.Europe._.Base." localSheetId="0" hidden="1">{"Eur Base Top",#N/A,FALSE,"Europe Base";"Eur Base Bottom",#N/A,FALSE,"Europe Base"}</definedName>
    <definedName name="wrn.Europe._.Base." localSheetId="2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1" hidden="1">{"IS w Ratios",#N/A,FALSE,"Europe";"PF CF Europe",#N/A,FALSE,"Europe";"DCF Eur Matrix",#N/A,FALSE,"Europe"}</definedName>
    <definedName name="wrn.Europe._.Set." localSheetId="5" hidden="1">{"IS w Ratios",#N/A,FALSE,"Europe";"PF CF Europe",#N/A,FALSE,"Europe";"DCF Eur Matrix",#N/A,FALSE,"Europe"}</definedName>
    <definedName name="wrn.Europe._.Set." localSheetId="0" hidden="1">{"IS w Ratios",#N/A,FALSE,"Europe";"PF CF Europe",#N/A,FALSE,"Europe";"DCF Eur Matrix",#N/A,FALSE,"Europe"}</definedName>
    <definedName name="wrn.Europe._.Set." localSheetId="2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1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5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1" hidden="1">{"IS FE with Ratios",#N/A,FALSE,"Far East";"PF CF Far East",#N/A,FALSE,"Far East";"DCF Far East Matrix",#N/A,FALSE,"Far East"}</definedName>
    <definedName name="wrn.Far._.East._.Set." localSheetId="5" hidden="1">{"IS FE with Ratios",#N/A,FALSE,"Far East";"PF CF Far East",#N/A,FALSE,"Far East";"DCF Far East Matrix",#N/A,FALSE,"Far East"}</definedName>
    <definedName name="wrn.Far._.East._.Set." localSheetId="0" hidden="1">{"IS FE with Ratios",#N/A,FALSE,"Far East";"PF CF Far East",#N/A,FALSE,"Far East";"DCF Far East Matrix",#N/A,FALSE,"Far East"}</definedName>
    <definedName name="wrn.Far._.East._.Set." localSheetId="2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B." localSheetId="1" hidden="1">{"FCB_ALL",#N/A,FALSE,"FCB"}</definedName>
    <definedName name="wrn.FCB." localSheetId="5" hidden="1">{"FCB_ALL",#N/A,FALSE,"FCB"}</definedName>
    <definedName name="wrn.FCB." localSheetId="0" hidden="1">{"FCB_ALL",#N/A,FALSE,"FCB"}</definedName>
    <definedName name="wrn.FCB." localSheetId="2" hidden="1">{"FCB_ALL",#N/A,FALSE,"FCB"}</definedName>
    <definedName name="wrn.FCB." hidden="1">{"FCB_ALL",#N/A,FALSE,"FCB"}</definedName>
    <definedName name="wrn.fcb2" localSheetId="1" hidden="1">{"FCB_ALL",#N/A,FALSE,"FCB"}</definedName>
    <definedName name="wrn.fcb2" localSheetId="5" hidden="1">{"FCB_ALL",#N/A,FALSE,"FCB"}</definedName>
    <definedName name="wrn.fcb2" localSheetId="0" hidden="1">{"FCB_ALL",#N/A,FALSE,"FCB"}</definedName>
    <definedName name="wrn.fcb2" localSheetId="2" hidden="1">{"FCB_ALL",#N/A,FALSE,"FCB"}</definedName>
    <definedName name="wrn.fcb2" hidden="1">{"FCB_ALL",#N/A,FALSE,"FCB"}</definedName>
    <definedName name="wrn.FE._.Sensitivity." localSheetId="1" hidden="1">{"Far East Top",#N/A,FALSE,"FE Model";"Far East Mid",#N/A,FALSE,"FE Model";"Far East Base",#N/A,FALSE,"FE Model"}</definedName>
    <definedName name="wrn.FE._.Sensitivity." localSheetId="5" hidden="1">{"Far East Top",#N/A,FALSE,"FE Model";"Far East Mid",#N/A,FALSE,"FE Model";"Far East Base",#N/A,FALSE,"FE Model"}</definedName>
    <definedName name="wrn.FE._.Sensitivity." localSheetId="0" hidden="1">{"Far East Top",#N/A,FALSE,"FE Model";"Far East Mid",#N/A,FALSE,"FE Model";"Far East Base",#N/A,FALSE,"FE Model"}</definedName>
    <definedName name="wrn.FE._.Sensitivity." localSheetId="2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or._.TenneT." localSheetId="1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5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2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IS." localSheetId="1" hidden="1">{#N/A,#N/A,FALSE,"GIS"}</definedName>
    <definedName name="wrn.GIS." localSheetId="5" hidden="1">{#N/A,#N/A,FALSE,"GIS"}</definedName>
    <definedName name="wrn.GIS." localSheetId="0" hidden="1">{#N/A,#N/A,FALSE,"GIS"}</definedName>
    <definedName name="wrn.GIS." localSheetId="2" hidden="1">{#N/A,#N/A,FALSE,"GIS"}</definedName>
    <definedName name="wrn.GIS." hidden="1">{#N/A,#N/A,FALSE,"GIS"}</definedName>
    <definedName name="wrn.Historical._.Cost._.PWC." localSheetId="1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5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2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1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5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2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NZ." localSheetId="1" hidden="1">{#N/A,#N/A,FALSE,"HNZ"}</definedName>
    <definedName name="wrn.HNZ." localSheetId="5" hidden="1">{#N/A,#N/A,FALSE,"HNZ"}</definedName>
    <definedName name="wrn.HNZ." localSheetId="0" hidden="1">{#N/A,#N/A,FALSE,"HNZ"}</definedName>
    <definedName name="wrn.HNZ." localSheetId="2" hidden="1">{#N/A,#N/A,FALSE,"HNZ"}</definedName>
    <definedName name="wrn.HNZ." hidden="1">{#N/A,#N/A,FALSE,"HNZ"}</definedName>
    <definedName name="wrn.Introduction." localSheetId="1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5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2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taly." localSheetId="1" hidden="1">{#N/A,#N/A,FALSE,"Italy";#N/A,#N/A,FALSE,"Aperol Italy";#N/A,#N/A,FALSE,"Aperol Soda Italy";#N/A,#N/A,FALSE,"Spumanti";#N/A,#N/A,FALSE,"Barbieri Liqueur Italy";#N/A,#N/A,FALSE,"Others Italy"}</definedName>
    <definedName name="wrn.Italy." localSheetId="5" hidden="1">{#N/A,#N/A,FALSE,"Italy";#N/A,#N/A,FALSE,"Aperol Italy";#N/A,#N/A,FALSE,"Aperol Soda Italy";#N/A,#N/A,FALSE,"Spumanti";#N/A,#N/A,FALSE,"Barbieri Liqueur Italy";#N/A,#N/A,FALSE,"Others Italy"}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1" hidden="1">{"JG FE Top",#N/A,FALSE,"JG FE $";"JG FE Bottom",#N/A,FALSE,"JG FE $"}</definedName>
    <definedName name="wrn.JG._.FE._.Dollar." localSheetId="5" hidden="1">{"JG FE Top",#N/A,FALSE,"JG FE $";"JG FE Bottom",#N/A,FALSE,"JG FE $"}</definedName>
    <definedName name="wrn.JG._.FE._.Dollar." localSheetId="0" hidden="1">{"JG FE Top",#N/A,FALSE,"JG FE $";"JG FE Bottom",#N/A,FALSE,"JG FE $"}</definedName>
    <definedName name="wrn.JG._.FE._.Dollar." localSheetId="2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1" hidden="1">{"JG FE Top",#N/A,FALSE,"JG FE ¥";"JG FE Bottom",#N/A,FALSE,"JG FE ¥"}</definedName>
    <definedName name="wrn.JG._.FE._.Yen." localSheetId="5" hidden="1">{"JG FE Top",#N/A,FALSE,"JG FE ¥";"JG FE Bottom",#N/A,FALSE,"JG FE ¥"}</definedName>
    <definedName name="wrn.JG._.FE._.Yen." localSheetId="0" hidden="1">{"JG FE Top",#N/A,FALSE,"JG FE ¥";"JG FE Bottom",#N/A,FALSE,"JG FE ¥"}</definedName>
    <definedName name="wrn.JG._.FE._.Yen." localSheetId="2" hidden="1">{"JG FE Top",#N/A,FALSE,"JG FE ¥";"JG FE Bottom",#N/A,FALSE,"JG FE ¥"}</definedName>
    <definedName name="wrn.JG._.FE._.Yen." hidden="1">{"JG FE Top",#N/A,FALSE,"JG FE ¥";"JG FE Bottom",#N/A,FALSE,"JG FE ¥"}</definedName>
    <definedName name="wrn.K." localSheetId="1" hidden="1">{#N/A,#N/A,FALSE,"K"}</definedName>
    <definedName name="wrn.K." localSheetId="5" hidden="1">{#N/A,#N/A,FALSE,"K"}</definedName>
    <definedName name="wrn.K." localSheetId="0" hidden="1">{#N/A,#N/A,FALSE,"K"}</definedName>
    <definedName name="wrn.K." localSheetId="2" hidden="1">{#N/A,#N/A,FALSE,"K"}</definedName>
    <definedName name="wrn.K." hidden="1">{#N/A,#N/A,FALSE,"K"}</definedName>
    <definedName name="wrn.lbo." localSheetId="1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5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1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5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1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5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ay._.21." localSheetId="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5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2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CCRK." localSheetId="1" hidden="1">{#N/A,#N/A,FALSE,"MCCRK"}</definedName>
    <definedName name="wrn.MCCRK." localSheetId="5" hidden="1">{#N/A,#N/A,FALSE,"MCCRK"}</definedName>
    <definedName name="wrn.MCCRK." localSheetId="0" hidden="1">{#N/A,#N/A,FALSE,"MCCRK"}</definedName>
    <definedName name="wrn.MCCRK." localSheetId="2" hidden="1">{#N/A,#N/A,FALSE,"MCCRK"}</definedName>
    <definedName name="wrn.MCCRK." hidden="1">{#N/A,#N/A,FALSE,"MCCRK"}</definedName>
    <definedName name="wrn.MERGER._.PLANS." localSheetId="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NA." localSheetId="1" hidden="1">{#N/A,#N/A,FALSE,"NA"}</definedName>
    <definedName name="wrn.NA." localSheetId="5" hidden="1">{#N/A,#N/A,FALSE,"NA"}</definedName>
    <definedName name="wrn.NA." localSheetId="0" hidden="1">{#N/A,#N/A,FALSE,"NA"}</definedName>
    <definedName name="wrn.NA." localSheetId="2" hidden="1">{#N/A,#N/A,FALSE,"NA"}</definedName>
    <definedName name="wrn.NA." hidden="1">{#N/A,#N/A,FALSE,"NA"}</definedName>
    <definedName name="wrn.NA._.Model._.T._.and._.B." localSheetId="1" hidden="1">{"NA Top",#N/A,FALSE,"NA Model";"NA Bottom",#N/A,FALSE,"NA Model"}</definedName>
    <definedName name="wrn.NA._.Model._.T._.and._.B." localSheetId="5" hidden="1">{"NA Top",#N/A,FALSE,"NA Model";"NA Bottom",#N/A,FALSE,"NA Model"}</definedName>
    <definedName name="wrn.NA._.Model._.T._.and._.B." localSheetId="0" hidden="1">{"NA Top",#N/A,FALSE,"NA Model";"NA Bottom",#N/A,FALSE,"NA Model"}</definedName>
    <definedName name="wrn.NA._.Model._.T._.and._.B." localSheetId="2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1" hidden="1">{"NA Top",#N/A,FALSE,"NA-ULV";"NA Bottom",#N/A,FALSE,"NA-ULV"}</definedName>
    <definedName name="wrn.NA_ULV._.Tand._.B." localSheetId="5" hidden="1">{"NA Top",#N/A,FALSE,"NA-ULV";"NA Bottom",#N/A,FALSE,"NA-ULV"}</definedName>
    <definedName name="wrn.NA_ULV._.Tand._.B." localSheetId="0" hidden="1">{"NA Top",#N/A,FALSE,"NA-ULV";"NA Bottom",#N/A,FALSE,"NA-ULV"}</definedName>
    <definedName name="wrn.NA_ULV._.Tand._.B." localSheetId="2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1" hidden="1">{"NA Is w Ratios",#N/A,FALSE,"North America";"PF CFlow NA",#N/A,FALSE,"North America";"NA DCF Matrix",#N/A,FALSE,"North America"}</definedName>
    <definedName name="wrn.North._.America._.Set." localSheetId="5" hidden="1">{"NA Is w Ratios",#N/A,FALSE,"North America";"PF CFlow NA",#N/A,FALSE,"North America";"NA DCF Matrix",#N/A,FALSE,"North America"}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nt." localSheetId="1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5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Europe._.TandB." localSheetId="1" hidden="1">{"Print Top",#N/A,FALSE,"Europe Model";"Print Bottom",#N/A,FALSE,"Europe Model"}</definedName>
    <definedName name="wrn.Print._.Europe._.TandB." localSheetId="5" hidden="1">{"Print Top",#N/A,FALSE,"Europe Model";"Print Bottom",#N/A,FALSE,"Europe Model"}</definedName>
    <definedName name="wrn.Print._.Europe._.TandB." localSheetId="0" hidden="1">{"Print Top",#N/A,FALSE,"Europe Model";"Print Bottom",#N/A,FALSE,"Europe Model"}</definedName>
    <definedName name="wrn.Print._.Europe._.TandB." localSheetId="2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1" hidden="1">{"Far East Top",#N/A,FALSE,"FE Model";"Far East Bottom",#N/A,FALSE,"FE Model"}</definedName>
    <definedName name="wrn.Print._.FE._.T._.and._.B." localSheetId="5" hidden="1">{"Far East Top",#N/A,FALSE,"FE Model";"Far East Bottom",#N/A,FALSE,"FE Model"}</definedName>
    <definedName name="wrn.Print._.FE._.T._.and._.B." localSheetId="0" hidden="1">{"Far East Top",#N/A,FALSE,"FE Model";"Far East Bottom",#N/A,FALSE,"FE Model"}</definedName>
    <definedName name="wrn.Print._.FE._.T._.and._.B." localSheetId="2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1" hidden="1">{"inputs raw data",#N/A,TRUE,"INPUT"}</definedName>
    <definedName name="wrn.print._.raw._.data._.entry." localSheetId="5" hidden="1">{"inputs raw data",#N/A,TRUE,"INPUT"}</definedName>
    <definedName name="wrn.print._.raw._.data._.entry." localSheetId="0" hidden="1">{"inputs raw data",#N/A,TRUE,"INPUT"}</definedName>
    <definedName name="wrn.print._.raw._.data._.entry." localSheetId="2" hidden="1">{"inputs raw data",#N/A,TRUE,"INPUT"}</definedName>
    <definedName name="wrn.print._.raw._.data._.entry." hidden="1">{"inputs raw data",#N/A,TRUE,"INPUT"}</definedName>
    <definedName name="wrn.print._.standalone." localSheetId="1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0" hidden="1">{"standalone1",#N/A,FALSE,"DCFBase";"standalone2",#N/A,FALSE,"DCFBase"}</definedName>
    <definedName name="wrn.print._.standalone." localSheetId="2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1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localSheetId="2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localSheetId="5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localSheetId="5" hidden="1">{#N/A,"DR",FALSE,"increm pf";#N/A,"MAMSI",FALSE,"increm pf";#N/A,"MAXI",FALSE,"increm pf";#N/A,"PCAM",FALSE,"increm pf";#N/A,"PHSV",FALSE,"increm pf";#N/A,"SIE",FALSE,"increm pf"}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localSheetId="1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0" hidden="1">{"CSC_1",#N/A,FALSE,"CSC Outputs";"CSC_2",#N/A,FALSE,"CSC Outputs"}</definedName>
    <definedName name="wrn.Print_CSC." localSheetId="2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1" hidden="1">{"CSC_1",#N/A,FALSE,"CSC Outputs";"CSC_2",#N/A,FALSE,"CSC Outputs"}</definedName>
    <definedName name="wrn.Print_CSC2" localSheetId="5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localSheetId="2" hidden="1">{"CSC_1",#N/A,FALSE,"CSC Outputs";"CSC_2",#N/A,FALSE,"CSC Outputs"}</definedName>
    <definedName name="wrn.Print_CSC2" hidden="1">{"CSC_1",#N/A,FALSE,"CSC Outputs";"CSC_2",#N/A,FALSE,"CSC Outputs"}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5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localSheetId="1" hidden="1">{"projections1",#N/A,FALSE,"projections";"dcf2",#N/A,FALSE,"dcf";"dcf no profit sharing",#N/A,FALSE,"dcf no profit sharing";"avp1",#N/A,FALSE,"avp"}</definedName>
    <definedName name="wrn.printall." localSheetId="5" hidden="1">{"projections1",#N/A,FALSE,"projections";"dcf2",#N/A,FALSE,"dcf";"dcf no profit sharing",#N/A,FALSE,"dcf no profit sharing";"avp1",#N/A,FALSE,"avp"}</definedName>
    <definedName name="wrn.printall." localSheetId="0" hidden="1">{"projections1",#N/A,FALSE,"projections";"dcf2",#N/A,FALSE,"dcf";"dcf no profit sharing",#N/A,FALSE,"dcf no profit sharing";"avp1",#N/A,FALSE,"avp"}</definedName>
    <definedName name="wrn.printall." localSheetId="2" hidden="1">{"projections1",#N/A,FALSE,"projections";"dcf2",#N/A,FALSE,"dcf";"dcf no profit sharing",#N/A,FALSE,"dcf no profit sharing";"avp1",#N/A,FALSE,"avp"}</definedName>
    <definedName name="wrn.printall." hidden="1">{"projections1",#N/A,FALSE,"projections";"dcf2",#N/A,FALSE,"dcf";"dcf no profit sharing",#N/A,FALSE,"dcf no profit sharing";"avp1",#N/A,FALSE,"avp"}</definedName>
    <definedName name="wrn.Replacement._.Cost." localSheetId="1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5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2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SKSCS1.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1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5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_ALONE_BOTH." localSheetId="1" hidden="1">{"FCB_ALL",#N/A,FALSE,"FCB";"GREY_ALL",#N/A,FALSE,"GREY"}</definedName>
    <definedName name="wrn.STAND_ALONE_BOTH." localSheetId="5" hidden="1">{"FCB_ALL",#N/A,FALSE,"FCB";"GREY_ALL",#N/A,FALSE,"GREY"}</definedName>
    <definedName name="wrn.STAND_ALONE_BOTH." localSheetId="0" hidden="1">{"FCB_ALL",#N/A,FALSE,"FCB";"GREY_ALL",#N/A,FALSE,"GREY"}</definedName>
    <definedName name="wrn.STAND_ALONE_BOTH." localSheetId="2" hidden="1">{"FCB_ALL",#N/A,FALSE,"FCB";"GREY_ALL",#N/A,FALSE,"GREY"}</definedName>
    <definedName name="wrn.STAND_ALONE_BOTH." hidden="1">{"FCB_ALL",#N/A,FALSE,"FCB";"GREY_ALL",#N/A,FALSE,"GREY"}</definedName>
    <definedName name="wrn.Standard." localSheetId="1" hidden="1">{"Financials",#N/A,FALSE,"Financials";"AVP",#N/A,FALSE,"AVP";"DCF",#N/A,FALSE,"DCF";"CSC",#N/A,FALSE,"CSC";"Deal_Comp",#N/A,FALSE,"DealComp"}</definedName>
    <definedName name="wrn.Standard." localSheetId="5" hidden="1">{"Financials",#N/A,FALSE,"Financials";"AVP",#N/A,FALSE,"AVP";"DCF",#N/A,FALSE,"DCF";"CSC",#N/A,FALSE,"CSC";"Deal_Comp",#N/A,FALSE,"DealComp"}</definedName>
    <definedName name="wrn.Standard." localSheetId="0" hidden="1">{"Financials",#N/A,FALSE,"Financials";"AVP",#N/A,FALSE,"AVP";"DCF",#N/A,FALSE,"DCF";"CSC",#N/A,FALSE,"CSC";"Deal_Comp",#N/A,FALSE,"DealComp"}</definedName>
    <definedName name="wrn.Standard." localSheetId="2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Pgs." localSheetId="1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VERKA.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localSheetId="1" hidden="1">{"test2",#N/A,TRUE,"Prices"}</definedName>
    <definedName name="wrn.test." localSheetId="5" hidden="1">{"test2",#N/A,TRUE,"Prices"}</definedName>
    <definedName name="wrn.test." localSheetId="0" hidden="1">{"test2",#N/A,TRUE,"Prices"}</definedName>
    <definedName name="wrn.test." localSheetId="2" hidden="1">{"test2",#N/A,TRUE,"Prices"}</definedName>
    <definedName name="wrn.test." hidden="1">{"test2",#N/A,TRUE,"Prices"}</definedName>
    <definedName name="wrn.Trading._.Summary." localSheetId="1" hidden="1">{#N/A,#N/A,FALSE,"Trading Summary"}</definedName>
    <definedName name="wrn.Trading._.Summary." localSheetId="5" hidden="1">{#N/A,#N/A,FALSE,"Trading Summary"}</definedName>
    <definedName name="wrn.Trading._.Summary." localSheetId="0" hidden="1">{#N/A,#N/A,FALSE,"Trading Summary"}</definedName>
    <definedName name="wrn.Trading._.Summary." localSheetId="2" hidden="1">{#N/A,#N/A,FALSE,"Trading Summary"}</definedName>
    <definedName name="wrn.Trading._.Summary." hidden="1">{#N/A,#N/A,FALSE,"Trading Summary"}</definedName>
    <definedName name="wrn.Tweety." localSheetId="1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pper._.Case." localSheetId="1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localSheetId="5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localSheetId="0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localSheetId="2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valderrama." localSheetId="1" hidden="1">{"valderrama1",#N/A,FALSE,"Pro Forma";"valderrama",#N/A,FALSE,"Pro Forma"}</definedName>
    <definedName name="wrn.valderrama." localSheetId="5" hidden="1">{"valderrama1",#N/A,FALSE,"Pro Forma";"valderrama",#N/A,FALSE,"Pro Forma"}</definedName>
    <definedName name="wrn.valderrama." localSheetId="0" hidden="1">{"valderrama1",#N/A,FALSE,"Pro Forma";"valderrama",#N/A,FALSE,"Pro Forma"}</definedName>
    <definedName name="wrn.valderrama." localSheetId="2" hidden="1">{"valderrama1",#N/A,FALSE,"Pro Forma";"valderrama",#N/A,FALSE,"Pro Forma"}</definedName>
    <definedName name="wrn.valderrama." hidden="1">{"valderrama1",#N/A,FALSE,"Pro Forma";"valderrama",#N/A,FALSE,"Pro Forma"}</definedName>
    <definedName name="wrn.Valuation._.Committee." localSheetId="1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5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2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Package._.1." localSheetId="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1" hidden="1">{#N/A,#N/A,FALSE,"Water";#N/A,#N/A,FALSE,"Ballygowan";#N/A,#N/A,FALSE,"Volvic"}</definedName>
    <definedName name="wrn.Water." localSheetId="5" hidden="1">{#N/A,#N/A,FALSE,"Water";#N/A,#N/A,FALSE,"Ballygowan";#N/A,#N/A,FALSE,"Volvic"}</definedName>
    <definedName name="wrn.Water." localSheetId="0" hidden="1">{#N/A,#N/A,FALSE,"Water";#N/A,#N/A,FALSE,"Ballygowan";#N/A,#N/A,FALSE,"Volvic"}</definedName>
    <definedName name="wrn.Water." localSheetId="2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1" hidden="1">{#N/A,#N/A,FALSE,"W&amp;Spirits";#N/A,#N/A,FALSE,"Grants";#N/A,#N/A,FALSE,"CCB"}</definedName>
    <definedName name="wrn.WineSpirits." localSheetId="5" hidden="1">{#N/A,#N/A,FALSE,"W&amp;Spirits";#N/A,#N/A,FALSE,"Grants";#N/A,#N/A,FALSE,"CCB"}</definedName>
    <definedName name="wrn.WineSpirits." localSheetId="0" hidden="1">{#N/A,#N/A,FALSE,"W&amp;Spirits";#N/A,#N/A,FALSE,"Grants";#N/A,#N/A,FALSE,"CCB"}</definedName>
    <definedName name="wrn.WineSpirits." localSheetId="2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WY." localSheetId="1" hidden="1">{#N/A,#N/A,FALSE,"WWY"}</definedName>
    <definedName name="wrn.WWY." localSheetId="5" hidden="1">{#N/A,#N/A,FALSE,"WWY"}</definedName>
    <definedName name="wrn.WWY." localSheetId="0" hidden="1">{#N/A,#N/A,FALSE,"WWY"}</definedName>
    <definedName name="wrn.WWY." localSheetId="2" hidden="1">{#N/A,#N/A,FALSE,"WWY"}</definedName>
    <definedName name="wrn.WWY." hidden="1">{#N/A,#N/A,FALSE,"WWY"}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еку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Print_Area" localSheetId="1">ДОКУМЕНТЫ!$A$1:$L$3</definedName>
    <definedName name="_xlnm.Print_Area" localSheetId="5">'КОРПОРАТИВНОЕ УПРАВЛЕНИЕ'!#REF!</definedName>
    <definedName name="_xlnm.Print_Area" localSheetId="0">МЕНЮ!$A$1:$Q$53</definedName>
    <definedName name="_xlnm.Print_Area" localSheetId="2">'ПЕРЕЧЕНЬ ДОКУМЕНТОВ'!$A$1:$L$3</definedName>
    <definedName name="_xlnm.Print_Area" localSheetId="4">'СОЦИАЛЬНЫЕ ПОКАЗАТЕЛИ'!$A$2:$J$2</definedName>
    <definedName name="_xlnm.Print_Area" localSheetId="3">'ЭКОЛОГИЯ ЭНЕРГЕТИКА'!$A$1:$I$3</definedName>
    <definedName name="ор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прмтмиато" localSheetId="1" hidden="1">#REF!</definedName>
    <definedName name="прмтмиато" localSheetId="0" hidden="1">#REF!</definedName>
    <definedName name="прмтмиато" localSheetId="2" hidden="1">#REF!</definedName>
    <definedName name="прмтмиато" localSheetId="3" hidden="1">#REF!</definedName>
    <definedName name="прмтмиато" hidden="1">#REF!</definedName>
    <definedName name="рп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localSheetId="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G27" i="2"/>
  <c r="H27" i="2"/>
  <c r="I27" i="2"/>
  <c r="E27" i="2"/>
  <c r="I21" i="2"/>
  <c r="F21" i="2"/>
  <c r="G21" i="2"/>
  <c r="H21" i="2"/>
  <c r="E21" i="2"/>
  <c r="H155" i="10" l="1"/>
  <c r="G7" i="10"/>
  <c r="H7" i="10"/>
  <c r="F7" i="10"/>
  <c r="G27" i="10"/>
  <c r="H27" i="10"/>
  <c r="H26" i="10"/>
  <c r="G26" i="10"/>
  <c r="H43" i="10"/>
  <c r="E10" i="14" l="1"/>
  <c r="F10" i="14" s="1"/>
  <c r="D10" i="14"/>
  <c r="C10" i="14"/>
  <c r="H69" i="10" l="1"/>
  <c r="H70" i="10"/>
  <c r="H71" i="10"/>
  <c r="H72" i="10"/>
  <c r="G72" i="10"/>
  <c r="G71" i="10"/>
  <c r="G70" i="10"/>
  <c r="G69" i="10"/>
  <c r="H61" i="10"/>
  <c r="H52" i="10" l="1"/>
  <c r="H53" i="10"/>
  <c r="H54" i="10"/>
  <c r="H55" i="10"/>
  <c r="H37" i="10"/>
  <c r="H38" i="10"/>
  <c r="H39" i="10"/>
  <c r="H40" i="10"/>
  <c r="H201" i="10"/>
  <c r="H196" i="10"/>
  <c r="H195" i="10"/>
  <c r="H185" i="10"/>
  <c r="H200" i="10" s="1"/>
  <c r="H178" i="10"/>
  <c r="H199" i="10" s="1"/>
  <c r="H171" i="10"/>
  <c r="H198" i="10" s="1"/>
  <c r="H163" i="10"/>
  <c r="H197" i="10" s="1"/>
  <c r="C145" i="10"/>
  <c r="D145" i="10"/>
  <c r="E145" i="10"/>
  <c r="F145" i="10"/>
  <c r="G145" i="10"/>
  <c r="H145" i="10"/>
  <c r="C144" i="10"/>
  <c r="D144" i="10"/>
  <c r="E144" i="10"/>
  <c r="F144" i="10"/>
  <c r="G144" i="10"/>
  <c r="H144" i="10"/>
  <c r="C143" i="10"/>
  <c r="D143" i="10"/>
  <c r="E143" i="10"/>
  <c r="F143" i="10"/>
  <c r="G143" i="10"/>
  <c r="H143" i="10"/>
  <c r="E142" i="10"/>
  <c r="F142" i="10"/>
  <c r="G142" i="10"/>
  <c r="H142" i="10"/>
  <c r="H202" i="10" l="1"/>
  <c r="H115" i="10" l="1"/>
  <c r="H116" i="10"/>
  <c r="H117" i="10"/>
  <c r="H118" i="10"/>
  <c r="H119" i="10"/>
  <c r="H51" i="10" l="1"/>
  <c r="H36" i="10"/>
  <c r="H19" i="10" l="1"/>
  <c r="H20" i="10"/>
  <c r="H21" i="10"/>
  <c r="H22" i="10"/>
  <c r="H18" i="10"/>
  <c r="H17" i="10"/>
  <c r="H239" i="10"/>
  <c r="H245" i="10"/>
  <c r="H68" i="10" s="1"/>
  <c r="H141" i="10" l="1"/>
  <c r="H123" i="10"/>
  <c r="H203" i="10"/>
  <c r="H16" i="10"/>
  <c r="H122" i="10"/>
  <c r="H114" i="10"/>
  <c r="H50" i="10"/>
  <c r="H35" i="10"/>
  <c r="F27" i="10" l="1"/>
  <c r="G36" i="10"/>
  <c r="G18" i="10"/>
  <c r="G93" i="10" l="1"/>
  <c r="F26" i="10" l="1"/>
  <c r="F36" i="10" s="1"/>
  <c r="E26" i="10"/>
  <c r="E36" i="10" s="1"/>
  <c r="D26" i="10"/>
  <c r="D36" i="10" s="1"/>
  <c r="C26" i="10"/>
  <c r="C36" i="10" s="1"/>
  <c r="G61" i="10"/>
  <c r="C123" i="10" l="1"/>
  <c r="G116" i="10"/>
  <c r="G117" i="10"/>
  <c r="G118" i="10"/>
  <c r="G119" i="10"/>
  <c r="D201" i="10"/>
  <c r="E201" i="10"/>
  <c r="F201" i="10"/>
  <c r="G201" i="10"/>
  <c r="C201" i="10"/>
  <c r="G185" i="10" l="1"/>
  <c r="G200" i="10" s="1"/>
  <c r="F185" i="10"/>
  <c r="F200" i="10" s="1"/>
  <c r="E185" i="10"/>
  <c r="E200" i="10" s="1"/>
  <c r="D185" i="10"/>
  <c r="D200" i="10" s="1"/>
  <c r="C185" i="10"/>
  <c r="C200" i="10" s="1"/>
  <c r="G178" i="10"/>
  <c r="G199" i="10" s="1"/>
  <c r="F178" i="10"/>
  <c r="F199" i="10" s="1"/>
  <c r="E178" i="10"/>
  <c r="E199" i="10" s="1"/>
  <c r="D178" i="10"/>
  <c r="D199" i="10" s="1"/>
  <c r="C178" i="10"/>
  <c r="C199" i="10" s="1"/>
  <c r="D171" i="10"/>
  <c r="D198" i="10" s="1"/>
  <c r="E171" i="10"/>
  <c r="E198" i="10" s="1"/>
  <c r="F171" i="10"/>
  <c r="F198" i="10" s="1"/>
  <c r="G171" i="10"/>
  <c r="G198" i="10" s="1"/>
  <c r="C171" i="10"/>
  <c r="C198" i="10" s="1"/>
  <c r="E163" i="10"/>
  <c r="E197" i="10" s="1"/>
  <c r="F163" i="10"/>
  <c r="F197" i="10" s="1"/>
  <c r="G163" i="10"/>
  <c r="G197" i="10" s="1"/>
  <c r="C163" i="10"/>
  <c r="C197" i="10" s="1"/>
  <c r="D167" i="10"/>
  <c r="D163" i="10" s="1"/>
  <c r="D197" i="10" s="1"/>
  <c r="D155" i="10"/>
  <c r="D196" i="10" s="1"/>
  <c r="E155" i="10"/>
  <c r="E196" i="10" s="1"/>
  <c r="F155" i="10"/>
  <c r="F196" i="10" s="1"/>
  <c r="G155" i="10"/>
  <c r="G196" i="10" s="1"/>
  <c r="C155" i="10"/>
  <c r="C196" i="10" s="1"/>
  <c r="G134" i="10"/>
  <c r="E126" i="10"/>
  <c r="F126" i="10"/>
  <c r="G126" i="10"/>
  <c r="G195" i="10" s="1"/>
  <c r="D128" i="10"/>
  <c r="D142" i="10" s="1"/>
  <c r="C128" i="10"/>
  <c r="C126" i="10" l="1"/>
  <c r="C141" i="10" s="1"/>
  <c r="C142" i="10"/>
  <c r="E195" i="10"/>
  <c r="E202" i="10" s="1"/>
  <c r="G202" i="10"/>
  <c r="F195" i="10"/>
  <c r="F202" i="10" s="1"/>
  <c r="D126" i="10"/>
  <c r="C195" i="10" l="1"/>
  <c r="C202" i="10" s="1"/>
  <c r="C203" i="10" s="1"/>
  <c r="D195" i="10"/>
  <c r="D202" i="10" s="1"/>
  <c r="G17" i="10"/>
  <c r="G52" i="10"/>
  <c r="G53" i="10"/>
  <c r="G54" i="10"/>
  <c r="G55" i="10"/>
  <c r="G43" i="10"/>
  <c r="G37" i="10"/>
  <c r="G38" i="10"/>
  <c r="G39" i="10"/>
  <c r="G40" i="10"/>
  <c r="G51" i="10" l="1"/>
  <c r="G104" i="10" l="1"/>
  <c r="G97" i="10"/>
  <c r="G19" i="10"/>
  <c r="G20" i="10"/>
  <c r="G21" i="10"/>
  <c r="G22" i="10"/>
  <c r="E239" i="10"/>
  <c r="D239" i="10"/>
  <c r="D123" i="10" s="1"/>
  <c r="G115" i="10" l="1"/>
  <c r="D203" i="10"/>
  <c r="E203" i="10"/>
  <c r="E123" i="10"/>
  <c r="G245" i="10"/>
  <c r="G239" i="10"/>
  <c r="F239" i="10"/>
  <c r="G141" i="10" l="1"/>
  <c r="G16" i="10"/>
  <c r="G114" i="10"/>
  <c r="G68" i="10"/>
  <c r="G122" i="10"/>
  <c r="F203" i="10"/>
  <c r="F123" i="10"/>
  <c r="G203" i="10"/>
  <c r="G123" i="10"/>
  <c r="G35" i="10"/>
  <c r="G50" i="10"/>
  <c r="G217" i="10"/>
  <c r="F104" i="10" l="1"/>
  <c r="E134" i="10" l="1"/>
  <c r="F134" i="10"/>
  <c r="D134" i="10"/>
  <c r="C134" i="10"/>
  <c r="F117" i="10"/>
  <c r="F118" i="10"/>
  <c r="F119" i="10"/>
  <c r="F116" i="10"/>
  <c r="F93" i="10"/>
  <c r="F71" i="10"/>
  <c r="F72" i="10"/>
  <c r="F69" i="10"/>
  <c r="E70" i="10"/>
  <c r="F70" i="10"/>
  <c r="F20" i="10"/>
  <c r="F21" i="10"/>
  <c r="F22" i="10"/>
  <c r="F19" i="10"/>
  <c r="C7" i="10" l="1"/>
  <c r="D7" i="10"/>
  <c r="E7" i="10"/>
  <c r="E104" i="10" l="1"/>
  <c r="C104" i="10"/>
  <c r="C16" i="10" l="1"/>
  <c r="C43" i="10" l="1"/>
  <c r="C50" i="10" s="1"/>
  <c r="D43" i="10"/>
  <c r="E43" i="10"/>
  <c r="F37" i="10"/>
  <c r="F38" i="10"/>
  <c r="F39" i="10"/>
  <c r="F40" i="10"/>
  <c r="F43" i="10"/>
  <c r="F52" i="10"/>
  <c r="F53" i="10"/>
  <c r="F54" i="10"/>
  <c r="F55" i="10"/>
  <c r="C61" i="10"/>
  <c r="D61" i="10"/>
  <c r="E61" i="10"/>
  <c r="F61" i="10"/>
  <c r="C97" i="10"/>
  <c r="C114" i="10" s="1"/>
  <c r="D97" i="10"/>
  <c r="E97" i="10"/>
  <c r="F97" i="10"/>
  <c r="C35" i="10" l="1"/>
  <c r="C68" i="10"/>
  <c r="F115" i="10"/>
  <c r="F51" i="10"/>
  <c r="F18" i="10" l="1"/>
  <c r="F17" i="10"/>
  <c r="F245" i="10" l="1"/>
  <c r="F141" i="10" l="1"/>
  <c r="F16" i="10"/>
  <c r="F122" i="10"/>
  <c r="F35" i="10"/>
  <c r="F114" i="10"/>
  <c r="F68" i="10"/>
  <c r="F50" i="10"/>
  <c r="C122" i="10"/>
  <c r="C115" i="10"/>
  <c r="D115" i="10"/>
  <c r="E115" i="10"/>
  <c r="C116" i="10"/>
  <c r="D116" i="10"/>
  <c r="E116" i="10"/>
  <c r="C117" i="10"/>
  <c r="D117" i="10"/>
  <c r="E117" i="10"/>
  <c r="C118" i="10"/>
  <c r="D118" i="10"/>
  <c r="E118" i="10"/>
  <c r="C119" i="10"/>
  <c r="D119" i="10"/>
  <c r="E119" i="10"/>
  <c r="C69" i="10"/>
  <c r="D69" i="10"/>
  <c r="E69" i="10"/>
  <c r="C70" i="10"/>
  <c r="D70" i="10"/>
  <c r="C71" i="10"/>
  <c r="D71" i="10"/>
  <c r="E71" i="10"/>
  <c r="C72" i="10"/>
  <c r="D72" i="10"/>
  <c r="E72" i="10"/>
  <c r="C52" i="10"/>
  <c r="D52" i="10"/>
  <c r="E52" i="10"/>
  <c r="C53" i="10"/>
  <c r="D53" i="10"/>
  <c r="E53" i="10"/>
  <c r="C54" i="10"/>
  <c r="D54" i="10"/>
  <c r="E54" i="10"/>
  <c r="C55" i="10"/>
  <c r="D55" i="10"/>
  <c r="E55" i="10"/>
  <c r="D51" i="10"/>
  <c r="C37" i="10"/>
  <c r="D37" i="10"/>
  <c r="E37" i="10"/>
  <c r="C38" i="10"/>
  <c r="D38" i="10"/>
  <c r="E38" i="10"/>
  <c r="C39" i="10"/>
  <c r="D39" i="10"/>
  <c r="E39" i="10"/>
  <c r="C40" i="10"/>
  <c r="D40" i="10"/>
  <c r="E40" i="10"/>
  <c r="E18" i="10"/>
  <c r="D18" i="10"/>
  <c r="C18" i="10"/>
  <c r="E17" i="10"/>
  <c r="D17" i="10"/>
  <c r="C17" i="10"/>
  <c r="E22" i="10"/>
  <c r="D22" i="10"/>
  <c r="C22" i="10"/>
  <c r="E21" i="10"/>
  <c r="D21" i="10"/>
  <c r="C21" i="10"/>
  <c r="E20" i="10"/>
  <c r="D20" i="10"/>
  <c r="C20" i="10"/>
  <c r="E19" i="10"/>
  <c r="D19" i="10"/>
  <c r="C19" i="10"/>
  <c r="C93" i="10" l="1"/>
  <c r="E93" i="10"/>
  <c r="D93" i="10"/>
  <c r="C51" i="10"/>
  <c r="E51" i="10"/>
  <c r="E245" i="10"/>
  <c r="E141" i="10" s="1"/>
  <c r="D245" i="10"/>
  <c r="D141" i="10" s="1"/>
  <c r="D16" i="10" l="1"/>
  <c r="D114" i="10"/>
  <c r="D68" i="10"/>
  <c r="D35" i="10"/>
  <c r="E16" i="10"/>
  <c r="E114" i="10"/>
  <c r="E68" i="10"/>
  <c r="E35" i="10"/>
  <c r="E122" i="10"/>
  <c r="D122" i="10"/>
  <c r="D50" i="10"/>
  <c r="E50" i="10"/>
</calcChain>
</file>

<file path=xl/comments1.xml><?xml version="1.0" encoding="utf-8"?>
<comments xmlns="http://schemas.openxmlformats.org/spreadsheetml/2006/main">
  <authors>
    <author>Кудряшов Сергей Владимирович</author>
    <author>Самосюк Сергей Алексеевич</author>
  </authors>
  <commentList>
    <comment ref="A38" authorId="0" shapeId="0">
      <text>
        <r>
          <rPr>
            <b/>
            <sz val="9"/>
            <color indexed="81"/>
            <rFont val="Tahoma"/>
            <family val="2"/>
            <charset val="204"/>
          </rPr>
          <t>Кудряшов Сергей Владимирович:</t>
        </r>
        <r>
          <rPr>
            <sz val="9"/>
            <color indexed="81"/>
            <rFont val="Tahoma"/>
            <family val="2"/>
            <charset val="204"/>
          </rPr>
          <t xml:space="preserve">
нужно на сайте обновить файл, там еще за 2021 год, а в прошлом году делали новую редакцию</t>
        </r>
      </text>
    </comment>
    <comment ref="A230" authorId="1" shapeId="0">
      <text>
        <r>
          <rPr>
            <b/>
            <sz val="9"/>
            <color indexed="81"/>
            <rFont val="Tahoma"/>
            <family val="2"/>
            <charset val="204"/>
          </rPr>
          <t>Самосюк Сергей Алексеевич:</t>
        </r>
        <r>
          <rPr>
            <sz val="9"/>
            <color indexed="81"/>
            <rFont val="Tahoma"/>
            <family val="2"/>
            <charset val="204"/>
          </rPr>
          <t xml:space="preserve">
надо либо по всем показателям давать источник, либо убрать ссылку на 2-ТП. Надо вспомнить, зачем давали. Если указать на исключени (водоотведение, ливневые воды,  третиь стороны), то только это и оставить.</t>
        </r>
      </text>
    </comment>
    <comment ref="A231" authorId="1" shapeId="0">
      <text>
        <r>
          <rPr>
            <b/>
            <sz val="9"/>
            <color indexed="81"/>
            <rFont val="Tahoma"/>
            <family val="2"/>
            <charset val="204"/>
          </rPr>
          <t>Самосюк Сергей Алексеевич:</t>
        </r>
        <r>
          <rPr>
            <sz val="9"/>
            <color indexed="81"/>
            <rFont val="Tahoma"/>
            <family val="2"/>
            <charset val="204"/>
          </rPr>
          <t xml:space="preserve">
надо либо по всем показателям давать источник, либо убрать ссылку на 2-ТП. Надо вспомнить, зачем давали. Если указать на исключени (водоотведение, ливневые воды,  третиь стороны), то только это и оставить.</t>
        </r>
      </text>
    </comment>
    <comment ref="A233" authorId="1" shapeId="0">
      <text>
        <r>
          <rPr>
            <b/>
            <sz val="9"/>
            <color indexed="81"/>
            <rFont val="Tahoma"/>
            <family val="2"/>
            <charset val="204"/>
          </rPr>
          <t>Самосюк Сергей Алексеевич:</t>
        </r>
        <r>
          <rPr>
            <sz val="9"/>
            <color indexed="81"/>
            <rFont val="Tahoma"/>
            <family val="2"/>
            <charset val="204"/>
          </rPr>
          <t xml:space="preserve">
по целям если и давать примечание, то ссылку на решение СД / комитета, когда цель была утвреждена.
</t>
        </r>
      </text>
    </comment>
    <comment ref="A235" authorId="1" shapeId="0">
      <text>
        <r>
          <rPr>
            <b/>
            <sz val="9"/>
            <color indexed="81"/>
            <rFont val="Tahoma"/>
            <family val="2"/>
            <charset val="204"/>
          </rPr>
          <t>Самосюк Сергей Алексеевич:</t>
        </r>
        <r>
          <rPr>
            <sz val="9"/>
            <color indexed="81"/>
            <rFont val="Tahoma"/>
            <family val="2"/>
            <charset val="204"/>
          </rPr>
          <t xml:space="preserve">
по целям если и давать примечание, то ссылку на решение СД / комитета, когда цель была утвреждена.
</t>
        </r>
      </text>
    </comment>
    <comment ref="A237" authorId="1" shapeId="0">
      <text>
        <r>
          <rPr>
            <b/>
            <sz val="9"/>
            <color indexed="81"/>
            <rFont val="Tahoma"/>
            <family val="2"/>
            <charset val="204"/>
          </rPr>
          <t>Самосюк Сергей Алексеевич:</t>
        </r>
        <r>
          <rPr>
            <sz val="9"/>
            <color indexed="81"/>
            <rFont val="Tahoma"/>
            <family val="2"/>
            <charset val="204"/>
          </rPr>
          <t xml:space="preserve">
по целям если и давать примечание, то ссылку на решение СД / комитета, когда цель была утвреждена.
</t>
        </r>
      </text>
    </comment>
  </commentList>
</comments>
</file>

<file path=xl/sharedStrings.xml><?xml version="1.0" encoding="utf-8"?>
<sst xmlns="http://schemas.openxmlformats.org/spreadsheetml/2006/main" count="1004" uniqueCount="331">
  <si>
    <t>%</t>
  </si>
  <si>
    <t>тыс. т</t>
  </si>
  <si>
    <t>Количество женщин в Совете директоров</t>
  </si>
  <si>
    <t>Ед. измерения</t>
  </si>
  <si>
    <t>человек</t>
  </si>
  <si>
    <t xml:space="preserve">     независимые директора</t>
  </si>
  <si>
    <t>Количество директоров в Совете, в том числе:</t>
  </si>
  <si>
    <t xml:space="preserve">       доля независимых директоров</t>
  </si>
  <si>
    <t>Свыше 60 лет</t>
  </si>
  <si>
    <t xml:space="preserve">    независимые директора</t>
  </si>
  <si>
    <t>Количество заседаний комитета</t>
  </si>
  <si>
    <t>штук</t>
  </si>
  <si>
    <t>н/д</t>
  </si>
  <si>
    <t>Доля независимых директоров в составе Комитета</t>
  </si>
  <si>
    <t>Председатель Комитета - независимый директор</t>
  </si>
  <si>
    <t>да</t>
  </si>
  <si>
    <t>нет</t>
  </si>
  <si>
    <t>-</t>
  </si>
  <si>
    <t>До 40 лет</t>
  </si>
  <si>
    <t>Количество директоров, в том числе:</t>
  </si>
  <si>
    <t xml:space="preserve">Структура Совета директоров </t>
  </si>
  <si>
    <t xml:space="preserve">Продолжительность работы директоров в Совете </t>
  </si>
  <si>
    <t xml:space="preserve">Возрастной диапазон директоров </t>
  </si>
  <si>
    <t xml:space="preserve">    очные заседания</t>
  </si>
  <si>
    <t>Количество заседаний Совета директоров, в том числе:</t>
  </si>
  <si>
    <t>да / нет</t>
  </si>
  <si>
    <t>Количество членов Правления</t>
  </si>
  <si>
    <t>Количество заседаний Правления</t>
  </si>
  <si>
    <t>Отдел устойчивого развития</t>
  </si>
  <si>
    <t>Тел.: +7 495 232 96 89</t>
  </si>
  <si>
    <t>Балаковский филиал</t>
  </si>
  <si>
    <t>Кировский филиал</t>
  </si>
  <si>
    <t>Волховский филиал</t>
  </si>
  <si>
    <t xml:space="preserve">Минеральные удобрения </t>
  </si>
  <si>
    <t>Кормовой монокальцийфосфат</t>
  </si>
  <si>
    <t>Аммиак</t>
  </si>
  <si>
    <t>Азотная кислота</t>
  </si>
  <si>
    <t>САФУ и селитра</t>
  </si>
  <si>
    <t>Итого</t>
  </si>
  <si>
    <t>КФА</t>
  </si>
  <si>
    <t>БФА</t>
  </si>
  <si>
    <t>ВФА</t>
  </si>
  <si>
    <t>АПТ</t>
  </si>
  <si>
    <t>Удельные выбросы загрязняющих веществ</t>
  </si>
  <si>
    <t>Выручка, МСФО</t>
  </si>
  <si>
    <t>ВСЕГО по производственным активам</t>
  </si>
  <si>
    <t>Череповецкий комплекс</t>
  </si>
  <si>
    <t>кг/т</t>
  </si>
  <si>
    <t>Цель 2025</t>
  </si>
  <si>
    <t>Удельные сбросы загрязняющих веществ</t>
  </si>
  <si>
    <t xml:space="preserve">Выручка </t>
  </si>
  <si>
    <t>Всего, в т.ч.</t>
  </si>
  <si>
    <t xml:space="preserve">  текущие затраты на ООС (форма №4-ОС)</t>
  </si>
  <si>
    <t xml:space="preserve">  инвестиции в основной капитал, направленные на ООС (форма №18-КС)</t>
  </si>
  <si>
    <t xml:space="preserve">  платежи за негативное воздействие на ОС</t>
  </si>
  <si>
    <t xml:space="preserve">  инвестиции в основной капитал, направленные на ООС (не вошедшие в форму 18 - КС)</t>
  </si>
  <si>
    <t>млн рублей</t>
  </si>
  <si>
    <t>Охват</t>
  </si>
  <si>
    <t>шт</t>
  </si>
  <si>
    <t>коэф</t>
  </si>
  <si>
    <t>Коэффициент частоты травм с потерей трудоспособности (LTIFR, на 1 млн часов), сотрудники</t>
  </si>
  <si>
    <t>Коэффициент частоты смертельных случаев  (FIFR, на 200 тыс часов), сотрудники</t>
  </si>
  <si>
    <t>Коэффициент частоты травм с потерей трудоспособности (LTIFR, на 200 тыс часов), сотрудники</t>
  </si>
  <si>
    <t xml:space="preserve">Всего по группе </t>
  </si>
  <si>
    <t>2018</t>
  </si>
  <si>
    <t>Комитет по аудиту</t>
  </si>
  <si>
    <t>Комитет по вознаграждениям и кадрам</t>
  </si>
  <si>
    <t>Структурное подразделение (подразделения) по управлению рисками и внутреннему контролю</t>
  </si>
  <si>
    <t>Подразделение внутреннего аудита, подчиненное совету директоров</t>
  </si>
  <si>
    <t>Вознаграждение аудитора</t>
  </si>
  <si>
    <t xml:space="preserve">Размер вознаграждения аудитора </t>
  </si>
  <si>
    <t>Текучесть кадров</t>
  </si>
  <si>
    <t>Обучение в области прав человека</t>
  </si>
  <si>
    <t>Коэффициент лояльности и удовлетворенности персонала</t>
  </si>
  <si>
    <t>рублей</t>
  </si>
  <si>
    <t>Средняя заработная плата</t>
  </si>
  <si>
    <t>Всего по производственным активам</t>
  </si>
  <si>
    <t>Вода используемая повторно</t>
  </si>
  <si>
    <t>млн. м куб.</t>
  </si>
  <si>
    <t>Доля утилизации и переработки отходов I - IV классов</t>
  </si>
  <si>
    <t>м3/т</t>
  </si>
  <si>
    <t>Самообеспеченность электроэнергией</t>
  </si>
  <si>
    <t>тыс. кВтч/т</t>
  </si>
  <si>
    <t>0,79 / 2,12</t>
  </si>
  <si>
    <t>2019</t>
  </si>
  <si>
    <t xml:space="preserve">  штрафы / оплата ущерба за экологическое воздействие</t>
  </si>
  <si>
    <t>2019*</t>
  </si>
  <si>
    <t>млн м3</t>
  </si>
  <si>
    <t xml:space="preserve">Образование отходов </t>
  </si>
  <si>
    <t xml:space="preserve">    в том числе отходов I-IV классов опасности</t>
  </si>
  <si>
    <t>Размещение на собственных объектах размещения отходов</t>
  </si>
  <si>
    <t xml:space="preserve">н.д. </t>
  </si>
  <si>
    <t>2020</t>
  </si>
  <si>
    <t>тыс. рублей</t>
  </si>
  <si>
    <t>Председатель совета директоров - независимый директор</t>
  </si>
  <si>
    <t>Дирекция по внутреннему аудиту</t>
  </si>
  <si>
    <t>Дирекция по управлению рисками и внутреннему контролю</t>
  </si>
  <si>
    <t>Удельные выбросы парниковых газов охвата 1</t>
  </si>
  <si>
    <t>Удельные выбросы парниковых газов охвата 2 (всего по производственным активам)</t>
  </si>
  <si>
    <t>т / $ млн выручки</t>
  </si>
  <si>
    <t>т/ $ млн выручки</t>
  </si>
  <si>
    <t>$ млн</t>
  </si>
  <si>
    <t>Валовые выбросы загрязняющих веществ</t>
  </si>
  <si>
    <t xml:space="preserve">м3/ $ тыс выручки </t>
  </si>
  <si>
    <t>Валовые сбросы загрязняющих веществ</t>
  </si>
  <si>
    <t xml:space="preserve">Общая масса отходов </t>
  </si>
  <si>
    <t>РАЗДЕЛ 1. АТМОСФЕРНЫЙ ВОЗДУХ</t>
  </si>
  <si>
    <t>РАЗДЕЛ 4. КЛИМАТ И ЭНЕРГОЭФФЕКТИВНОСТЬ</t>
  </si>
  <si>
    <t>Валовые выбросы парниковых газов охвата 1</t>
  </si>
  <si>
    <t xml:space="preserve">ВСЕГО по производственным активам </t>
  </si>
  <si>
    <t>Удельные выбросы парниковых газов охватов 2 и 3</t>
  </si>
  <si>
    <t>Удельные выбросы парниковых газов охвата 3 (всего по производственным активам)</t>
  </si>
  <si>
    <t>млн. кВтч</t>
  </si>
  <si>
    <t>Показатели по экологии и 
энергоэффективности</t>
  </si>
  <si>
    <t>Показатель</t>
  </si>
  <si>
    <t>тыс тн</t>
  </si>
  <si>
    <t xml:space="preserve">   </t>
  </si>
  <si>
    <t>2021</t>
  </si>
  <si>
    <t xml:space="preserve">АО "Апатит" и его филиалы </t>
  </si>
  <si>
    <t xml:space="preserve">ДЗО </t>
  </si>
  <si>
    <t xml:space="preserve">Сторонние подрядные организации </t>
  </si>
  <si>
    <t xml:space="preserve">Затраты на мероприятия по охране труда и промышленной безопасности </t>
  </si>
  <si>
    <t xml:space="preserve">Цель 2025 </t>
  </si>
  <si>
    <t>Удельные сбросы сточных вод</t>
  </si>
  <si>
    <t>Валовые сбросы сточных вод</t>
  </si>
  <si>
    <t>Удельный объем забираемой воды</t>
  </si>
  <si>
    <t>Валовый объем забираемой воды</t>
  </si>
  <si>
    <t>Цель 2028</t>
  </si>
  <si>
    <t>АО "Апатит" и его филиалы , ДЗО, cторонние подрядные организации</t>
  </si>
  <si>
    <t xml:space="preserve">КОМИТЕТЫ СОВЕТА ДИРЕКТОРОВ </t>
  </si>
  <si>
    <t xml:space="preserve">ПРАВЛЕНИЕ </t>
  </si>
  <si>
    <t xml:space="preserve">СОВЕТ ДИРЕКТОРОВ </t>
  </si>
  <si>
    <t>4. КОРПОРАТИВНОЕ УПРАВЛЕНИЕ</t>
  </si>
  <si>
    <t xml:space="preserve">Показатели ESG </t>
  </si>
  <si>
    <t xml:space="preserve">Дата обновления: </t>
  </si>
  <si>
    <t>Перечень ключевых документов и отчетов
в области устойчивого развития</t>
  </si>
  <si>
    <t>1. ПЕРЕЧЕНЬ ДОКУМЕНТОВ И ОТЧЕТОВ В ОБЛАСТИ УСТОЙЧИВОГО РАЗВИТИЯ</t>
  </si>
  <si>
    <t xml:space="preserve">Корпоративное управление </t>
  </si>
  <si>
    <t>группы "ФосАгро"</t>
  </si>
  <si>
    <t>РАЗДЕЛ 2. ВОДОПОЛЬЗОВАНИЕ</t>
  </si>
  <si>
    <t>Смертельные случаи</t>
  </si>
  <si>
    <t>Смертельные случаи, всего</t>
  </si>
  <si>
    <t>Несчастные случаи (за исключением смертельных)</t>
  </si>
  <si>
    <t xml:space="preserve">Несчастные случаи, всего </t>
  </si>
  <si>
    <t>РАЗДЕЛ 1. ЭКОЛОГИЯ</t>
  </si>
  <si>
    <t xml:space="preserve">Сссылка на документ </t>
  </si>
  <si>
    <t xml:space="preserve">Наименование </t>
  </si>
  <si>
    <t xml:space="preserve">Политика в области охраны окружающей среды </t>
  </si>
  <si>
    <t>Общественные слушания</t>
  </si>
  <si>
    <t>Программа Энергоэффективности</t>
  </si>
  <si>
    <t xml:space="preserve">Водная стратегия на 2020–2025 гг.
</t>
  </si>
  <si>
    <t>Программа по сохранению биоразнообразия АО «Апатит»</t>
  </si>
  <si>
    <t xml:space="preserve">Программа экологического мониторинга биоты (растительного и животного мира) </t>
  </si>
  <si>
    <t>Система оценки поставщиков и подрядчиков по критериям ESG</t>
  </si>
  <si>
    <t>РАЗДЕЛ 2. СОЦИАЛЬНАЯ ОТВЕТСТВЕННОСТЬ</t>
  </si>
  <si>
    <t xml:space="preserve">Политика управления персоналом
</t>
  </si>
  <si>
    <t>Заявление о прозрачности Общества в отношении Закона Великобритании «О современном рабстве»</t>
  </si>
  <si>
    <t>Кодекс этики</t>
  </si>
  <si>
    <t>Положение об организации работы «Горячей линии «ФосАгро»</t>
  </si>
  <si>
    <t>Политика в области качества АО «Апатит» (г. Череповец и филиалы)</t>
  </si>
  <si>
    <t xml:space="preserve">TCFD отчет </t>
  </si>
  <si>
    <t>Изменение климата</t>
  </si>
  <si>
    <t>Водопользование</t>
  </si>
  <si>
    <t>Сохранение биоразнобразия</t>
  </si>
  <si>
    <t>Цепочка поставок</t>
  </si>
  <si>
    <t>Деятельность компании в области устойчивого развития</t>
  </si>
  <si>
    <t>Приоритизация Целей устойчивого развития ООН</t>
  </si>
  <si>
    <t>Права человека</t>
  </si>
  <si>
    <t>Охрана труда и промышленная безопасность</t>
  </si>
  <si>
    <t>Система менеджмента качества (СМК)</t>
  </si>
  <si>
    <t xml:space="preserve">Развитие регионов присутствия </t>
  </si>
  <si>
    <t xml:space="preserve">Политика по взаимодействию с органами государственной власти </t>
  </si>
  <si>
    <t>Декларация качества</t>
  </si>
  <si>
    <t>РАЗДЕЛ 3. КОРПОРАТИВНОЕ УПРАВЛЕНИЕ</t>
  </si>
  <si>
    <t>Устав ПАО "ФосАгро"</t>
  </si>
  <si>
    <t>Кодекс корпоративного управления</t>
  </si>
  <si>
    <t>Положение об Общем собрании акционеров</t>
  </si>
  <si>
    <t>Положение о ревизионной комиссии</t>
  </si>
  <si>
    <t>Положением о Совете директоров</t>
  </si>
  <si>
    <t>Положение о комитете по аудиту</t>
  </si>
  <si>
    <t>Положение о комитете по вознаграждениям и кадрам</t>
  </si>
  <si>
    <t>Положение о правлении</t>
  </si>
  <si>
    <t>Положение о корпоративном секретаре</t>
  </si>
  <si>
    <t>Политика в области внутреннего аудита</t>
  </si>
  <si>
    <t>Комитеты Совета директоров</t>
  </si>
  <si>
    <t>Корпоративный секретарь и внутренний аудит</t>
  </si>
  <si>
    <t>Противодействие взяточничеству и коррупции</t>
  </si>
  <si>
    <t>Антикоррупционная политика</t>
  </si>
  <si>
    <t>Политика АО «Апатит» в области закупок</t>
  </si>
  <si>
    <t>Политика в области информационной безопасности</t>
  </si>
  <si>
    <t>Положение о конфликте интересов</t>
  </si>
  <si>
    <t>Кодекс поведения контрагента Компании</t>
  </si>
  <si>
    <t>ОТЧЕТЫ В ОБЛАСТИ УСТОЙЧИВОГО РАЗВИТИЯ</t>
  </si>
  <si>
    <t>ПАО «ФосАгро» и организации, входящие с ним в одну группу лиц</t>
  </si>
  <si>
    <t xml:space="preserve">сертификат ISO 9001  </t>
  </si>
  <si>
    <t xml:space="preserve">Сертификат GMP+ B1 </t>
  </si>
  <si>
    <t xml:space="preserve">Сертификат GMP+ B2 </t>
  </si>
  <si>
    <t>Сертификат GMP+ B4</t>
  </si>
  <si>
    <t xml:space="preserve">Оглавление </t>
  </si>
  <si>
    <t>Среднесписочная численность сотрудников</t>
  </si>
  <si>
    <t>Вознаграждение членам совета директоров</t>
  </si>
  <si>
    <t>тыс.руб.</t>
  </si>
  <si>
    <t>ПРОТИВОДЕЙСТВИЕ КОРРУПЦИИ</t>
  </si>
  <si>
    <t>Количество судебных дел в отношении сотрудников, решения по которым вступили в законную силу</t>
  </si>
  <si>
    <t>Доля сотрудников, ознакомленных с требованиями/политиками ФосАгро по противодействию коррупции</t>
  </si>
  <si>
    <t xml:space="preserve">Обучение в сфере противодействия мошенничеству, коррупции и урегулирования конфликта интересов сотрудников Группы «ФосАгро» </t>
  </si>
  <si>
    <t>Всего сотрудников, прошедших обучение</t>
  </si>
  <si>
    <t>7 891</t>
  </si>
  <si>
    <t>8 691</t>
  </si>
  <si>
    <t>6 524</t>
  </si>
  <si>
    <t>«Горячая линия «ФосАгро»</t>
  </si>
  <si>
    <t>Общее количество обращений, поступивших на портал «Горячей линии «ФосАгро»</t>
  </si>
  <si>
    <t xml:space="preserve">Количество обращений, связанных с проявлением коррупции </t>
  </si>
  <si>
    <t>Принятые на работу сотрудники</t>
  </si>
  <si>
    <t>Среднегодовое количество часов обучения на одного сотрудника</t>
  </si>
  <si>
    <t xml:space="preserve">    в т.ч. диоксид серы  (SO2)</t>
  </si>
  <si>
    <t xml:space="preserve">    в т.ч.  оксиды азота (NОx)</t>
  </si>
  <si>
    <t>Положение о комитете по стратегии и устойчивому развитию</t>
  </si>
  <si>
    <t>Комитет по стратегии и устойчивому развитию</t>
  </si>
  <si>
    <t>Отчетные материалы за 2021 год о деятельности предприятий в климатической сфере</t>
  </si>
  <si>
    <t>Интегрированный отчет ПАО "ФосАгро" за 2022 год</t>
  </si>
  <si>
    <t xml:space="preserve">    в т.ч. из ВИЭ </t>
  </si>
  <si>
    <t>Электроэнергия закупаемая</t>
  </si>
  <si>
    <t>Природный газ, потребление</t>
  </si>
  <si>
    <t xml:space="preserve">    в т.ч. Утилизационный пар</t>
  </si>
  <si>
    <t>Электроэнергия произведенная</t>
  </si>
  <si>
    <t>Сжиженный природный газ потребление</t>
  </si>
  <si>
    <t>т</t>
  </si>
  <si>
    <t xml:space="preserve">Мазут потребление </t>
  </si>
  <si>
    <t xml:space="preserve">Дизельное топливо, потребление </t>
  </si>
  <si>
    <t>ГДж</t>
  </si>
  <si>
    <t>Собственное потребление тепловой энергии</t>
  </si>
  <si>
    <t>Собственное потребление сжиженного природного газа</t>
  </si>
  <si>
    <t>Собственное потребление мазута</t>
  </si>
  <si>
    <t>Собственное потребление печного топлива</t>
  </si>
  <si>
    <t>Собственное потребление дизельного топлива</t>
  </si>
  <si>
    <t>Итого собственное потребление</t>
  </si>
  <si>
    <t>Итого удельное потребление энергии на единицу производимой продукции и полуфабрикатов</t>
  </si>
  <si>
    <t>ГДж/т</t>
  </si>
  <si>
    <t>тыс. Гкал</t>
  </si>
  <si>
    <t>млн. рублей</t>
  </si>
  <si>
    <t xml:space="preserve">да </t>
  </si>
  <si>
    <t xml:space="preserve">              в т.ч. как сырье для производства аммиака</t>
  </si>
  <si>
    <t xml:space="preserve">Водопотребление </t>
  </si>
  <si>
    <t>ВСЕГО по производственным активам, с учетом воды, переданной третьим лицам</t>
  </si>
  <si>
    <t xml:space="preserve">Средства, направленные на нужды местных сообществ, благотворительность и инфраструктуру </t>
  </si>
  <si>
    <t>Кировский филиал за вычетом шахтно-рудничных и карьерных вод</t>
  </si>
  <si>
    <t>ВСЕГО по производственным активам, включая шахтно-рудничные и карьерные воды</t>
  </si>
  <si>
    <t>Кировский филиал, включая шахтно-рудничные и карьерные воды</t>
  </si>
  <si>
    <t>ВСЕГО по производственным активам, за вычетом шахтно-рудничных и карьерных вод</t>
  </si>
  <si>
    <t>ВСЕГО по производственным активам , включая шахтно-рудничные и карьерные воды</t>
  </si>
  <si>
    <t>УПРАВЛЕНИЕ РИСКАМИ И ВНУТРЕННИЙ АУДИТ</t>
  </si>
  <si>
    <t>Информация о правлении</t>
  </si>
  <si>
    <t>ПОКАЗАТЕЛИ ОХРАНЫ ТРУДА И ПРОМЫШЛЕННОЙ БЕЗОПАСНОСТИ</t>
  </si>
  <si>
    <t>ПОКАЗАТЕЛИ СОЦИАЛЬНЫХ И БЛАГОТВОРИТЕЛЬНЫХ ПРОГРАММ</t>
  </si>
  <si>
    <t>документ</t>
  </si>
  <si>
    <t xml:space="preserve">документ </t>
  </si>
  <si>
    <t>Сертификат ISO 14001:2018</t>
  </si>
  <si>
    <t>План ликивидации на гидротехнических сооружениях хвостового хозяйства АНОФ-2</t>
  </si>
  <si>
    <t>План ликивидации на гидротехнических сооружениях хвостового хозяйства АНОФ-3</t>
  </si>
  <si>
    <t>Охрана окружающей среды, общие сведения</t>
  </si>
  <si>
    <t xml:space="preserve">Сведения о безопасности гидротехнических сооружений </t>
  </si>
  <si>
    <t xml:space="preserve">Заявление о Политике в области охраны труда, промышленной и пожарной безопасности АО «Апатит» </t>
  </si>
  <si>
    <t>Сертификат ISO 9001 (IAF)</t>
  </si>
  <si>
    <t xml:space="preserve">Регламент управления внешними социальными программами АО "Апатит" </t>
  </si>
  <si>
    <t xml:space="preserve">Политика в области управления внешними социальными программами АО "Апатит" </t>
  </si>
  <si>
    <t>Критерии оценки эффективности внешних социальных программ</t>
  </si>
  <si>
    <t xml:space="preserve">Политика в области благотворительной деятельности </t>
  </si>
  <si>
    <t xml:space="preserve">Социальные показатели 
деятельности </t>
  </si>
  <si>
    <t xml:space="preserve">Примечания и пояснения </t>
  </si>
  <si>
    <t>2. ПОКАЗАТЕЛИ ПО ЭКОЛОГИИ И ЭНЕРГОЭФФЕКТИВНОСТИ</t>
  </si>
  <si>
    <t xml:space="preserve">3. СОЦИАЛЬНЫЕ ПОКАЗАТЕЛИ ДЕЯТЕЛЬНОСТИ </t>
  </si>
  <si>
    <t xml:space="preserve">Печное топливо, потребление </t>
  </si>
  <si>
    <t>ПЕРСОНАЛ И СОЦИАЛЬНЫЕ ПОКАЗАТЕЛИ</t>
  </si>
  <si>
    <t>РАЗДЕЛ 6. РАСХОДЫ НА ПРИРОДООХРАННУЮ ДЕЯТЕЛЬНОСТЬ</t>
  </si>
  <si>
    <t>РАЗДЕЛ 7. ОБЪЕМЫ ПРОИЗВОДСТВА И ВЫРУЧКА</t>
  </si>
  <si>
    <t xml:space="preserve">Смертельные случаи </t>
  </si>
  <si>
    <t>Собственное потребление природного газа (без учета газа, потребленного в технологическом процессе как сырье)</t>
  </si>
  <si>
    <t>Карбамид</t>
  </si>
  <si>
    <t>Серная кислота</t>
  </si>
  <si>
    <t>Фосфорная кислота</t>
  </si>
  <si>
    <t>Фтористый алюминий</t>
  </si>
  <si>
    <t>Апатитовый и нефелиновый концентраты</t>
  </si>
  <si>
    <t>Триполифосфат натрия</t>
  </si>
  <si>
    <t>Сульфат аммония продукт</t>
  </si>
  <si>
    <t>Сульфат аммония полуфабрикат</t>
  </si>
  <si>
    <t>esg@phosagro.ru</t>
  </si>
  <si>
    <t>РАСХОДЫ НА ПРОГРАММУ СОХРАНЕНИЯ БИОРАЗНООБРАЗИЯ</t>
  </si>
  <si>
    <t>РАЗДЕЛ 5. БИОРАЗНООБРАЗИЕ</t>
  </si>
  <si>
    <t>га</t>
  </si>
  <si>
    <t>Программа зеленая логистика</t>
  </si>
  <si>
    <t>Антимонопольные меры</t>
  </si>
  <si>
    <t>Маркетинговая политика продаж апатитового концентрата на внутреннем рынке</t>
  </si>
  <si>
    <t xml:space="preserve">Программа рекультивации </t>
  </si>
  <si>
    <t>Отчет о соблюдении принципов и рекомендаций Кодекса
корпоративного управления</t>
  </si>
  <si>
    <t>Раскрытие информации ФосАгро, связанной с изменением климата,  TCFD ОТЧЕТ 2020</t>
  </si>
  <si>
    <t xml:space="preserve">Показатели устойчивого развития по закупкам (Анкета)
</t>
  </si>
  <si>
    <t>Взаимодействие с поставщиками ПАО «ФосАгро» в области устойчивого развития компаний</t>
  </si>
  <si>
    <t>Потребление теплоэнергии (покупная - проданная + утилизационный пар)</t>
  </si>
  <si>
    <t>ч.</t>
  </si>
  <si>
    <t>АО "Апатит" с филиалами и обособленными подразделениями</t>
  </si>
  <si>
    <t>Утилизация и обезвреживание отходов, всего</t>
  </si>
  <si>
    <t xml:space="preserve">Утилизация и обезвреживание отходов I-IV классов опасности всего, </t>
  </si>
  <si>
    <t>До 3 лет</t>
  </si>
  <si>
    <t>От 4 до 7 лет</t>
  </si>
  <si>
    <t>Свыше 7 лет</t>
  </si>
  <si>
    <t>40-50 лет</t>
  </si>
  <si>
    <t>50–60 лет</t>
  </si>
  <si>
    <t xml:space="preserve">РАЗДЕЛ 3. ОБРАЩЕНИЕ С ОТХОДАМИ </t>
  </si>
  <si>
    <t>2018*</t>
  </si>
  <si>
    <t xml:space="preserve">     в том числе утилизация и обезвреживание отходов сторонними организациями** </t>
  </si>
  <si>
    <t xml:space="preserve">    в том числе отходов I-IV классов опасности переданных для утилизации и обезвреживания сторонним организациям**</t>
  </si>
  <si>
    <t>*  2018 г. является базовым годом по целевым показателям в области экологии.</t>
  </si>
  <si>
    <t>**** Для пересчета величин энергопотребления в джоули использовались коэффициенты, раскрытые на сайте Института Беркли, США (https://w.astro.berkeley.edu/~wright/fuel_energy.html).</t>
  </si>
  <si>
    <t>Удельное потребление закупаемой электроэнергии ***</t>
  </si>
  <si>
    <t xml:space="preserve">Валовые выбросы парниковых газов охвата 2 </t>
  </si>
  <si>
    <t xml:space="preserve">Валовые выбросы парниковых газов охвата 3 </t>
  </si>
  <si>
    <t>Суммарное энергопотребление****</t>
  </si>
  <si>
    <t xml:space="preserve">Собственное потребление покупной электрической энергии </t>
  </si>
  <si>
    <t xml:space="preserve">*** Показано удельное потребление закупаемой электроэнергии на тонну продукции и полуфабрикатов без учета собственной произведенной электроэнергии </t>
  </si>
  <si>
    <t>2022*</t>
  </si>
  <si>
    <t xml:space="preserve">* </t>
  </si>
  <si>
    <t>Интегрированный отчет ПАО "ФосАгро" за 2023 год</t>
  </si>
  <si>
    <t>Сертификат GMP+ R1.0</t>
  </si>
  <si>
    <t>Сертификат процесса GMP+ (БФ АО «Апатит»)</t>
  </si>
  <si>
    <t>Сертификат НАССР Балаковского филиала АО «Апатит»</t>
  </si>
  <si>
    <t>Политика ПАО «ФосАгро» о выборе внешних аудиторов и принципах формирования отношений с ними</t>
  </si>
  <si>
    <t xml:space="preserve">Налоговая стратегия </t>
  </si>
  <si>
    <t xml:space="preserve">** В разделе "обращение с отходами" дополнительно показаны количество отходов, направленных на утилизацию и обезвреживание в сторонние организации, как суммарно, так и отдельно по отходам I-IV классов опасности. </t>
  </si>
  <si>
    <t>Площадь нарушенных земель за отчетный год</t>
  </si>
  <si>
    <t>Площадь рекультивированных земель за отчетный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</si>
</sst>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0.000"/>
    <numFmt numFmtId="167" formatCode="#,##0.000"/>
    <numFmt numFmtId="168" formatCode="#,##0.00\ &quot;₽&quot;"/>
    <numFmt numFmtId="169" formatCode="0.0%"/>
  </numFmts>
  <fonts count="6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</font>
    <font>
      <sz val="10"/>
      <color indexed="63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63"/>
      <name val="Calibri"/>
      <family val="2"/>
      <charset val="204"/>
      <scheme val="minor"/>
    </font>
    <font>
      <sz val="10"/>
      <color indexed="6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 tint="0.34998626667073579"/>
      <name val="Calibri"/>
      <family val="2"/>
      <charset val="204"/>
      <scheme val="minor"/>
    </font>
    <font>
      <sz val="12"/>
      <color theme="1" tint="0.34998626667073579"/>
      <name val="Calibri"/>
      <family val="2"/>
      <charset val="204"/>
      <scheme val="minor"/>
    </font>
    <font>
      <sz val="10"/>
      <color theme="1" tint="0.34998626667073579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indexed="63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6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9"/>
      <color theme="1"/>
      <name val="PTSansPro-Regular"/>
      <family val="2"/>
    </font>
    <font>
      <b/>
      <sz val="10"/>
      <name val="Calibri"/>
      <family val="2"/>
      <charset val="204"/>
    </font>
    <font>
      <i/>
      <sz val="10"/>
      <color indexed="8"/>
      <name val="Calibri"/>
      <family val="2"/>
      <charset val="204"/>
      <scheme val="minor"/>
    </font>
    <font>
      <i/>
      <sz val="10"/>
      <color indexed="6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9"/>
      <name val="Calibri"/>
      <family val="2"/>
      <charset val="204"/>
      <scheme val="minor"/>
    </font>
    <font>
      <b/>
      <u/>
      <sz val="11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color indexed="63"/>
      <name val="Calibri"/>
      <family val="2"/>
      <charset val="204"/>
      <scheme val="minor"/>
    </font>
    <font>
      <b/>
      <sz val="8"/>
      <color indexed="63"/>
      <name val="Calibri"/>
      <family val="2"/>
      <charset val="204"/>
      <scheme val="minor"/>
    </font>
    <font>
      <b/>
      <sz val="8"/>
      <color indexed="8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1"/>
      <name val="Arial Unicode MS"/>
      <family val="2"/>
    </font>
    <font>
      <b/>
      <sz val="10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2" fillId="3" borderId="0" applyNumberFormat="0" applyBorder="0" applyProtection="0">
      <alignment horizontal="center"/>
    </xf>
    <xf numFmtId="0" fontId="3" fillId="3" borderId="1"/>
    <xf numFmtId="0" fontId="4" fillId="3" borderId="1"/>
    <xf numFmtId="0" fontId="5" fillId="0" borderId="0" applyNumberFormat="0" applyFill="0" applyBorder="0" applyAlignment="0" applyProtection="0"/>
    <xf numFmtId="0" fontId="6" fillId="0" borderId="0"/>
    <xf numFmtId="0" fontId="58" fillId="0" borderId="0"/>
  </cellStyleXfs>
  <cellXfs count="327">
    <xf numFmtId="0" fontId="0" fillId="0" borderId="0" xfId="0"/>
    <xf numFmtId="0" fontId="7" fillId="0" borderId="0" xfId="0" applyFont="1" applyBorder="1"/>
    <xf numFmtId="0" fontId="7" fillId="0" borderId="0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0" fillId="4" borderId="0" xfId="0" applyFont="1" applyFill="1" applyBorder="1"/>
    <xf numFmtId="0" fontId="10" fillId="0" borderId="0" xfId="0" applyFont="1" applyFill="1" applyBorder="1"/>
    <xf numFmtId="0" fontId="10" fillId="0" borderId="0" xfId="0" applyFont="1" applyBorder="1"/>
    <xf numFmtId="3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 vertical="center"/>
    </xf>
    <xf numFmtId="164" fontId="14" fillId="3" borderId="0" xfId="3" applyNumberFormat="1" applyFont="1" applyFill="1" applyBorder="1" applyAlignment="1" applyProtection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3" borderId="0" xfId="4" applyNumberFormat="1" applyFont="1" applyFill="1" applyBorder="1" applyAlignment="1" applyProtection="1">
      <alignment horizontal="left"/>
    </xf>
    <xf numFmtId="0" fontId="15" fillId="0" borderId="0" xfId="0" applyFont="1" applyFill="1" applyBorder="1"/>
    <xf numFmtId="0" fontId="15" fillId="4" borderId="0" xfId="0" applyFont="1" applyFill="1" applyBorder="1"/>
    <xf numFmtId="164" fontId="13" fillId="3" borderId="0" xfId="3" applyNumberFormat="1" applyFont="1" applyFill="1" applyBorder="1" applyAlignment="1" applyProtection="1">
      <alignment horizontal="center" vertical="center"/>
    </xf>
    <xf numFmtId="0" fontId="21" fillId="2" borderId="0" xfId="1" applyFont="1" applyFill="1"/>
    <xf numFmtId="0" fontId="23" fillId="2" borderId="0" xfId="0" applyFont="1" applyFill="1" applyBorder="1" applyAlignment="1">
      <alignment horizontal="right" vertical="center" wrapText="1"/>
    </xf>
    <xf numFmtId="0" fontId="24" fillId="2" borderId="0" xfId="1" applyFont="1" applyFill="1"/>
    <xf numFmtId="0" fontId="25" fillId="2" borderId="0" xfId="0" applyFont="1" applyFill="1" applyAlignment="1">
      <alignment horizontal="right" vertical="center" wrapText="1"/>
    </xf>
    <xf numFmtId="0" fontId="26" fillId="2" borderId="0" xfId="1" applyFont="1" applyFill="1"/>
    <xf numFmtId="0" fontId="20" fillId="2" borderId="0" xfId="1" applyFont="1" applyFill="1"/>
    <xf numFmtId="0" fontId="27" fillId="2" borderId="0" xfId="1" applyFont="1" applyFill="1"/>
    <xf numFmtId="0" fontId="26" fillId="2" borderId="0" xfId="1" applyFont="1" applyFill="1" applyBorder="1"/>
    <xf numFmtId="0" fontId="24" fillId="2" borderId="0" xfId="1" applyFont="1" applyFill="1" applyBorder="1"/>
    <xf numFmtId="0" fontId="21" fillId="2" borderId="0" xfId="1" applyFont="1" applyFill="1" applyBorder="1"/>
    <xf numFmtId="0" fontId="28" fillId="2" borderId="0" xfId="1" applyFont="1" applyFill="1" applyBorder="1"/>
    <xf numFmtId="0" fontId="29" fillId="2" borderId="0" xfId="1" applyFont="1" applyFill="1" applyBorder="1"/>
    <xf numFmtId="0" fontId="11" fillId="0" borderId="0" xfId="1" applyFont="1" applyFill="1" applyBorder="1" applyAlignment="1">
      <alignment horizontal="left"/>
    </xf>
    <xf numFmtId="0" fontId="12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horizontal="center" vertical="center"/>
    </xf>
    <xf numFmtId="0" fontId="33" fillId="0" borderId="0" xfId="4" applyNumberFormat="1" applyFont="1" applyFill="1" applyBorder="1" applyAlignment="1" applyProtection="1">
      <alignment horizontal="left"/>
    </xf>
    <xf numFmtId="166" fontId="34" fillId="0" borderId="0" xfId="0" applyNumberFormat="1" applyFont="1" applyFill="1" applyBorder="1" applyAlignment="1">
      <alignment horizontal="center" vertical="center"/>
    </xf>
    <xf numFmtId="0" fontId="33" fillId="0" borderId="0" xfId="4" applyNumberFormat="1" applyFont="1" applyFill="1" applyBorder="1" applyAlignment="1" applyProtection="1"/>
    <xf numFmtId="0" fontId="12" fillId="0" borderId="0" xfId="1" applyFont="1" applyFill="1" applyBorder="1" applyAlignment="1">
      <alignment horizontal="center"/>
    </xf>
    <xf numFmtId="166" fontId="36" fillId="0" borderId="0" xfId="0" applyNumberFormat="1" applyFont="1" applyFill="1" applyBorder="1" applyAlignment="1">
      <alignment horizontal="center" vertical="center"/>
    </xf>
    <xf numFmtId="164" fontId="37" fillId="0" borderId="0" xfId="3" applyNumberFormat="1" applyFont="1" applyFill="1" applyBorder="1" applyAlignment="1" applyProtection="1">
      <alignment horizontal="center"/>
    </xf>
    <xf numFmtId="166" fontId="38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/>
    <xf numFmtId="0" fontId="18" fillId="0" borderId="0" xfId="0" applyFont="1" applyFill="1" applyBorder="1"/>
    <xf numFmtId="166" fontId="39" fillId="0" borderId="0" xfId="0" applyNumberFormat="1" applyFont="1" applyFill="1" applyBorder="1" applyAlignment="1">
      <alignment horizontal="center" vertical="center"/>
    </xf>
    <xf numFmtId="0" fontId="18" fillId="0" borderId="0" xfId="1" applyFont="1" applyFill="1" applyBorder="1"/>
    <xf numFmtId="0" fontId="18" fillId="0" borderId="0" xfId="1" applyFont="1" applyFill="1" applyBorder="1" applyAlignment="1">
      <alignment horizontal="center" vertical="center"/>
    </xf>
    <xf numFmtId="0" fontId="39" fillId="0" borderId="0" xfId="4" applyNumberFormat="1" applyFont="1" applyFill="1" applyBorder="1" applyAlignment="1" applyProtection="1"/>
    <xf numFmtId="0" fontId="39" fillId="0" borderId="0" xfId="4" applyNumberFormat="1" applyFont="1" applyFill="1" applyBorder="1" applyAlignment="1" applyProtection="1">
      <alignment horizontal="left"/>
    </xf>
    <xf numFmtId="165" fontId="34" fillId="0" borderId="0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0" fontId="33" fillId="0" borderId="0" xfId="4" applyNumberFormat="1" applyFont="1" applyFill="1" applyBorder="1" applyAlignment="1" applyProtection="1">
      <alignment horizontal="left" wrapText="1"/>
    </xf>
    <xf numFmtId="0" fontId="12" fillId="0" borderId="0" xfId="1" applyFont="1" applyFill="1" applyBorder="1" applyAlignment="1">
      <alignment vertical="center"/>
    </xf>
    <xf numFmtId="164" fontId="37" fillId="0" borderId="0" xfId="3" applyNumberFormat="1" applyFont="1" applyFill="1" applyBorder="1" applyAlignment="1" applyProtection="1">
      <alignment horizontal="left"/>
    </xf>
    <xf numFmtId="167" fontId="34" fillId="0" borderId="0" xfId="0" applyNumberFormat="1" applyFont="1" applyFill="1" applyBorder="1" applyAlignment="1">
      <alignment horizontal="center" vertical="center"/>
    </xf>
    <xf numFmtId="164" fontId="39" fillId="0" borderId="0" xfId="3" applyNumberFormat="1" applyFont="1" applyFill="1" applyBorder="1" applyAlignment="1" applyProtection="1">
      <alignment horizontal="left"/>
    </xf>
    <xf numFmtId="167" fontId="39" fillId="0" borderId="0" xfId="0" applyNumberFormat="1" applyFont="1" applyFill="1" applyBorder="1" applyAlignment="1">
      <alignment horizontal="center" vertical="center"/>
    </xf>
    <xf numFmtId="9" fontId="34" fillId="0" borderId="0" xfId="0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164" fontId="39" fillId="0" borderId="0" xfId="0" applyNumberFormat="1" applyFont="1" applyFill="1" applyBorder="1" applyAlignment="1">
      <alignment horizontal="center" vertical="center"/>
    </xf>
    <xf numFmtId="0" fontId="33" fillId="0" borderId="0" xfId="4" applyNumberFormat="1" applyFont="1" applyFill="1" applyBorder="1" applyAlignment="1" applyProtection="1">
      <alignment wrapText="1"/>
    </xf>
    <xf numFmtId="0" fontId="38" fillId="0" borderId="0" xfId="4" applyNumberFormat="1" applyFont="1" applyFill="1" applyBorder="1" applyAlignment="1" applyProtection="1">
      <alignment horizontal="left" wrapText="1"/>
    </xf>
    <xf numFmtId="164" fontId="38" fillId="0" borderId="0" xfId="0" applyNumberFormat="1" applyFont="1" applyFill="1" applyBorder="1" applyAlignment="1">
      <alignment horizontal="center" vertical="center"/>
    </xf>
    <xf numFmtId="3" fontId="34" fillId="0" borderId="0" xfId="0" applyNumberFormat="1" applyFont="1" applyFill="1" applyBorder="1" applyAlignment="1">
      <alignment horizontal="center" vertical="center"/>
    </xf>
    <xf numFmtId="0" fontId="31" fillId="0" borderId="0" xfId="4" applyNumberFormat="1" applyFont="1" applyFill="1" applyBorder="1" applyAlignment="1" applyProtection="1">
      <alignment horizontal="left"/>
    </xf>
    <xf numFmtId="3" fontId="32" fillId="0" borderId="0" xfId="0" applyNumberFormat="1" applyFont="1" applyFill="1" applyBorder="1" applyAlignment="1">
      <alignment horizontal="center" vertical="center"/>
    </xf>
    <xf numFmtId="0" fontId="40" fillId="4" borderId="0" xfId="1" applyFont="1" applyFill="1" applyBorder="1" applyAlignment="1">
      <alignment horizontal="right" wrapText="1"/>
    </xf>
    <xf numFmtId="0" fontId="22" fillId="0" borderId="0" xfId="0" applyFont="1" applyBorder="1"/>
    <xf numFmtId="0" fontId="22" fillId="4" borderId="0" xfId="0" applyFont="1" applyFill="1" applyBorder="1"/>
    <xf numFmtId="0" fontId="22" fillId="0" borderId="0" xfId="0" applyFont="1" applyFill="1" applyBorder="1"/>
    <xf numFmtId="0" fontId="33" fillId="3" borderId="0" xfId="4" applyNumberFormat="1" applyFont="1" applyFill="1" applyBorder="1" applyAlignment="1" applyProtection="1">
      <alignment vertical="top" wrapText="1"/>
    </xf>
    <xf numFmtId="0" fontId="15" fillId="0" borderId="0" xfId="6" applyFont="1" applyBorder="1"/>
    <xf numFmtId="0" fontId="15" fillId="0" borderId="0" xfId="6" applyFont="1" applyFill="1" applyBorder="1"/>
    <xf numFmtId="167" fontId="42" fillId="2" borderId="0" xfId="0" applyNumberFormat="1" applyFont="1" applyFill="1" applyBorder="1" applyAlignment="1">
      <alignment horizontal="center" vertical="center"/>
    </xf>
    <xf numFmtId="167" fontId="42" fillId="2" borderId="3" xfId="0" applyNumberFormat="1" applyFont="1" applyFill="1" applyBorder="1" applyAlignment="1">
      <alignment horizontal="center" vertical="center"/>
    </xf>
    <xf numFmtId="0" fontId="17" fillId="3" borderId="0" xfId="4" applyNumberFormat="1" applyFont="1" applyFill="1" applyBorder="1" applyAlignment="1" applyProtection="1">
      <alignment horizontal="left" vertical="top" wrapText="1"/>
    </xf>
    <xf numFmtId="0" fontId="15" fillId="0" borderId="0" xfId="6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44" fillId="3" borderId="0" xfId="4" applyNumberFormat="1" applyFont="1" applyFill="1" applyBorder="1" applyAlignment="1" applyProtection="1">
      <alignment horizontal="left"/>
    </xf>
    <xf numFmtId="164" fontId="45" fillId="3" borderId="0" xfId="3" applyNumberFormat="1" applyFont="1" applyFill="1" applyBorder="1" applyAlignment="1" applyProtection="1">
      <alignment horizontal="center"/>
    </xf>
    <xf numFmtId="9" fontId="46" fillId="0" borderId="0" xfId="6" applyNumberFormat="1" applyFont="1" applyBorder="1" applyAlignment="1">
      <alignment horizontal="center" vertical="center"/>
    </xf>
    <xf numFmtId="9" fontId="47" fillId="0" borderId="0" xfId="6" applyNumberFormat="1" applyFont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/>
    </xf>
    <xf numFmtId="1" fontId="15" fillId="0" borderId="0" xfId="6" applyNumberFormat="1" applyFont="1" applyBorder="1" applyAlignment="1">
      <alignment horizontal="center" vertical="center"/>
    </xf>
    <xf numFmtId="1" fontId="15" fillId="0" borderId="0" xfId="6" applyNumberFormat="1" applyFont="1" applyFill="1" applyBorder="1" applyAlignment="1">
      <alignment horizontal="center" vertical="center"/>
    </xf>
    <xf numFmtId="1" fontId="46" fillId="0" borderId="0" xfId="6" applyNumberFormat="1" applyFont="1" applyBorder="1" applyAlignment="1">
      <alignment horizontal="center" vertical="center"/>
    </xf>
    <xf numFmtId="9" fontId="15" fillId="0" borderId="0" xfId="6" applyNumberFormat="1" applyFont="1" applyBorder="1" applyAlignment="1">
      <alignment horizontal="center" vertical="center"/>
    </xf>
    <xf numFmtId="0" fontId="11" fillId="4" borderId="0" xfId="1" applyFont="1" applyFill="1" applyBorder="1"/>
    <xf numFmtId="0" fontId="27" fillId="6" borderId="0" xfId="1" applyFont="1" applyFill="1"/>
    <xf numFmtId="0" fontId="28" fillId="6" borderId="0" xfId="1" applyFont="1" applyFill="1" applyBorder="1"/>
    <xf numFmtId="0" fontId="28" fillId="6" borderId="0" xfId="1" applyFont="1" applyFill="1"/>
    <xf numFmtId="0" fontId="29" fillId="6" borderId="0" xfId="1" applyFont="1" applyFill="1" applyBorder="1"/>
    <xf numFmtId="0" fontId="21" fillId="6" borderId="0" xfId="1" applyFont="1" applyFill="1" applyBorder="1"/>
    <xf numFmtId="0" fontId="11" fillId="4" borderId="0" xfId="1" applyFont="1" applyFill="1" applyBorder="1" applyAlignment="1">
      <alignment horizontal="center" vertical="center"/>
    </xf>
    <xf numFmtId="167" fontId="42" fillId="4" borderId="0" xfId="0" applyNumberFormat="1" applyFont="1" applyFill="1" applyBorder="1" applyAlignment="1">
      <alignment horizontal="center" vertical="center"/>
    </xf>
    <xf numFmtId="0" fontId="15" fillId="4" borderId="0" xfId="6" applyFont="1" applyFill="1" applyBorder="1"/>
    <xf numFmtId="0" fontId="11" fillId="4" borderId="0" xfId="1" applyFont="1" applyFill="1" applyBorder="1" applyAlignment="1">
      <alignment horizontal="center"/>
    </xf>
    <xf numFmtId="0" fontId="11" fillId="4" borderId="0" xfId="1" applyFont="1" applyFill="1" applyBorder="1" applyAlignment="1">
      <alignment horizontal="center" vertical="top"/>
    </xf>
    <xf numFmtId="0" fontId="19" fillId="3" borderId="0" xfId="4" applyNumberFormat="1" applyFont="1" applyFill="1" applyBorder="1" applyAlignment="1" applyProtection="1">
      <alignment horizontal="left" wrapText="1"/>
    </xf>
    <xf numFmtId="165" fontId="16" fillId="0" borderId="0" xfId="6" applyNumberFormat="1" applyFont="1" applyBorder="1" applyAlignment="1">
      <alignment horizontal="center" vertical="center"/>
    </xf>
    <xf numFmtId="0" fontId="16" fillId="0" borderId="0" xfId="6" applyFont="1" applyBorder="1" applyAlignment="1">
      <alignment horizontal="center" vertical="center"/>
    </xf>
    <xf numFmtId="0" fontId="19" fillId="3" borderId="0" xfId="4" applyNumberFormat="1" applyFont="1" applyFill="1" applyBorder="1" applyAlignment="1" applyProtection="1">
      <alignment horizontal="left" vertical="top" wrapText="1"/>
    </xf>
    <xf numFmtId="164" fontId="13" fillId="3" borderId="0" xfId="3" applyNumberFormat="1" applyFont="1" applyFill="1" applyBorder="1" applyAlignment="1" applyProtection="1">
      <alignment horizontal="center" vertical="top"/>
    </xf>
    <xf numFmtId="0" fontId="16" fillId="0" borderId="0" xfId="6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164" fontId="14" fillId="3" borderId="0" xfId="3" applyNumberFormat="1" applyFont="1" applyFill="1" applyBorder="1" applyAlignment="1" applyProtection="1">
      <alignment horizontal="center" vertical="top"/>
    </xf>
    <xf numFmtId="3" fontId="15" fillId="0" borderId="0" xfId="0" applyNumberFormat="1" applyFont="1" applyBorder="1" applyAlignment="1">
      <alignment horizontal="center" vertical="top"/>
    </xf>
    <xf numFmtId="166" fontId="16" fillId="0" borderId="0" xfId="0" applyNumberFormat="1" applyFont="1" applyBorder="1" applyAlignment="1">
      <alignment horizontal="center" vertical="top"/>
    </xf>
    <xf numFmtId="166" fontId="15" fillId="0" borderId="0" xfId="0" applyNumberFormat="1" applyFont="1" applyBorder="1" applyAlignment="1">
      <alignment horizontal="center" vertical="top"/>
    </xf>
    <xf numFmtId="166" fontId="20" fillId="0" borderId="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13" fillId="3" borderId="0" xfId="3" applyNumberFormat="1" applyFont="1" applyFill="1" applyBorder="1" applyAlignment="1" applyProtection="1">
      <alignment horizontal="center" vertical="top"/>
    </xf>
    <xf numFmtId="0" fontId="14" fillId="3" borderId="0" xfId="3" applyNumberFormat="1" applyFont="1" applyFill="1" applyBorder="1" applyAlignment="1" applyProtection="1">
      <alignment horizontal="center" vertical="top"/>
    </xf>
    <xf numFmtId="166" fontId="16" fillId="2" borderId="0" xfId="0" applyNumberFormat="1" applyFont="1" applyFill="1" applyBorder="1" applyAlignment="1">
      <alignment horizontal="center" vertical="top"/>
    </xf>
    <xf numFmtId="166" fontId="15" fillId="0" borderId="0" xfId="0" applyNumberFormat="1" applyFont="1" applyFill="1" applyBorder="1" applyAlignment="1">
      <alignment horizontal="center" vertical="top"/>
    </xf>
    <xf numFmtId="164" fontId="43" fillId="0" borderId="0" xfId="1" applyNumberFormat="1" applyFont="1" applyFill="1" applyBorder="1" applyAlignment="1">
      <alignment horizontal="center" vertical="top"/>
    </xf>
    <xf numFmtId="164" fontId="15" fillId="0" borderId="0" xfId="0" applyNumberFormat="1" applyFont="1" applyBorder="1" applyAlignment="1">
      <alignment horizontal="center" vertical="top"/>
    </xf>
    <xf numFmtId="165" fontId="15" fillId="0" borderId="0" xfId="0" applyNumberFormat="1" applyFont="1" applyBorder="1" applyAlignment="1">
      <alignment horizontal="center" vertical="top"/>
    </xf>
    <xf numFmtId="0" fontId="19" fillId="3" borderId="0" xfId="4" applyNumberFormat="1" applyFont="1" applyFill="1" applyBorder="1" applyAlignment="1" applyProtection="1">
      <alignment vertical="top"/>
    </xf>
    <xf numFmtId="165" fontId="16" fillId="0" borderId="0" xfId="0" applyNumberFormat="1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164" fontId="16" fillId="0" borderId="0" xfId="0" applyNumberFormat="1" applyFont="1" applyBorder="1" applyAlignment="1">
      <alignment horizontal="center" vertical="top"/>
    </xf>
    <xf numFmtId="164" fontId="13" fillId="2" borderId="0" xfId="3" applyNumberFormat="1" applyFont="1" applyFill="1" applyBorder="1" applyAlignment="1" applyProtection="1">
      <alignment horizontal="center" vertical="top"/>
    </xf>
    <xf numFmtId="166" fontId="15" fillId="2" borderId="0" xfId="0" applyNumberFormat="1" applyFont="1" applyFill="1" applyBorder="1" applyAlignment="1">
      <alignment horizontal="center" vertical="top"/>
    </xf>
    <xf numFmtId="167" fontId="16" fillId="0" borderId="0" xfId="0" applyNumberFormat="1" applyFont="1" applyBorder="1" applyAlignment="1">
      <alignment horizontal="center" vertical="top"/>
    </xf>
    <xf numFmtId="167" fontId="15" fillId="0" borderId="0" xfId="0" applyNumberFormat="1" applyFont="1" applyBorder="1" applyAlignment="1">
      <alignment horizontal="center" vertical="top"/>
    </xf>
    <xf numFmtId="164" fontId="15" fillId="0" borderId="0" xfId="0" applyNumberFormat="1" applyFont="1" applyFill="1" applyBorder="1" applyAlignment="1">
      <alignment horizontal="center" vertical="top"/>
    </xf>
    <xf numFmtId="164" fontId="21" fillId="0" borderId="0" xfId="0" applyNumberFormat="1" applyFont="1" applyBorder="1" applyAlignment="1">
      <alignment horizontal="center" vertical="top"/>
    </xf>
    <xf numFmtId="3" fontId="16" fillId="0" borderId="0" xfId="0" applyNumberFormat="1" applyFont="1" applyBorder="1" applyAlignment="1">
      <alignment horizontal="center" vertical="top"/>
    </xf>
    <xf numFmtId="3" fontId="15" fillId="0" borderId="0" xfId="0" applyNumberFormat="1" applyFont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30" fillId="4" borderId="0" xfId="1" applyFont="1" applyFill="1" applyBorder="1" applyAlignment="1">
      <alignment horizontal="center" vertical="top"/>
    </xf>
    <xf numFmtId="164" fontId="14" fillId="2" borderId="0" xfId="3" applyNumberFormat="1" applyFont="1" applyFill="1" applyBorder="1" applyAlignment="1" applyProtection="1">
      <alignment horizontal="center" vertical="top"/>
    </xf>
    <xf numFmtId="0" fontId="18" fillId="0" borderId="0" xfId="0" applyFont="1" applyBorder="1" applyAlignment="1">
      <alignment vertical="top"/>
    </xf>
    <xf numFmtId="0" fontId="11" fillId="4" borderId="0" xfId="1" applyFont="1" applyFill="1" applyBorder="1" applyAlignment="1">
      <alignment vertical="top"/>
    </xf>
    <xf numFmtId="0" fontId="19" fillId="3" borderId="0" xfId="4" applyNumberFormat="1" applyFont="1" applyFill="1" applyBorder="1" applyAlignment="1" applyProtection="1">
      <alignment horizontal="left" vertical="top"/>
    </xf>
    <xf numFmtId="0" fontId="17" fillId="3" borderId="0" xfId="4" applyNumberFormat="1" applyFont="1" applyFill="1" applyBorder="1" applyAlignment="1" applyProtection="1">
      <alignment horizontal="left" vertical="top"/>
    </xf>
    <xf numFmtId="0" fontId="17" fillId="3" borderId="0" xfId="4" applyNumberFormat="1" applyFont="1" applyFill="1" applyBorder="1" applyAlignment="1" applyProtection="1">
      <alignment vertical="top"/>
    </xf>
    <xf numFmtId="0" fontId="17" fillId="2" borderId="0" xfId="4" applyNumberFormat="1" applyFont="1" applyFill="1" applyBorder="1" applyAlignment="1" applyProtection="1">
      <alignment vertical="top"/>
    </xf>
    <xf numFmtId="0" fontId="17" fillId="2" borderId="0" xfId="4" applyNumberFormat="1" applyFont="1" applyFill="1" applyBorder="1" applyAlignment="1" applyProtection="1">
      <alignment horizontal="left" vertical="top"/>
    </xf>
    <xf numFmtId="164" fontId="13" fillId="3" borderId="0" xfId="3" applyNumberFormat="1" applyFont="1" applyFill="1" applyBorder="1" applyAlignment="1" applyProtection="1">
      <alignment horizontal="left" vertical="top"/>
    </xf>
    <xf numFmtId="164" fontId="14" fillId="3" borderId="0" xfId="3" applyNumberFormat="1" applyFont="1" applyFill="1" applyBorder="1" applyAlignment="1" applyProtection="1">
      <alignment horizontal="left" vertical="top"/>
    </xf>
    <xf numFmtId="0" fontId="19" fillId="3" borderId="0" xfId="4" applyNumberFormat="1" applyFont="1" applyFill="1" applyBorder="1" applyAlignment="1" applyProtection="1">
      <alignment vertical="top" wrapText="1"/>
    </xf>
    <xf numFmtId="0" fontId="11" fillId="4" borderId="0" xfId="1" applyFont="1" applyFill="1" applyBorder="1" applyAlignment="1">
      <alignment horizontal="left" vertical="top"/>
    </xf>
    <xf numFmtId="0" fontId="48" fillId="4" borderId="0" xfId="1" applyFont="1" applyFill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3" fontId="34" fillId="0" borderId="0" xfId="0" applyNumberFormat="1" applyFont="1" applyBorder="1" applyAlignment="1">
      <alignment horizontal="center" vertical="top"/>
    </xf>
    <xf numFmtId="164" fontId="37" fillId="3" borderId="0" xfId="3" applyNumberFormat="1" applyFont="1" applyFill="1" applyBorder="1" applyAlignment="1" applyProtection="1">
      <alignment horizontal="center" vertical="top"/>
    </xf>
    <xf numFmtId="1" fontId="34" fillId="0" borderId="0" xfId="0" applyNumberFormat="1" applyFont="1" applyBorder="1" applyAlignment="1">
      <alignment horizontal="center" vertical="top"/>
    </xf>
    <xf numFmtId="2" fontId="15" fillId="0" borderId="0" xfId="0" applyNumberFormat="1" applyFont="1" applyBorder="1" applyAlignment="1">
      <alignment horizontal="center" vertical="top"/>
    </xf>
    <xf numFmtId="2" fontId="21" fillId="2" borderId="0" xfId="0" applyNumberFormat="1" applyFont="1" applyFill="1" applyBorder="1" applyAlignment="1">
      <alignment horizontal="center" vertical="top"/>
    </xf>
    <xf numFmtId="0" fontId="11" fillId="4" borderId="0" xfId="1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7" fillId="3" borderId="0" xfId="4" applyNumberFormat="1" applyFont="1" applyFill="1" applyBorder="1" applyAlignment="1" applyProtection="1">
      <alignment horizontal="center" vertical="top"/>
    </xf>
    <xf numFmtId="0" fontId="49" fillId="2" borderId="0" xfId="1" applyFont="1" applyFill="1"/>
    <xf numFmtId="3" fontId="17" fillId="3" borderId="0" xfId="4" applyNumberFormat="1" applyFont="1" applyFill="1" applyBorder="1" applyAlignment="1" applyProtection="1">
      <alignment horizontal="center" vertical="top"/>
    </xf>
    <xf numFmtId="0" fontId="17" fillId="3" borderId="0" xfId="4" applyNumberFormat="1" applyFont="1" applyFill="1" applyBorder="1" applyAlignment="1" applyProtection="1">
      <alignment horizontal="center" vertical="top" wrapText="1"/>
    </xf>
    <xf numFmtId="0" fontId="19" fillId="3" borderId="0" xfId="4" applyNumberFormat="1" applyFont="1" applyFill="1" applyBorder="1" applyAlignment="1" applyProtection="1">
      <alignment horizontal="center" vertical="top"/>
    </xf>
    <xf numFmtId="0" fontId="11" fillId="2" borderId="0" xfId="1" applyFont="1" applyFill="1" applyBorder="1" applyAlignment="1">
      <alignment horizontal="center" vertical="top"/>
    </xf>
    <xf numFmtId="0" fontId="11" fillId="4" borderId="0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center" vertical="top" wrapText="1"/>
    </xf>
    <xf numFmtId="0" fontId="51" fillId="5" borderId="0" xfId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14" fillId="0" borderId="0" xfId="3" applyNumberFormat="1" applyFont="1" applyFill="1" applyBorder="1" applyAlignment="1" applyProtection="1">
      <alignment vertical="top"/>
    </xf>
    <xf numFmtId="164" fontId="37" fillId="0" borderId="0" xfId="3" applyNumberFormat="1" applyFont="1" applyFill="1" applyBorder="1" applyAlignment="1" applyProtection="1">
      <alignment vertical="top"/>
    </xf>
    <xf numFmtId="0" fontId="12" fillId="0" borderId="0" xfId="1" applyFont="1" applyFill="1" applyBorder="1" applyAlignment="1">
      <alignment vertical="top"/>
    </xf>
    <xf numFmtId="0" fontId="41" fillId="3" borderId="0" xfId="4" applyNumberFormat="1" applyFont="1" applyFill="1" applyBorder="1" applyAlignment="1" applyProtection="1">
      <alignment horizontal="center" vertical="top" wrapText="1"/>
    </xf>
    <xf numFmtId="164" fontId="52" fillId="3" borderId="0" xfId="3" applyNumberFormat="1" applyFont="1" applyFill="1" applyBorder="1" applyAlignment="1" applyProtection="1">
      <alignment horizontal="center" vertical="top" wrapText="1"/>
    </xf>
    <xf numFmtId="164" fontId="53" fillId="3" borderId="0" xfId="3" applyNumberFormat="1" applyFont="1" applyFill="1" applyBorder="1" applyAlignment="1" applyProtection="1">
      <alignment horizontal="center" vertical="top" wrapText="1"/>
    </xf>
    <xf numFmtId="0" fontId="54" fillId="3" borderId="0" xfId="4" applyNumberFormat="1" applyFont="1" applyFill="1" applyBorder="1" applyAlignment="1" applyProtection="1">
      <alignment horizontal="center" vertical="top" wrapText="1"/>
    </xf>
    <xf numFmtId="0" fontId="17" fillId="6" borderId="6" xfId="4" applyNumberFormat="1" applyFont="1" applyFill="1" applyBorder="1" applyAlignment="1" applyProtection="1">
      <alignment horizontal="center" vertical="top"/>
    </xf>
    <xf numFmtId="166" fontId="20" fillId="6" borderId="6" xfId="0" applyNumberFormat="1" applyFont="1" applyFill="1" applyBorder="1" applyAlignment="1">
      <alignment horizontal="center" vertical="top"/>
    </xf>
    <xf numFmtId="166" fontId="20" fillId="2" borderId="0" xfId="0" applyNumberFormat="1" applyFont="1" applyFill="1" applyBorder="1" applyAlignment="1">
      <alignment horizontal="center" vertical="top"/>
    </xf>
    <xf numFmtId="0" fontId="15" fillId="2" borderId="0" xfId="0" applyFont="1" applyFill="1" applyBorder="1" applyAlignment="1">
      <alignment vertical="top"/>
    </xf>
    <xf numFmtId="165" fontId="16" fillId="6" borderId="6" xfId="0" applyNumberFormat="1" applyFont="1" applyFill="1" applyBorder="1" applyAlignment="1">
      <alignment horizontal="center" vertical="top"/>
    </xf>
    <xf numFmtId="166" fontId="16" fillId="6" borderId="6" xfId="0" applyNumberFormat="1" applyFont="1" applyFill="1" applyBorder="1" applyAlignment="1">
      <alignment horizontal="center" vertical="top"/>
    </xf>
    <xf numFmtId="0" fontId="17" fillId="2" borderId="0" xfId="4" applyNumberFormat="1" applyFont="1" applyFill="1" applyBorder="1" applyAlignment="1" applyProtection="1">
      <alignment horizontal="center" vertical="top"/>
    </xf>
    <xf numFmtId="0" fontId="0" fillId="0" borderId="0" xfId="0" applyFont="1" applyFill="1" applyBorder="1" applyAlignment="1">
      <alignment wrapText="1"/>
    </xf>
    <xf numFmtId="0" fontId="10" fillId="2" borderId="0" xfId="1" applyFont="1" applyFill="1" applyBorder="1" applyAlignment="1">
      <alignment horizontal="left" vertical="top" wrapText="1"/>
    </xf>
    <xf numFmtId="0" fontId="10" fillId="2" borderId="0" xfId="1" applyFont="1" applyFill="1" applyBorder="1" applyAlignment="1">
      <alignment horizontal="left" vertical="top" wrapText="1"/>
    </xf>
    <xf numFmtId="0" fontId="17" fillId="3" borderId="0" xfId="4" applyNumberFormat="1" applyFont="1" applyFill="1" applyBorder="1" applyAlignment="1" applyProtection="1">
      <alignment horizontal="left" vertical="top" indent="1"/>
    </xf>
    <xf numFmtId="164" fontId="14" fillId="3" borderId="0" xfId="3" applyNumberFormat="1" applyFont="1" applyFill="1" applyBorder="1" applyAlignment="1" applyProtection="1">
      <alignment horizontal="left" vertical="top" indent="1"/>
    </xf>
    <xf numFmtId="0" fontId="17" fillId="3" borderId="0" xfId="4" applyNumberFormat="1" applyFont="1" applyFill="1" applyBorder="1" applyAlignment="1" applyProtection="1">
      <alignment horizontal="left" vertical="top" wrapText="1" indent="1"/>
    </xf>
    <xf numFmtId="0" fontId="21" fillId="3" borderId="0" xfId="4" applyNumberFormat="1" applyFont="1" applyFill="1" applyBorder="1" applyAlignment="1" applyProtection="1">
      <alignment horizontal="left" vertical="top" wrapText="1" indent="1"/>
    </xf>
    <xf numFmtId="0" fontId="15" fillId="0" borderId="0" xfId="0" applyFont="1" applyBorder="1" applyAlignment="1">
      <alignment horizontal="left" vertical="top" indent="1"/>
    </xf>
    <xf numFmtId="168" fontId="15" fillId="0" borderId="0" xfId="6" applyNumberFormat="1" applyFont="1" applyBorder="1" applyAlignment="1">
      <alignment horizontal="center" vertical="center"/>
    </xf>
    <xf numFmtId="0" fontId="15" fillId="0" borderId="0" xfId="6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48" fillId="4" borderId="0" xfId="0" applyFont="1" applyFill="1" applyAlignment="1">
      <alignment vertical="top" wrapText="1"/>
    </xf>
    <xf numFmtId="0" fontId="11" fillId="4" borderId="0" xfId="4" applyNumberFormat="1" applyFont="1" applyFill="1" applyBorder="1" applyAlignment="1" applyProtection="1">
      <alignment horizontal="left"/>
    </xf>
    <xf numFmtId="3" fontId="15" fillId="0" borderId="0" xfId="6" applyNumberFormat="1" applyFont="1" applyBorder="1" applyAlignment="1">
      <alignment horizontal="center" vertical="top"/>
    </xf>
    <xf numFmtId="3" fontId="17" fillId="2" borderId="0" xfId="4" applyNumberFormat="1" applyFont="1" applyFill="1" applyBorder="1" applyAlignment="1" applyProtection="1">
      <alignment horizontal="center" vertical="top"/>
    </xf>
    <xf numFmtId="2" fontId="17" fillId="2" borderId="0" xfId="4" applyNumberFormat="1" applyFont="1" applyFill="1" applyBorder="1" applyAlignment="1" applyProtection="1">
      <alignment horizontal="center" vertical="top"/>
    </xf>
    <xf numFmtId="166" fontId="15" fillId="0" borderId="0" xfId="0" applyNumberFormat="1" applyFont="1" applyBorder="1" applyAlignment="1">
      <alignment horizontal="center"/>
    </xf>
    <xf numFmtId="167" fontId="15" fillId="0" borderId="0" xfId="0" applyNumberFormat="1" applyFont="1" applyBorder="1" applyAlignment="1">
      <alignment horizontal="center"/>
    </xf>
    <xf numFmtId="166" fontId="16" fillId="0" borderId="0" xfId="0" applyNumberFormat="1" applyFont="1" applyBorder="1" applyAlignment="1">
      <alignment horizontal="center"/>
    </xf>
    <xf numFmtId="166" fontId="16" fillId="0" borderId="0" xfId="0" applyNumberFormat="1" applyFont="1" applyBorder="1" applyAlignment="1">
      <alignment vertical="top"/>
    </xf>
    <xf numFmtId="9" fontId="16" fillId="0" borderId="0" xfId="0" applyNumberFormat="1" applyFont="1" applyBorder="1" applyAlignment="1">
      <alignment vertical="top"/>
    </xf>
    <xf numFmtId="164" fontId="13" fillId="3" borderId="0" xfId="3" applyNumberFormat="1" applyFont="1" applyFill="1" applyBorder="1" applyAlignment="1" applyProtection="1">
      <alignment horizontal="left" vertical="top"/>
    </xf>
    <xf numFmtId="3" fontId="15" fillId="0" borderId="0" xfId="0" applyNumberFormat="1" applyFont="1" applyFill="1" applyBorder="1" applyAlignment="1">
      <alignment horizontal="center" vertical="top"/>
    </xf>
    <xf numFmtId="164" fontId="18" fillId="3" borderId="0" xfId="3" applyNumberFormat="1" applyFont="1" applyFill="1" applyBorder="1" applyAlignment="1" applyProtection="1">
      <alignment horizontal="left" vertical="top" indent="1"/>
    </xf>
    <xf numFmtId="164" fontId="18" fillId="3" borderId="0" xfId="3" applyNumberFormat="1" applyFont="1" applyFill="1" applyBorder="1" applyAlignment="1" applyProtection="1">
      <alignment horizontal="center" vertical="top"/>
    </xf>
    <xf numFmtId="167" fontId="18" fillId="0" borderId="0" xfId="0" applyNumberFormat="1" applyFont="1" applyBorder="1" applyAlignment="1">
      <alignment horizontal="center" vertical="top"/>
    </xf>
    <xf numFmtId="4" fontId="16" fillId="0" borderId="0" xfId="0" applyNumberFormat="1" applyFont="1" applyBorder="1" applyAlignment="1">
      <alignment horizontal="center" vertical="top"/>
    </xf>
    <xf numFmtId="4" fontId="15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 vertical="top"/>
    </xf>
    <xf numFmtId="169" fontId="16" fillId="0" borderId="0" xfId="0" applyNumberFormat="1" applyFont="1" applyBorder="1" applyAlignment="1">
      <alignment horizontal="center" vertical="top"/>
    </xf>
    <xf numFmtId="169" fontId="15" fillId="0" borderId="0" xfId="0" applyNumberFormat="1" applyFont="1" applyBorder="1" applyAlignment="1">
      <alignment horizontal="center" vertical="top"/>
    </xf>
    <xf numFmtId="164" fontId="13" fillId="3" borderId="0" xfId="3" applyNumberFormat="1" applyFont="1" applyFill="1" applyBorder="1" applyAlignment="1" applyProtection="1">
      <alignment horizontal="left" vertical="top" indent="1"/>
    </xf>
    <xf numFmtId="164" fontId="14" fillId="3" borderId="0" xfId="3" applyNumberFormat="1" applyFont="1" applyFill="1" applyBorder="1" applyAlignment="1" applyProtection="1">
      <alignment horizontal="left" vertical="top" wrapText="1" indent="1"/>
    </xf>
    <xf numFmtId="167" fontId="15" fillId="0" borderId="0" xfId="0" applyNumberFormat="1" applyFont="1" applyBorder="1" applyAlignment="1">
      <alignment vertical="top"/>
    </xf>
    <xf numFmtId="168" fontId="15" fillId="2" borderId="0" xfId="6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top"/>
    </xf>
    <xf numFmtId="164" fontId="13" fillId="3" borderId="0" xfId="3" applyNumberFormat="1" applyFont="1" applyFill="1" applyBorder="1" applyAlignment="1" applyProtection="1">
      <alignment horizontal="left" vertical="top" wrapText="1" indent="1"/>
    </xf>
    <xf numFmtId="164" fontId="14" fillId="0" borderId="0" xfId="3" applyNumberFormat="1" applyFont="1" applyFill="1" applyBorder="1" applyAlignment="1" applyProtection="1">
      <alignment horizontal="left" vertical="top" indent="1"/>
    </xf>
    <xf numFmtId="164" fontId="14" fillId="0" borderId="0" xfId="3" applyNumberFormat="1" applyFont="1" applyFill="1" applyBorder="1" applyAlignment="1" applyProtection="1">
      <alignment horizontal="center" vertical="top"/>
    </xf>
    <xf numFmtId="167" fontId="15" fillId="0" borderId="0" xfId="0" applyNumberFormat="1" applyFont="1" applyFill="1" applyBorder="1" applyAlignment="1">
      <alignment horizontal="center" vertical="top"/>
    </xf>
    <xf numFmtId="4" fontId="15" fillId="0" borderId="0" xfId="0" applyNumberFormat="1" applyFont="1" applyFill="1" applyBorder="1" applyAlignment="1">
      <alignment horizontal="center" vertical="top"/>
    </xf>
    <xf numFmtId="169" fontId="16" fillId="0" borderId="0" xfId="0" applyNumberFormat="1" applyFont="1" applyFill="1" applyBorder="1" applyAlignment="1">
      <alignment horizontal="center" vertical="top"/>
    </xf>
    <xf numFmtId="169" fontId="15" fillId="0" borderId="0" xfId="0" applyNumberFormat="1" applyFont="1" applyFill="1" applyBorder="1" applyAlignment="1">
      <alignment horizontal="center" vertical="top"/>
    </xf>
    <xf numFmtId="0" fontId="17" fillId="0" borderId="0" xfId="4" applyNumberFormat="1" applyFont="1" applyFill="1" applyBorder="1" applyAlignment="1" applyProtection="1">
      <alignment horizontal="left" vertical="top"/>
    </xf>
    <xf numFmtId="4" fontId="21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 vertical="top"/>
    </xf>
    <xf numFmtId="164" fontId="20" fillId="0" borderId="0" xfId="0" applyNumberFormat="1" applyFont="1" applyBorder="1" applyAlignment="1">
      <alignment horizontal="center" vertical="top"/>
    </xf>
    <xf numFmtId="164" fontId="20" fillId="0" borderId="0" xfId="0" applyNumberFormat="1" applyFont="1" applyFill="1" applyBorder="1" applyAlignment="1">
      <alignment horizontal="center" vertical="top"/>
    </xf>
    <xf numFmtId="164" fontId="20" fillId="2" borderId="0" xfId="0" applyNumberFormat="1" applyFont="1" applyFill="1" applyBorder="1" applyAlignment="1">
      <alignment horizontal="center" vertical="top"/>
    </xf>
    <xf numFmtId="2" fontId="15" fillId="2" borderId="0" xfId="0" applyNumberFormat="1" applyFont="1" applyFill="1" applyBorder="1" applyAlignment="1">
      <alignment horizontal="center" vertical="top"/>
    </xf>
    <xf numFmtId="165" fontId="20" fillId="2" borderId="0" xfId="0" applyNumberFormat="1" applyFont="1" applyFill="1" applyBorder="1" applyAlignment="1">
      <alignment horizontal="center" vertical="top"/>
    </xf>
    <xf numFmtId="164" fontId="43" fillId="2" borderId="0" xfId="1" applyNumberFormat="1" applyFont="1" applyFill="1" applyBorder="1" applyAlignment="1">
      <alignment horizontal="center" vertical="top"/>
    </xf>
    <xf numFmtId="165" fontId="21" fillId="2" borderId="0" xfId="0" applyNumberFormat="1" applyFont="1" applyFill="1" applyBorder="1" applyAlignment="1">
      <alignment horizontal="center" vertical="top"/>
    </xf>
    <xf numFmtId="166" fontId="15" fillId="0" borderId="0" xfId="0" applyNumberFormat="1" applyFont="1" applyBorder="1" applyAlignment="1">
      <alignment vertical="top"/>
    </xf>
    <xf numFmtId="164" fontId="21" fillId="2" borderId="0" xfId="0" applyNumberFormat="1" applyFont="1" applyFill="1" applyBorder="1" applyAlignment="1">
      <alignment horizontal="center" vertical="top"/>
    </xf>
    <xf numFmtId="0" fontId="10" fillId="2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wrapText="1"/>
    </xf>
    <xf numFmtId="0" fontId="21" fillId="0" borderId="0" xfId="4" applyNumberFormat="1" applyFont="1" applyFill="1" applyBorder="1" applyAlignment="1" applyProtection="1">
      <alignment horizontal="center" vertical="top"/>
    </xf>
    <xf numFmtId="0" fontId="11" fillId="4" borderId="0" xfId="1" applyFont="1" applyFill="1" applyBorder="1" applyAlignment="1">
      <alignment horizontal="left" wrapText="1"/>
    </xf>
    <xf numFmtId="166" fontId="3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wrapText="1"/>
    </xf>
    <xf numFmtId="0" fontId="56" fillId="2" borderId="0" xfId="1" applyFont="1" applyFill="1" applyBorder="1" applyAlignment="1">
      <alignment horizontal="left" vertical="top" wrapText="1"/>
    </xf>
    <xf numFmtId="0" fontId="5" fillId="0" borderId="0" xfId="5" applyFill="1" applyBorder="1" applyAlignment="1">
      <alignment wrapTex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top"/>
    </xf>
    <xf numFmtId="0" fontId="5" fillId="0" borderId="0" xfId="5" applyFill="1" applyBorder="1" applyAlignment="1">
      <alignment horizontal="center" vertical="top"/>
    </xf>
    <xf numFmtId="0" fontId="5" fillId="2" borderId="0" xfId="5" applyFill="1" applyBorder="1" applyAlignment="1">
      <alignment horizontal="center" vertical="top"/>
    </xf>
    <xf numFmtId="0" fontId="5" fillId="0" borderId="0" xfId="5" applyAlignment="1">
      <alignment horizontal="center" vertical="top"/>
    </xf>
    <xf numFmtId="0" fontId="0" fillId="0" borderId="0" xfId="0" applyAlignment="1">
      <alignment horizontal="center" vertical="top"/>
    </xf>
    <xf numFmtId="164" fontId="5" fillId="0" borderId="0" xfId="5" applyNumberFormat="1" applyFill="1" applyBorder="1" applyAlignment="1" applyProtection="1">
      <alignment horizontal="center" vertical="top"/>
    </xf>
    <xf numFmtId="164" fontId="5" fillId="0" borderId="0" xfId="5" applyNumberFormat="1" applyFill="1" applyBorder="1" applyAlignment="1" applyProtection="1">
      <alignment horizontal="center" vertical="top" wrapText="1"/>
    </xf>
    <xf numFmtId="164" fontId="35" fillId="0" borderId="0" xfId="3" applyNumberFormat="1" applyFont="1" applyFill="1" applyBorder="1" applyAlignment="1" applyProtection="1">
      <alignment horizontal="center" vertical="top"/>
    </xf>
    <xf numFmtId="164" fontId="37" fillId="0" borderId="0" xfId="3" applyNumberFormat="1" applyFont="1" applyFill="1" applyBorder="1" applyAlignment="1" applyProtection="1">
      <alignment horizontal="center" vertical="top"/>
    </xf>
    <xf numFmtId="0" fontId="14" fillId="0" borderId="0" xfId="3" applyNumberFormat="1" applyFont="1" applyFill="1" applyBorder="1" applyAlignment="1" applyProtection="1">
      <alignment horizontal="center" vertical="top"/>
    </xf>
    <xf numFmtId="0" fontId="12" fillId="0" borderId="0" xfId="1" applyFont="1" applyFill="1" applyBorder="1" applyAlignment="1">
      <alignment horizontal="center" vertical="top"/>
    </xf>
    <xf numFmtId="164" fontId="39" fillId="0" borderId="0" xfId="3" applyNumberFormat="1" applyFont="1" applyFill="1" applyBorder="1" applyAlignment="1" applyProtection="1">
      <alignment horizontal="center" vertical="top"/>
    </xf>
    <xf numFmtId="0" fontId="18" fillId="0" borderId="0" xfId="1" applyFont="1" applyFill="1" applyBorder="1" applyAlignment="1">
      <alignment horizontal="center" vertical="top"/>
    </xf>
    <xf numFmtId="0" fontId="34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center" vertical="top"/>
    </xf>
    <xf numFmtId="0" fontId="55" fillId="0" borderId="0" xfId="1" applyFont="1" applyFill="1" applyBorder="1" applyAlignment="1">
      <alignment horizontal="left" vertical="top" wrapText="1"/>
    </xf>
    <xf numFmtId="0" fontId="11" fillId="0" borderId="0" xfId="1" applyFont="1" applyFill="1" applyBorder="1" applyAlignment="1">
      <alignment vertical="top" wrapText="1"/>
    </xf>
    <xf numFmtId="0" fontId="0" fillId="4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10" fillId="2" borderId="0" xfId="1" applyFont="1" applyFill="1" applyBorder="1" applyAlignment="1">
      <alignment horizontal="left" vertical="top"/>
    </xf>
    <xf numFmtId="0" fontId="5" fillId="0" borderId="0" xfId="5" applyNumberFormat="1" applyFill="1" applyBorder="1" applyAlignment="1" applyProtection="1">
      <alignment horizontal="center" vertical="top"/>
    </xf>
    <xf numFmtId="0" fontId="56" fillId="0" borderId="0" xfId="1" applyFont="1" applyFill="1" applyBorder="1" applyAlignment="1">
      <alignment horizontal="left" vertical="top" wrapText="1"/>
    </xf>
    <xf numFmtId="0" fontId="40" fillId="0" borderId="0" xfId="1" applyFont="1" applyFill="1" applyBorder="1" applyAlignment="1">
      <alignment horizontal="right" wrapText="1"/>
    </xf>
    <xf numFmtId="3" fontId="42" fillId="0" borderId="0" xfId="0" applyNumberFormat="1" applyFont="1" applyFill="1" applyAlignment="1">
      <alignment horizontal="center" vertical="top"/>
    </xf>
    <xf numFmtId="3" fontId="15" fillId="0" borderId="0" xfId="0" applyNumberFormat="1" applyFont="1" applyFill="1" applyBorder="1" applyAlignment="1">
      <alignment vertical="top"/>
    </xf>
    <xf numFmtId="164" fontId="20" fillId="3" borderId="0" xfId="3" applyNumberFormat="1" applyFont="1" applyFill="1" applyBorder="1" applyAlignment="1" applyProtection="1">
      <alignment horizontal="left" vertical="top"/>
    </xf>
    <xf numFmtId="164" fontId="20" fillId="3" borderId="0" xfId="3" applyNumberFormat="1" applyFont="1" applyFill="1" applyBorder="1" applyAlignment="1" applyProtection="1">
      <alignment horizontal="center" vertical="top"/>
    </xf>
    <xf numFmtId="4" fontId="20" fillId="0" borderId="0" xfId="0" applyNumberFormat="1" applyFont="1" applyBorder="1" applyAlignment="1">
      <alignment horizontal="center" vertical="top"/>
    </xf>
    <xf numFmtId="164" fontId="21" fillId="3" borderId="0" xfId="3" applyNumberFormat="1" applyFont="1" applyFill="1" applyBorder="1" applyAlignment="1" applyProtection="1">
      <alignment horizontal="left" vertical="top" indent="1"/>
    </xf>
    <xf numFmtId="164" fontId="21" fillId="3" borderId="0" xfId="3" applyNumberFormat="1" applyFont="1" applyFill="1" applyBorder="1" applyAlignment="1" applyProtection="1">
      <alignment horizontal="center" vertical="top"/>
    </xf>
    <xf numFmtId="4" fontId="21" fillId="0" borderId="0" xfId="0" applyNumberFormat="1" applyFont="1" applyBorder="1" applyAlignment="1">
      <alignment horizontal="center" vertical="top"/>
    </xf>
    <xf numFmtId="2" fontId="15" fillId="0" borderId="0" xfId="0" applyNumberFormat="1" applyFont="1" applyFill="1" applyBorder="1" applyAlignment="1">
      <alignment horizontal="center" vertical="top"/>
    </xf>
    <xf numFmtId="164" fontId="16" fillId="0" borderId="0" xfId="0" applyNumberFormat="1" applyFont="1" applyFill="1" applyBorder="1" applyAlignment="1">
      <alignment horizontal="center" vertical="top"/>
    </xf>
    <xf numFmtId="0" fontId="19" fillId="0" borderId="0" xfId="4" applyNumberFormat="1" applyFont="1" applyFill="1" applyBorder="1" applyAlignment="1" applyProtection="1">
      <alignment vertical="top"/>
    </xf>
    <xf numFmtId="0" fontId="13" fillId="0" borderId="0" xfId="3" applyNumberFormat="1" applyFont="1" applyFill="1" applyBorder="1" applyAlignment="1" applyProtection="1">
      <alignment horizontal="center" vertical="top"/>
    </xf>
    <xf numFmtId="166" fontId="43" fillId="0" borderId="0" xfId="6" applyNumberFormat="1" applyFont="1" applyFill="1" applyBorder="1" applyAlignment="1">
      <alignment horizontal="center"/>
    </xf>
    <xf numFmtId="0" fontId="17" fillId="0" borderId="0" xfId="4" applyNumberFormat="1" applyFont="1" applyFill="1" applyBorder="1" applyAlignment="1" applyProtection="1">
      <alignment horizontal="left" vertical="top" indent="1"/>
    </xf>
    <xf numFmtId="0" fontId="44" fillId="0" borderId="0" xfId="4" applyNumberFormat="1" applyFont="1" applyFill="1" applyBorder="1" applyAlignment="1" applyProtection="1">
      <alignment horizontal="left" vertical="top" indent="1"/>
    </xf>
    <xf numFmtId="0" fontId="57" fillId="2" borderId="0" xfId="1" applyFont="1" applyFill="1"/>
    <xf numFmtId="0" fontId="5" fillId="6" borderId="0" xfId="5" applyFill="1"/>
    <xf numFmtId="0" fontId="30" fillId="7" borderId="0" xfId="1" applyFont="1" applyFill="1" applyBorder="1" applyAlignment="1">
      <alignment horizontal="left" vertical="top"/>
    </xf>
    <xf numFmtId="0" fontId="10" fillId="2" borderId="0" xfId="1" applyFont="1" applyFill="1" applyBorder="1" applyAlignment="1">
      <alignment vertical="top" wrapText="1"/>
    </xf>
    <xf numFmtId="0" fontId="30" fillId="7" borderId="0" xfId="1" applyFont="1" applyFill="1" applyBorder="1" applyAlignment="1">
      <alignment horizontal="left" vertical="top" wrapText="1"/>
    </xf>
    <xf numFmtId="164" fontId="13" fillId="4" borderId="0" xfId="3" applyNumberFormat="1" applyFont="1" applyFill="1" applyBorder="1" applyAlignment="1" applyProtection="1">
      <alignment horizontal="center" vertical="top"/>
    </xf>
    <xf numFmtId="0" fontId="15" fillId="2" borderId="0" xfId="6" applyFont="1" applyFill="1" applyBorder="1" applyAlignment="1">
      <alignment horizontal="center" vertical="top"/>
    </xf>
    <xf numFmtId="3" fontId="15" fillId="2" borderId="0" xfId="6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wrapText="1"/>
    </xf>
    <xf numFmtId="0" fontId="10" fillId="2" borderId="0" xfId="1" applyFont="1" applyFill="1" applyBorder="1" applyAlignment="1">
      <alignment horizontal="left" vertical="top" wrapText="1"/>
    </xf>
    <xf numFmtId="0" fontId="30" fillId="8" borderId="0" xfId="1" applyFont="1" applyFill="1" applyBorder="1" applyAlignment="1">
      <alignment horizontal="left" vertical="top"/>
    </xf>
    <xf numFmtId="0" fontId="30" fillId="7" borderId="0" xfId="1" applyFont="1" applyFill="1" applyBorder="1"/>
    <xf numFmtId="0" fontId="30" fillId="7" borderId="0" xfId="1" applyFont="1" applyFill="1" applyBorder="1" applyAlignment="1">
      <alignment wrapText="1"/>
    </xf>
    <xf numFmtId="0" fontId="30" fillId="7" borderId="0" xfId="1" applyFont="1" applyFill="1" applyBorder="1" applyAlignment="1">
      <alignment horizontal="left"/>
    </xf>
    <xf numFmtId="165" fontId="15" fillId="0" borderId="0" xfId="0" applyNumberFormat="1" applyFont="1" applyFill="1" applyBorder="1" applyAlignment="1">
      <alignment horizontal="center" vertical="top"/>
    </xf>
    <xf numFmtId="165" fontId="21" fillId="0" borderId="0" xfId="0" applyNumberFormat="1" applyFont="1" applyFill="1" applyBorder="1" applyAlignment="1">
      <alignment horizontal="center" vertical="top"/>
    </xf>
    <xf numFmtId="2" fontId="17" fillId="3" borderId="0" xfId="4" applyNumberFormat="1" applyFont="1" applyFill="1" applyBorder="1" applyAlignment="1" applyProtection="1">
      <alignment horizontal="center" vertical="top"/>
    </xf>
    <xf numFmtId="165" fontId="15" fillId="0" borderId="0" xfId="0" applyNumberFormat="1" applyFont="1" applyBorder="1" applyAlignment="1">
      <alignment vertical="top"/>
    </xf>
    <xf numFmtId="4" fontId="15" fillId="0" borderId="0" xfId="0" applyNumberFormat="1" applyFont="1" applyBorder="1"/>
    <xf numFmtId="164" fontId="21" fillId="0" borderId="0" xfId="0" applyNumberFormat="1" applyFont="1" applyFill="1" applyBorder="1" applyAlignment="1">
      <alignment horizontal="center" vertical="top"/>
    </xf>
    <xf numFmtId="167" fontId="16" fillId="0" borderId="0" xfId="0" applyNumberFormat="1" applyFont="1" applyFill="1" applyBorder="1" applyAlignment="1">
      <alignment horizontal="center" vertical="top"/>
    </xf>
    <xf numFmtId="0" fontId="59" fillId="2" borderId="0" xfId="1" applyFont="1" applyFill="1" applyBorder="1" applyAlignment="1">
      <alignment horizontal="center" vertical="center"/>
    </xf>
    <xf numFmtId="0" fontId="18" fillId="2" borderId="0" xfId="6" applyFont="1" applyFill="1" applyBorder="1" applyAlignment="1">
      <alignment horizontal="center" vertical="center"/>
    </xf>
    <xf numFmtId="9" fontId="60" fillId="2" borderId="0" xfId="6" applyNumberFormat="1" applyFont="1" applyFill="1" applyBorder="1" applyAlignment="1">
      <alignment horizontal="center" vertical="center"/>
    </xf>
    <xf numFmtId="0" fontId="17" fillId="3" borderId="0" xfId="4" applyNumberFormat="1" applyFont="1" applyFill="1" applyBorder="1" applyAlignment="1" applyProtection="1">
      <alignment horizontal="left" wrapText="1"/>
    </xf>
    <xf numFmtId="0" fontId="22" fillId="0" borderId="0" xfId="0" applyFont="1" applyBorder="1" applyAlignment="1">
      <alignment horizontal="center"/>
    </xf>
    <xf numFmtId="3" fontId="21" fillId="2" borderId="0" xfId="6" applyNumberFormat="1" applyFont="1" applyFill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Font="1" applyBorder="1" applyAlignment="1">
      <alignment vertical="top"/>
    </xf>
    <xf numFmtId="0" fontId="10" fillId="2" borderId="0" xfId="1" applyFont="1" applyFill="1" applyBorder="1" applyAlignment="1">
      <alignment horizontal="left" vertical="top" wrapText="1"/>
    </xf>
    <xf numFmtId="0" fontId="10" fillId="2" borderId="0" xfId="1" applyFont="1" applyFill="1" applyBorder="1" applyAlignment="1">
      <alignment horizontal="left" vertical="top" wrapText="1"/>
    </xf>
    <xf numFmtId="14" fontId="21" fillId="0" borderId="0" xfId="1" applyNumberFormat="1" applyFont="1" applyFill="1" applyBorder="1"/>
    <xf numFmtId="0" fontId="50" fillId="8" borderId="0" xfId="5" applyFont="1" applyFill="1"/>
    <xf numFmtId="0" fontId="50" fillId="7" borderId="5" xfId="5" applyFont="1" applyFill="1" applyBorder="1" applyAlignment="1">
      <alignment horizontal="left" vertical="center"/>
    </xf>
    <xf numFmtId="0" fontId="50" fillId="7" borderId="2" xfId="5" applyFont="1" applyFill="1" applyBorder="1" applyAlignment="1">
      <alignment horizontal="left" vertical="center"/>
    </xf>
    <xf numFmtId="0" fontId="50" fillId="7" borderId="4" xfId="5" applyFont="1" applyFill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10" fillId="2" borderId="0" xfId="1" applyFont="1" applyFill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64" fontId="13" fillId="3" borderId="0" xfId="3" applyNumberFormat="1" applyFont="1" applyFill="1" applyBorder="1" applyAlignment="1" applyProtection="1">
      <alignment horizontal="left" vertical="top"/>
    </xf>
  </cellXfs>
  <cellStyles count="8">
    <cellStyle name="fa_column_header_empty" xfId="2"/>
    <cellStyle name="fa_row_header_bold 2" xfId="4"/>
    <cellStyle name="fa_row_header_standard 2" xfId="3"/>
    <cellStyle name="Normal 5 3" xfId="7"/>
    <cellStyle name="Гиперссылка" xfId="5" builtinId="8"/>
    <cellStyle name="Обычный" xfId="0" builtinId="0"/>
    <cellStyle name="Обычный 2" xfId="1"/>
    <cellStyle name="Обычный 3" xfId="6"/>
  </cellStyles>
  <dxfs count="0"/>
  <tableStyles count="0" defaultTableStyle="TableStyleMedium2" defaultPivotStyle="PivotStyleLight16"/>
  <colors>
    <mruColors>
      <color rgb="FF0066CC"/>
      <color rgb="FF5B9BD5"/>
      <color rgb="FF2176C3"/>
      <color rgb="FF2175C1"/>
      <color rgb="FF0099FF"/>
      <color rgb="FF207DCF"/>
      <color rgb="FF336699"/>
      <color rgb="FF6D94C3"/>
      <color rgb="FF0099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49389</xdr:colOff>
      <xdr:row>0</xdr:row>
      <xdr:rowOff>0</xdr:rowOff>
    </xdr:from>
    <xdr:to>
      <xdr:col>2</xdr:col>
      <xdr:colOff>234950</xdr:colOff>
      <xdr:row>4</xdr:row>
      <xdr:rowOff>24594</xdr:rowOff>
    </xdr:to>
    <xdr:pic>
      <xdr:nvPicPr>
        <xdr:cNvPr id="3" name="Рисунок 2" descr="https://www.phosagro.ru/bitrix/templates/main/images/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89" y="0"/>
          <a:ext cx="742950" cy="687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33844</xdr:rowOff>
    </xdr:from>
    <xdr:to>
      <xdr:col>1</xdr:col>
      <xdr:colOff>728328</xdr:colOff>
      <xdr:row>1</xdr:row>
      <xdr:rowOff>403829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113366" cy="552865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160986</xdr:colOff>
      <xdr:row>0</xdr:row>
      <xdr:rowOff>53661</xdr:rowOff>
    </xdr:from>
    <xdr:to>
      <xdr:col>0</xdr:col>
      <xdr:colOff>903936</xdr:colOff>
      <xdr:row>2</xdr:row>
      <xdr:rowOff>41899</xdr:rowOff>
    </xdr:to>
    <xdr:pic>
      <xdr:nvPicPr>
        <xdr:cNvPr id="3" name="Рисунок 2" descr="https://www.phosagro.ru/bitrix/templates/main/images/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86" y="53661"/>
          <a:ext cx="742950" cy="675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33844</xdr:rowOff>
    </xdr:from>
    <xdr:to>
      <xdr:col>1</xdr:col>
      <xdr:colOff>728328</xdr:colOff>
      <xdr:row>1</xdr:row>
      <xdr:rowOff>403829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111461" cy="552865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160986</xdr:colOff>
      <xdr:row>0</xdr:row>
      <xdr:rowOff>53661</xdr:rowOff>
    </xdr:from>
    <xdr:to>
      <xdr:col>0</xdr:col>
      <xdr:colOff>903936</xdr:colOff>
      <xdr:row>2</xdr:row>
      <xdr:rowOff>41899</xdr:rowOff>
    </xdr:to>
    <xdr:pic>
      <xdr:nvPicPr>
        <xdr:cNvPr id="3" name="Рисунок 2" descr="https://www.phosagro.ru/bitrix/templates/main/images/logo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86" y="53661"/>
          <a:ext cx="742950" cy="674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33844</xdr:rowOff>
    </xdr:from>
    <xdr:to>
      <xdr:col>0</xdr:col>
      <xdr:colOff>5003640</xdr:colOff>
      <xdr:row>1</xdr:row>
      <xdr:rowOff>432404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134791" cy="543340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109484</xdr:colOff>
      <xdr:row>0</xdr:row>
      <xdr:rowOff>80288</xdr:rowOff>
    </xdr:from>
    <xdr:to>
      <xdr:col>0</xdr:col>
      <xdr:colOff>852434</xdr:colOff>
      <xdr:row>2</xdr:row>
      <xdr:rowOff>142982</xdr:rowOff>
    </xdr:to>
    <xdr:pic>
      <xdr:nvPicPr>
        <xdr:cNvPr id="4" name="Рисунок 3" descr="https://www.phosagro.ru/bitrix/templates/main/images/logo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4" y="80288"/>
          <a:ext cx="742950" cy="69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1</xdr:row>
      <xdr:rowOff>33844</xdr:rowOff>
    </xdr:from>
    <xdr:to>
      <xdr:col>2</xdr:col>
      <xdr:colOff>545940</xdr:colOff>
      <xdr:row>3</xdr:row>
      <xdr:rowOff>180097</xdr:rowOff>
    </xdr:to>
    <xdr:pic>
      <xdr:nvPicPr>
        <xdr:cNvPr id="6" name="Рисунок 5" descr="C:\Users\AlekseenkoVV\Documents\РАБОЧИЙ СТОЛ\ВНУТРЕННИЕ ДОКУМЕНТЫ\BRANDBOOK NN_2016\ЛОГОПИТ 2016\Logoblocks\NORNICKEL_logoblock_main_1color_inv_rus_preview.jpg" hidden="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4990033" cy="573820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295751</xdr:colOff>
      <xdr:row>0</xdr:row>
      <xdr:rowOff>42334</xdr:rowOff>
    </xdr:from>
    <xdr:to>
      <xdr:col>0</xdr:col>
      <xdr:colOff>1038701</xdr:colOff>
      <xdr:row>2</xdr:row>
      <xdr:rowOff>143934</xdr:rowOff>
    </xdr:to>
    <xdr:pic>
      <xdr:nvPicPr>
        <xdr:cNvPr id="8" name="Рисунок 7" descr="https://www.phosagro.ru/bitrix/templates/main/images/logo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51" y="42334"/>
          <a:ext cx="742950" cy="745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63500</xdr:rowOff>
    </xdr:from>
    <xdr:to>
      <xdr:col>0</xdr:col>
      <xdr:colOff>857250</xdr:colOff>
      <xdr:row>3</xdr:row>
      <xdr:rowOff>157944</xdr:rowOff>
    </xdr:to>
    <xdr:pic>
      <xdr:nvPicPr>
        <xdr:cNvPr id="2" name="Рисунок 1" descr="https://www.phosagro.ru/bitrix/templates/main/images/logo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500"/>
          <a:ext cx="742950" cy="688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U%20K\1999\Daisy\Cambridge\models\integrated%20merger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data\Paper%20&amp;%20Forest\Comps\extra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Лист7"/>
      <sheetName val="ЧПД и ВНД СПУ"/>
      <sheetName val="NLMK-EU-Strip"/>
      <sheetName val="NLMK-EU-Strip  (2)"/>
      <sheetName val="NLMK-EU-Plate  (2)"/>
      <sheetName val="План счетов PL"/>
      <sheetName val="План счетов BS"/>
      <sheetName val="ДКИС"/>
      <sheetName val="Список направлений "/>
      <sheetName val="Pick Lists"/>
      <sheetName val="исход. дан."/>
      <sheetName val="Лист1"/>
      <sheetName val="Лист2"/>
      <sheetName val="Лист3"/>
      <sheetName val="NLMK-USA-MT"/>
      <sheetName val="ЧПД_и_ВНД_СПУ"/>
      <sheetName val="NLMK-EU-Strip__(2)"/>
      <sheetName val="NLMK-EU-Plate__(2)"/>
      <sheetName val="План_счетов_PL"/>
      <sheetName val="План_счетов_BS"/>
      <sheetName val="Список_направлений_"/>
      <sheetName val="DATA-ACT"/>
      <sheetName val="GUBT"/>
      <sheetName val="DATA-BDG"/>
      <sheetName val="IV_Blok"/>
      <sheetName val="себест_OZR"/>
      <sheetName val="SUMMARY"/>
      <sheetName val="Тепло"/>
      <sheetName val="#ССЫЛКА"/>
      <sheetName val="Lighting"/>
      <sheetName val="Others"/>
      <sheetName val="Cover"/>
      <sheetName val="Choiсe"/>
      <sheetName val="Kr-Xe"/>
      <sheetName val="Sens"/>
      <sheetName val="Частотники"/>
      <sheetName val="Waste_gas"/>
      <sheetName val="Производство"/>
      <sheetName val="КалькуляцияТСЦ"/>
      <sheetName val="КалькуляцияЖДЦ"/>
      <sheetName val="КалькуляцияРСЦ"/>
      <sheetName val="КалькуляцияЦТТ"/>
      <sheetName val="КалькуляцияДОФ"/>
      <sheetName val="КалькуляцияРудник"/>
      <sheetName val="КалькуляцияОбщезав_2"/>
      <sheetName val="Баланс"/>
      <sheetName val="Общие_показатели1"/>
      <sheetName val="Калькуляция_по_цехам1"/>
      <sheetName val="Реализация"/>
      <sheetName val="Общая_смета_затрат1"/>
      <sheetName val="список стран_тип командировок"/>
      <sheetName val="МВЗ"/>
      <sheetName val="2013"/>
      <sheetName val="динамика расходов"/>
      <sheetName val="АНЛИЗ МЕТИЗ"/>
      <sheetName val="Справочник"/>
      <sheetName val="Справочник МВЗ"/>
      <sheetName val="HSS"/>
      <sheetName val="БД"/>
      <sheetName val="!"/>
      <sheetName val="выпадающие списки"/>
      <sheetName val="выпад. списки"/>
      <sheetName val="CONTENTS"/>
      <sheetName val="список"/>
      <sheetName val="доп."/>
      <sheetName val="Данные"/>
      <sheetName val="Замечания"/>
      <sheetName val="исх.данные"/>
      <sheetName val="поля"/>
      <sheetName val="договоры"/>
      <sheetName val="факт"/>
      <sheetName val="шахм"/>
      <sheetName val="Отд"/>
      <sheetName val="Факторы"/>
      <sheetName val="д"/>
      <sheetName val="Вып. списки"/>
      <sheetName val="Функциональное направление"/>
      <sheetName val="Списки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2">
          <cell r="B12" t="str">
            <v>9010</v>
          </cell>
        </row>
      </sheetData>
      <sheetData sheetId="31">
        <row r="12">
          <cell r="B12" t="str">
            <v>9010</v>
          </cell>
        </row>
      </sheetData>
      <sheetData sheetId="32">
        <row r="12">
          <cell r="B12" t="str">
            <v>9010</v>
          </cell>
        </row>
      </sheetData>
      <sheetData sheetId="33" refreshError="1"/>
      <sheetData sheetId="34">
        <row r="12">
          <cell r="B12" t="str">
            <v>9010</v>
          </cell>
        </row>
      </sheetData>
      <sheetData sheetId="35">
        <row r="12">
          <cell r="B12" t="str">
            <v>9010</v>
          </cell>
        </row>
      </sheetData>
      <sheetData sheetId="36">
        <row r="12">
          <cell r="B12" t="str">
            <v>9010</v>
          </cell>
        </row>
      </sheetData>
      <sheetData sheetId="37">
        <row r="12">
          <cell r="B12" t="str">
            <v>9010</v>
          </cell>
        </row>
      </sheetData>
      <sheetData sheetId="38">
        <row r="12">
          <cell r="B12" t="str">
            <v>9010</v>
          </cell>
        </row>
      </sheetData>
      <sheetData sheetId="39">
        <row r="12">
          <cell r="B12" t="str">
            <v>9010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Р2"/>
      <sheetName val="KBC-1996-500 MBEF-échéancier"/>
      <sheetName val="Summary"/>
      <sheetName val="исход. дан."/>
      <sheetName val="Template"/>
      <sheetName val="DATA-ACT"/>
      <sheetName val="DATA-BDG"/>
      <sheetName val="Cover"/>
      <sheetName val="паспорт"/>
      <sheetName val="Структура"/>
      <sheetName val="Справочник МВЗ"/>
      <sheetName val="Поддержка"/>
      <sheetName val="исх. дан."/>
      <sheetName val="исх.данные"/>
      <sheetName val="Input sheet"/>
      <sheetName val="Parameters"/>
      <sheetName val="List"/>
      <sheetName val="extra pages"/>
      <sheetName val="Assu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Market Capitalization as a Multiple of:</v>
          </cell>
        </row>
        <row r="6">
          <cell r="J6" t="str">
            <v>Adj.</v>
          </cell>
          <cell r="K6">
            <v>0</v>
          </cell>
          <cell r="L6" t="str">
            <v>LTM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 t="str">
            <v>LTM</v>
          </cell>
        </row>
        <row r="7">
          <cell r="D7" t="str">
            <v>Price</v>
          </cell>
          <cell r="E7">
            <v>0</v>
          </cell>
          <cell r="F7" t="str">
            <v>Market</v>
          </cell>
          <cell r="G7">
            <v>0</v>
          </cell>
          <cell r="H7" t="str">
            <v>Market</v>
          </cell>
          <cell r="I7">
            <v>0</v>
          </cell>
          <cell r="J7" t="str">
            <v>Market</v>
          </cell>
          <cell r="K7">
            <v>0</v>
          </cell>
          <cell r="L7" t="str">
            <v>Net to</v>
          </cell>
          <cell r="M7">
            <v>0</v>
          </cell>
          <cell r="N7" t="str">
            <v>1999E</v>
          </cell>
          <cell r="O7">
            <v>0</v>
          </cell>
          <cell r="P7" t="str">
            <v>2000E</v>
          </cell>
          <cell r="Q7">
            <v>0</v>
          </cell>
          <cell r="R7" t="str">
            <v>Cash</v>
          </cell>
          <cell r="S7">
            <v>0</v>
          </cell>
          <cell r="T7" t="str">
            <v>LFQ</v>
          </cell>
          <cell r="U7">
            <v>0</v>
          </cell>
          <cell r="V7" t="str">
            <v>LTM</v>
          </cell>
          <cell r="W7">
            <v>0</v>
          </cell>
          <cell r="X7" t="str">
            <v>LTM</v>
          </cell>
          <cell r="Y7">
            <v>0</v>
          </cell>
          <cell r="Z7" t="str">
            <v>LTM</v>
          </cell>
        </row>
        <row r="8">
          <cell r="A8" t="str">
            <v>Company</v>
          </cell>
          <cell r="B8">
            <v>0</v>
          </cell>
          <cell r="C8">
            <v>0</v>
          </cell>
          <cell r="D8" t="str">
            <v>Sep-13-99</v>
          </cell>
          <cell r="E8">
            <v>0</v>
          </cell>
          <cell r="F8" t="str">
            <v>Value</v>
          </cell>
          <cell r="G8">
            <v>0</v>
          </cell>
          <cell r="H8" t="str">
            <v>Cap. (a)</v>
          </cell>
          <cell r="I8">
            <v>0</v>
          </cell>
          <cell r="J8" t="str">
            <v>Cap. (b)</v>
          </cell>
          <cell r="K8">
            <v>0</v>
          </cell>
          <cell r="L8" t="str">
            <v>Common</v>
          </cell>
          <cell r="M8">
            <v>0</v>
          </cell>
          <cell r="N8" t="str">
            <v>EPS. (c)</v>
          </cell>
          <cell r="O8">
            <v>0</v>
          </cell>
          <cell r="P8" t="str">
            <v>EPS (c)</v>
          </cell>
          <cell r="Q8">
            <v>0</v>
          </cell>
          <cell r="R8" t="str">
            <v>Flow (d)</v>
          </cell>
          <cell r="S8">
            <v>0</v>
          </cell>
          <cell r="T8" t="str">
            <v>Equity</v>
          </cell>
          <cell r="U8">
            <v>0</v>
          </cell>
          <cell r="V8" t="str">
            <v>Sales</v>
          </cell>
          <cell r="W8">
            <v>0</v>
          </cell>
          <cell r="X8" t="str">
            <v>EBITDA</v>
          </cell>
          <cell r="Y8">
            <v>0</v>
          </cell>
          <cell r="Z8" t="str">
            <v>EBIT</v>
          </cell>
        </row>
        <row r="11">
          <cell r="A11" t="str">
            <v>Company Name</v>
          </cell>
          <cell r="B11">
            <v>0</v>
          </cell>
          <cell r="C11">
            <v>0</v>
          </cell>
          <cell r="D11" t="e">
            <v>#NAME?</v>
          </cell>
          <cell r="E11">
            <v>0</v>
          </cell>
          <cell r="F11">
            <v>1210.4707062500001</v>
          </cell>
          <cell r="G11">
            <v>0</v>
          </cell>
          <cell r="H11">
            <v>1210.4707062500001</v>
          </cell>
          <cell r="I11">
            <v>0</v>
          </cell>
          <cell r="J11" t="e">
            <v>#REF!</v>
          </cell>
          <cell r="K11">
            <v>0</v>
          </cell>
          <cell r="L11" t="e">
            <v>#REF!</v>
          </cell>
          <cell r="M11">
            <v>0</v>
          </cell>
          <cell r="N11" t="e">
            <v>#REF!</v>
          </cell>
          <cell r="O11">
            <v>0</v>
          </cell>
          <cell r="P11" t="e">
            <v>#REF!</v>
          </cell>
          <cell r="Q11">
            <v>0</v>
          </cell>
          <cell r="R11" t="e">
            <v>#REF!</v>
          </cell>
          <cell r="S11">
            <v>0</v>
          </cell>
          <cell r="T11" t="e">
            <v>#REF!</v>
          </cell>
          <cell r="U11">
            <v>0</v>
          </cell>
          <cell r="V11" t="e">
            <v>#REF!</v>
          </cell>
          <cell r="W11">
            <v>0</v>
          </cell>
          <cell r="X11" t="e">
            <v>#REF!</v>
          </cell>
          <cell r="Y11">
            <v>0</v>
          </cell>
          <cell r="Z11" t="e">
            <v>#REF!</v>
          </cell>
        </row>
        <row r="12">
          <cell r="A12" t="e">
            <v>#REF!</v>
          </cell>
          <cell r="B12">
            <v>0</v>
          </cell>
          <cell r="C12">
            <v>0</v>
          </cell>
          <cell r="D12" t="e">
            <v>#REF!</v>
          </cell>
          <cell r="E12">
            <v>0</v>
          </cell>
          <cell r="F12" t="e">
            <v>#REF!</v>
          </cell>
          <cell r="G12">
            <v>0</v>
          </cell>
          <cell r="H12" t="e">
            <v>#REF!</v>
          </cell>
          <cell r="I12">
            <v>0</v>
          </cell>
          <cell r="J12" t="e">
            <v>#REF!</v>
          </cell>
          <cell r="K12">
            <v>0</v>
          </cell>
          <cell r="L12" t="e">
            <v>#REF!</v>
          </cell>
          <cell r="M12">
            <v>0</v>
          </cell>
          <cell r="N12" t="e">
            <v>#REF!</v>
          </cell>
          <cell r="O12">
            <v>0</v>
          </cell>
          <cell r="P12" t="e">
            <v>#REF!</v>
          </cell>
          <cell r="Q12" t="str">
            <v>*</v>
          </cell>
          <cell r="R12" t="e">
            <v>#REF!</v>
          </cell>
          <cell r="S12">
            <v>0</v>
          </cell>
          <cell r="T12" t="e">
            <v>#REF!</v>
          </cell>
          <cell r="U12">
            <v>0</v>
          </cell>
          <cell r="V12" t="e">
            <v>#REF!</v>
          </cell>
          <cell r="W12">
            <v>0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>
            <v>0</v>
          </cell>
          <cell r="C13">
            <v>0</v>
          </cell>
          <cell r="D13" t="e">
            <v>#REF!</v>
          </cell>
          <cell r="E13">
            <v>0</v>
          </cell>
          <cell r="F13" t="e">
            <v>#REF!</v>
          </cell>
          <cell r="G13">
            <v>0</v>
          </cell>
          <cell r="H13" t="e">
            <v>#REF!</v>
          </cell>
          <cell r="I13">
            <v>0</v>
          </cell>
          <cell r="J13" t="e">
            <v>#REF!</v>
          </cell>
          <cell r="K13">
            <v>0</v>
          </cell>
          <cell r="L13" t="e">
            <v>#REF!</v>
          </cell>
          <cell r="M13">
            <v>0</v>
          </cell>
          <cell r="N13" t="e">
            <v>#REF!</v>
          </cell>
          <cell r="O13">
            <v>0</v>
          </cell>
          <cell r="P13" t="e">
            <v>#REF!</v>
          </cell>
          <cell r="Q13">
            <v>0</v>
          </cell>
          <cell r="R13" t="e">
            <v>#REF!</v>
          </cell>
          <cell r="S13">
            <v>0</v>
          </cell>
          <cell r="T13" t="e">
            <v>#REF!</v>
          </cell>
          <cell r="U13">
            <v>0</v>
          </cell>
          <cell r="V13" t="e">
            <v>#REF!</v>
          </cell>
          <cell r="W13">
            <v>0</v>
          </cell>
          <cell r="X13" t="e">
            <v>#REF!</v>
          </cell>
          <cell r="Y13">
            <v>0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>
            <v>0</v>
          </cell>
          <cell r="C14">
            <v>0</v>
          </cell>
          <cell r="D14" t="e">
            <v>#REF!</v>
          </cell>
          <cell r="E14">
            <v>0</v>
          </cell>
          <cell r="F14" t="e">
            <v>#REF!</v>
          </cell>
          <cell r="G14">
            <v>0</v>
          </cell>
          <cell r="H14" t="e">
            <v>#REF!</v>
          </cell>
          <cell r="I14">
            <v>0</v>
          </cell>
          <cell r="J14" t="e">
            <v>#REF!</v>
          </cell>
          <cell r="K14">
            <v>0</v>
          </cell>
          <cell r="L14" t="e">
            <v>#REF!</v>
          </cell>
          <cell r="M14">
            <v>0</v>
          </cell>
          <cell r="N14" t="e">
            <v>#REF!</v>
          </cell>
          <cell r="O14">
            <v>0</v>
          </cell>
          <cell r="P14" t="e">
            <v>#REF!</v>
          </cell>
          <cell r="Q14">
            <v>0</v>
          </cell>
          <cell r="R14" t="e">
            <v>#REF!</v>
          </cell>
          <cell r="S14">
            <v>0</v>
          </cell>
          <cell r="T14" t="e">
            <v>#REF!</v>
          </cell>
          <cell r="U14">
            <v>0</v>
          </cell>
          <cell r="V14" t="e">
            <v>#REF!</v>
          </cell>
          <cell r="W14">
            <v>0</v>
          </cell>
          <cell r="X14" t="e">
            <v>#REF!</v>
          </cell>
          <cell r="Y14">
            <v>0</v>
          </cell>
          <cell r="Z14" t="e">
            <v>#REF!</v>
          </cell>
        </row>
        <row r="15">
          <cell r="A15" t="e">
            <v>#REF!</v>
          </cell>
          <cell r="B15">
            <v>0</v>
          </cell>
          <cell r="C15">
            <v>0</v>
          </cell>
          <cell r="D15" t="e">
            <v>#REF!</v>
          </cell>
          <cell r="E15">
            <v>0</v>
          </cell>
          <cell r="F15" t="e">
            <v>#REF!</v>
          </cell>
          <cell r="G15">
            <v>0</v>
          </cell>
          <cell r="H15" t="e">
            <v>#REF!</v>
          </cell>
          <cell r="I15">
            <v>0</v>
          </cell>
          <cell r="J15" t="e">
            <v>#REF!</v>
          </cell>
          <cell r="K15">
            <v>0</v>
          </cell>
          <cell r="L15" t="e">
            <v>#REF!</v>
          </cell>
          <cell r="M15">
            <v>0</v>
          </cell>
          <cell r="N15" t="e">
            <v>#REF!</v>
          </cell>
          <cell r="O15">
            <v>0</v>
          </cell>
          <cell r="P15" t="e">
            <v>#REF!</v>
          </cell>
          <cell r="Q15">
            <v>0</v>
          </cell>
          <cell r="R15" t="e">
            <v>#REF!</v>
          </cell>
          <cell r="S15">
            <v>0</v>
          </cell>
          <cell r="T15" t="e">
            <v>#REF!</v>
          </cell>
          <cell r="U15">
            <v>0</v>
          </cell>
          <cell r="V15" t="e">
            <v>#REF!</v>
          </cell>
          <cell r="W15">
            <v>0</v>
          </cell>
          <cell r="X15" t="e">
            <v>#REF!</v>
          </cell>
          <cell r="Y15">
            <v>0</v>
          </cell>
          <cell r="Z15" t="e">
            <v>#REF!</v>
          </cell>
        </row>
        <row r="16">
          <cell r="A16" t="e">
            <v>#REF!</v>
          </cell>
          <cell r="B16">
            <v>0</v>
          </cell>
          <cell r="C16">
            <v>0</v>
          </cell>
          <cell r="D16" t="e">
            <v>#REF!</v>
          </cell>
          <cell r="E16">
            <v>0</v>
          </cell>
          <cell r="F16" t="e">
            <v>#REF!</v>
          </cell>
          <cell r="G16">
            <v>0</v>
          </cell>
          <cell r="H16" t="e">
            <v>#REF!</v>
          </cell>
          <cell r="I16">
            <v>0</v>
          </cell>
          <cell r="J16" t="e">
            <v>#REF!</v>
          </cell>
          <cell r="K16">
            <v>0</v>
          </cell>
          <cell r="L16" t="e">
            <v>#REF!</v>
          </cell>
          <cell r="M16">
            <v>0</v>
          </cell>
          <cell r="N16" t="e">
            <v>#REF!</v>
          </cell>
          <cell r="O16">
            <v>0</v>
          </cell>
          <cell r="P16" t="e">
            <v>#REF!</v>
          </cell>
          <cell r="Q16">
            <v>0</v>
          </cell>
          <cell r="R16" t="e">
            <v>#REF!</v>
          </cell>
          <cell r="S16">
            <v>0</v>
          </cell>
          <cell r="T16" t="e">
            <v>#REF!</v>
          </cell>
          <cell r="U16">
            <v>0</v>
          </cell>
          <cell r="V16" t="e">
            <v>#REF!</v>
          </cell>
          <cell r="W16">
            <v>0</v>
          </cell>
          <cell r="X16" t="e">
            <v>#REF!</v>
          </cell>
          <cell r="Y16">
            <v>0</v>
          </cell>
          <cell r="Z16" t="e">
            <v>#REF!</v>
          </cell>
        </row>
        <row r="17">
          <cell r="A17" t="e">
            <v>#REF!</v>
          </cell>
          <cell r="B17">
            <v>0</v>
          </cell>
          <cell r="C17">
            <v>0</v>
          </cell>
          <cell r="D17" t="e">
            <v>#REF!</v>
          </cell>
          <cell r="E17">
            <v>0</v>
          </cell>
          <cell r="F17" t="e">
            <v>#REF!</v>
          </cell>
          <cell r="G17">
            <v>0</v>
          </cell>
          <cell r="H17" t="e">
            <v>#REF!</v>
          </cell>
          <cell r="I17">
            <v>0</v>
          </cell>
          <cell r="J17" t="e">
            <v>#REF!</v>
          </cell>
          <cell r="K17">
            <v>0</v>
          </cell>
          <cell r="L17" t="e">
            <v>#REF!</v>
          </cell>
          <cell r="M17">
            <v>0</v>
          </cell>
          <cell r="N17" t="e">
            <v>#REF!</v>
          </cell>
          <cell r="O17">
            <v>0</v>
          </cell>
          <cell r="P17" t="e">
            <v>#REF!</v>
          </cell>
          <cell r="Q17">
            <v>0</v>
          </cell>
          <cell r="R17" t="e">
            <v>#REF!</v>
          </cell>
          <cell r="S17" t="str">
            <v>*</v>
          </cell>
          <cell r="T17" t="e">
            <v>#REF!</v>
          </cell>
          <cell r="U17">
            <v>0</v>
          </cell>
          <cell r="V17" t="e">
            <v>#REF!</v>
          </cell>
          <cell r="W17">
            <v>0</v>
          </cell>
          <cell r="X17" t="e">
            <v>#REF!</v>
          </cell>
          <cell r="Y17">
            <v>0</v>
          </cell>
          <cell r="Z17" t="e">
            <v>#REF!</v>
          </cell>
        </row>
        <row r="18">
          <cell r="A18" t="e">
            <v>#REF!</v>
          </cell>
          <cell r="B18">
            <v>0</v>
          </cell>
          <cell r="C18">
            <v>0</v>
          </cell>
          <cell r="D18" t="e">
            <v>#REF!</v>
          </cell>
          <cell r="E18">
            <v>0</v>
          </cell>
          <cell r="F18" t="e">
            <v>#REF!</v>
          </cell>
          <cell r="G18">
            <v>0</v>
          </cell>
          <cell r="H18" t="e">
            <v>#REF!</v>
          </cell>
          <cell r="I18">
            <v>0</v>
          </cell>
          <cell r="J18" t="e">
            <v>#REF!</v>
          </cell>
          <cell r="K18">
            <v>0</v>
          </cell>
          <cell r="L18" t="e">
            <v>#REF!</v>
          </cell>
          <cell r="M18">
            <v>0</v>
          </cell>
          <cell r="N18" t="e">
            <v>#REF!</v>
          </cell>
          <cell r="O18">
            <v>0</v>
          </cell>
          <cell r="P18" t="e">
            <v>#REF!</v>
          </cell>
          <cell r="Q18">
            <v>0</v>
          </cell>
          <cell r="R18" t="e">
            <v>#REF!</v>
          </cell>
          <cell r="S18">
            <v>0</v>
          </cell>
          <cell r="T18" t="e">
            <v>#REF!</v>
          </cell>
          <cell r="U18">
            <v>0</v>
          </cell>
          <cell r="V18" t="e">
            <v>#REF!</v>
          </cell>
          <cell r="W18">
            <v>0</v>
          </cell>
          <cell r="X18" t="e">
            <v>#REF!</v>
          </cell>
          <cell r="Y18">
            <v>0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>
            <v>0</v>
          </cell>
          <cell r="C19">
            <v>0</v>
          </cell>
          <cell r="D19" t="e">
            <v>#REF!</v>
          </cell>
          <cell r="E19">
            <v>0</v>
          </cell>
          <cell r="F19" t="e">
            <v>#REF!</v>
          </cell>
          <cell r="G19">
            <v>0</v>
          </cell>
          <cell r="H19" t="e">
            <v>#REF!</v>
          </cell>
          <cell r="I19">
            <v>0</v>
          </cell>
          <cell r="J19" t="e">
            <v>#REF!</v>
          </cell>
          <cell r="K19">
            <v>0</v>
          </cell>
          <cell r="L19" t="e">
            <v>#REF!</v>
          </cell>
          <cell r="M19" t="str">
            <v>*</v>
          </cell>
          <cell r="N19" t="e">
            <v>#REF!</v>
          </cell>
          <cell r="O19">
            <v>0</v>
          </cell>
          <cell r="P19" t="e">
            <v>#REF!</v>
          </cell>
          <cell r="Q19">
            <v>0</v>
          </cell>
          <cell r="R19" t="e">
            <v>#REF!</v>
          </cell>
          <cell r="S19" t="str">
            <v>*</v>
          </cell>
          <cell r="T19" t="e">
            <v>#REF!</v>
          </cell>
          <cell r="U19">
            <v>0</v>
          </cell>
          <cell r="V19" t="e">
            <v>#REF!</v>
          </cell>
          <cell r="W19" t="str">
            <v>*</v>
          </cell>
          <cell r="X19" t="e">
            <v>#REF!</v>
          </cell>
          <cell r="Y19">
            <v>0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>
            <v>0</v>
          </cell>
          <cell r="C20">
            <v>0</v>
          </cell>
          <cell r="D20" t="e">
            <v>#REF!</v>
          </cell>
          <cell r="E20">
            <v>0</v>
          </cell>
          <cell r="F20" t="e">
            <v>#REF!</v>
          </cell>
          <cell r="G20">
            <v>0</v>
          </cell>
          <cell r="H20" t="e">
            <v>#REF!</v>
          </cell>
          <cell r="I20">
            <v>0</v>
          </cell>
          <cell r="J20" t="e">
            <v>#REF!</v>
          </cell>
          <cell r="K20">
            <v>0</v>
          </cell>
          <cell r="L20" t="e">
            <v>#REF!</v>
          </cell>
          <cell r="M20">
            <v>0</v>
          </cell>
          <cell r="N20" t="e">
            <v>#REF!</v>
          </cell>
          <cell r="O20">
            <v>0</v>
          </cell>
          <cell r="P20" t="e">
            <v>#REF!</v>
          </cell>
          <cell r="Q20">
            <v>0</v>
          </cell>
          <cell r="R20" t="e">
            <v>#REF!</v>
          </cell>
          <cell r="S20">
            <v>0</v>
          </cell>
          <cell r="T20" t="e">
            <v>#REF!</v>
          </cell>
          <cell r="U20">
            <v>0</v>
          </cell>
          <cell r="V20" t="e">
            <v>#REF!</v>
          </cell>
          <cell r="W20">
            <v>0</v>
          </cell>
          <cell r="X20" t="e">
            <v>#REF!</v>
          </cell>
          <cell r="Y20">
            <v>0</v>
          </cell>
          <cell r="Z20" t="e">
            <v>#REF!</v>
          </cell>
        </row>
        <row r="21">
          <cell r="A21" t="e">
            <v>#REF!</v>
          </cell>
          <cell r="B21">
            <v>0</v>
          </cell>
          <cell r="C21">
            <v>0</v>
          </cell>
          <cell r="D21" t="e">
            <v>#REF!</v>
          </cell>
          <cell r="E21">
            <v>0</v>
          </cell>
          <cell r="F21" t="e">
            <v>#REF!</v>
          </cell>
          <cell r="G21">
            <v>0</v>
          </cell>
          <cell r="H21" t="e">
            <v>#REF!</v>
          </cell>
          <cell r="I21">
            <v>0</v>
          </cell>
          <cell r="J21" t="e">
            <v>#REF!</v>
          </cell>
          <cell r="K21">
            <v>0</v>
          </cell>
          <cell r="L21" t="e">
            <v>#REF!</v>
          </cell>
          <cell r="M21">
            <v>0</v>
          </cell>
          <cell r="N21" t="e">
            <v>#REF!</v>
          </cell>
          <cell r="O21">
            <v>0</v>
          </cell>
          <cell r="P21" t="e">
            <v>#REF!</v>
          </cell>
          <cell r="Q21">
            <v>0</v>
          </cell>
          <cell r="R21" t="e">
            <v>#REF!</v>
          </cell>
          <cell r="S21">
            <v>0</v>
          </cell>
          <cell r="T21" t="e">
            <v>#REF!</v>
          </cell>
          <cell r="U21">
            <v>0</v>
          </cell>
          <cell r="V21" t="e">
            <v>#REF!</v>
          </cell>
          <cell r="W21">
            <v>0</v>
          </cell>
          <cell r="X21" t="e">
            <v>#REF!</v>
          </cell>
          <cell r="Y21">
            <v>0</v>
          </cell>
          <cell r="Z21" t="e">
            <v>#REF!</v>
          </cell>
        </row>
        <row r="22">
          <cell r="A22" t="e">
            <v>#REF!</v>
          </cell>
          <cell r="B22">
            <v>0</v>
          </cell>
          <cell r="C22">
            <v>0</v>
          </cell>
          <cell r="D22" t="e">
            <v>#REF!</v>
          </cell>
          <cell r="E22">
            <v>0</v>
          </cell>
          <cell r="F22" t="e">
            <v>#REF!</v>
          </cell>
          <cell r="G22">
            <v>0</v>
          </cell>
          <cell r="H22" t="e">
            <v>#REF!</v>
          </cell>
          <cell r="I22">
            <v>0</v>
          </cell>
          <cell r="J22" t="e">
            <v>#REF!</v>
          </cell>
          <cell r="K22">
            <v>0</v>
          </cell>
          <cell r="L22" t="e">
            <v>#REF!</v>
          </cell>
          <cell r="M22">
            <v>0</v>
          </cell>
          <cell r="N22" t="e">
            <v>#REF!</v>
          </cell>
          <cell r="O22">
            <v>0</v>
          </cell>
          <cell r="P22" t="e">
            <v>#REF!</v>
          </cell>
          <cell r="Q22">
            <v>0</v>
          </cell>
          <cell r="R22" t="e">
            <v>#REF!</v>
          </cell>
          <cell r="S22">
            <v>0</v>
          </cell>
          <cell r="T22" t="e">
            <v>#REF!</v>
          </cell>
          <cell r="U22">
            <v>0</v>
          </cell>
          <cell r="V22" t="e">
            <v>#REF!</v>
          </cell>
          <cell r="W22">
            <v>0</v>
          </cell>
          <cell r="X22" t="e">
            <v>#REF!</v>
          </cell>
          <cell r="Y22">
            <v>0</v>
          </cell>
          <cell r="Z22" t="e">
            <v>#REF!</v>
          </cell>
        </row>
        <row r="23">
          <cell r="A23" t="e">
            <v>#REF!</v>
          </cell>
          <cell r="B23">
            <v>0</v>
          </cell>
          <cell r="C23">
            <v>0</v>
          </cell>
          <cell r="D23" t="e">
            <v>#REF!</v>
          </cell>
          <cell r="E23">
            <v>0</v>
          </cell>
          <cell r="F23" t="e">
            <v>#REF!</v>
          </cell>
          <cell r="G23">
            <v>0</v>
          </cell>
          <cell r="H23" t="e">
            <v>#REF!</v>
          </cell>
          <cell r="I23">
            <v>0</v>
          </cell>
          <cell r="J23" t="e">
            <v>#REF!</v>
          </cell>
          <cell r="K23">
            <v>0</v>
          </cell>
          <cell r="L23" t="e">
            <v>#REF!</v>
          </cell>
          <cell r="M23">
            <v>0</v>
          </cell>
          <cell r="N23" t="e">
            <v>#REF!</v>
          </cell>
          <cell r="O23">
            <v>0</v>
          </cell>
          <cell r="P23" t="e">
            <v>#REF!</v>
          </cell>
          <cell r="Q23">
            <v>0</v>
          </cell>
          <cell r="R23" t="e">
            <v>#REF!</v>
          </cell>
          <cell r="S23">
            <v>0</v>
          </cell>
          <cell r="T23" t="e">
            <v>#REF!</v>
          </cell>
          <cell r="U23">
            <v>0</v>
          </cell>
          <cell r="V23" t="e">
            <v>#REF!</v>
          </cell>
          <cell r="W23">
            <v>0</v>
          </cell>
          <cell r="X23" t="e">
            <v>#REF!</v>
          </cell>
          <cell r="Y23">
            <v>0</v>
          </cell>
          <cell r="Z23" t="e">
            <v>#REF!</v>
          </cell>
        </row>
        <row r="27">
          <cell r="H27" t="str">
            <v xml:space="preserve">     Minimum (e)</v>
          </cell>
          <cell r="I27">
            <v>0</v>
          </cell>
          <cell r="J27">
            <v>0</v>
          </cell>
          <cell r="K27">
            <v>0</v>
          </cell>
          <cell r="L27" t="e">
            <v>#REF!</v>
          </cell>
          <cell r="M27">
            <v>0</v>
          </cell>
          <cell r="N27" t="e">
            <v>#REF!</v>
          </cell>
          <cell r="O27">
            <v>0</v>
          </cell>
          <cell r="P27" t="e">
            <v>#REF!</v>
          </cell>
          <cell r="Q27">
            <v>0</v>
          </cell>
          <cell r="R27" t="e">
            <v>#REF!</v>
          </cell>
          <cell r="S27">
            <v>0</v>
          </cell>
          <cell r="T27" t="e">
            <v>#REF!</v>
          </cell>
          <cell r="U27">
            <v>0</v>
          </cell>
          <cell r="V27" t="e">
            <v>#REF!</v>
          </cell>
          <cell r="W27">
            <v>0</v>
          </cell>
          <cell r="X27" t="e">
            <v>#REF!</v>
          </cell>
          <cell r="Y27">
            <v>0</v>
          </cell>
          <cell r="Z27" t="e">
            <v>#REF!</v>
          </cell>
        </row>
        <row r="28">
          <cell r="H28" t="str">
            <v xml:space="preserve">     Mean (e)</v>
          </cell>
          <cell r="I28">
            <v>0</v>
          </cell>
          <cell r="J28">
            <v>0</v>
          </cell>
          <cell r="K28">
            <v>0</v>
          </cell>
          <cell r="L28" t="e">
            <v>#REF!</v>
          </cell>
          <cell r="M28">
            <v>0</v>
          </cell>
          <cell r="N28" t="e">
            <v>#REF!</v>
          </cell>
          <cell r="O28">
            <v>0</v>
          </cell>
          <cell r="P28" t="e">
            <v>#REF!</v>
          </cell>
          <cell r="Q28">
            <v>0</v>
          </cell>
          <cell r="R28" t="e">
            <v>#REF!</v>
          </cell>
          <cell r="S28">
            <v>0</v>
          </cell>
          <cell r="T28" t="e">
            <v>#REF!</v>
          </cell>
          <cell r="U28">
            <v>0</v>
          </cell>
          <cell r="V28" t="e">
            <v>#REF!</v>
          </cell>
          <cell r="W28">
            <v>0</v>
          </cell>
          <cell r="X28" t="e">
            <v>#REF!</v>
          </cell>
          <cell r="Y28">
            <v>0</v>
          </cell>
          <cell r="Z28" t="e">
            <v>#REF!</v>
          </cell>
        </row>
        <row r="29">
          <cell r="H29" t="str">
            <v xml:space="preserve">     Median (e)</v>
          </cell>
          <cell r="I29">
            <v>0</v>
          </cell>
          <cell r="J29">
            <v>0</v>
          </cell>
          <cell r="K29">
            <v>0</v>
          </cell>
          <cell r="L29" t="e">
            <v>#REF!</v>
          </cell>
          <cell r="M29">
            <v>0</v>
          </cell>
          <cell r="N29" t="e">
            <v>#REF!</v>
          </cell>
          <cell r="O29">
            <v>0</v>
          </cell>
          <cell r="P29" t="e">
            <v>#REF!</v>
          </cell>
          <cell r="Q29">
            <v>0</v>
          </cell>
          <cell r="R29" t="e">
            <v>#REF!</v>
          </cell>
          <cell r="S29">
            <v>0</v>
          </cell>
          <cell r="T29" t="e">
            <v>#REF!</v>
          </cell>
          <cell r="U29">
            <v>0</v>
          </cell>
          <cell r="V29" t="e">
            <v>#REF!</v>
          </cell>
          <cell r="W29">
            <v>0</v>
          </cell>
          <cell r="X29" t="e">
            <v>#REF!</v>
          </cell>
          <cell r="Y29">
            <v>0</v>
          </cell>
          <cell r="Z29" t="e">
            <v>#REF!</v>
          </cell>
        </row>
        <row r="30">
          <cell r="H30" t="str">
            <v xml:space="preserve">     Maximum (e)</v>
          </cell>
          <cell r="I30">
            <v>0</v>
          </cell>
          <cell r="J30">
            <v>0</v>
          </cell>
          <cell r="K30">
            <v>0</v>
          </cell>
          <cell r="L30" t="e">
            <v>#REF!</v>
          </cell>
          <cell r="M30">
            <v>0</v>
          </cell>
          <cell r="N30" t="e">
            <v>#REF!</v>
          </cell>
          <cell r="O30">
            <v>0</v>
          </cell>
          <cell r="P30" t="e">
            <v>#REF!</v>
          </cell>
          <cell r="Q30">
            <v>0</v>
          </cell>
          <cell r="R30" t="e">
            <v>#REF!</v>
          </cell>
          <cell r="S30">
            <v>0</v>
          </cell>
          <cell r="T30" t="e">
            <v>#REF!</v>
          </cell>
          <cell r="U30">
            <v>0</v>
          </cell>
          <cell r="V30" t="e">
            <v>#REF!</v>
          </cell>
          <cell r="W30">
            <v>0</v>
          </cell>
          <cell r="X30" t="e">
            <v>#REF!</v>
          </cell>
          <cell r="Y30">
            <v>0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>
            <v>0</v>
          </cell>
          <cell r="I107">
            <v>0</v>
          </cell>
          <cell r="J107" t="str">
            <v>LTM</v>
          </cell>
          <cell r="K107">
            <v>0</v>
          </cell>
          <cell r="L107" t="str">
            <v>LTM</v>
          </cell>
          <cell r="M107">
            <v>0</v>
          </cell>
          <cell r="N107" t="str">
            <v>(EBITDA -</v>
          </cell>
          <cell r="O107">
            <v>0</v>
          </cell>
          <cell r="P107" t="str">
            <v>Total</v>
          </cell>
          <cell r="Q107">
            <v>0</v>
          </cell>
          <cell r="R107" t="str">
            <v>Net Debt</v>
          </cell>
          <cell r="S107">
            <v>0</v>
          </cell>
          <cell r="T107" t="str">
            <v>Net Debt/</v>
          </cell>
          <cell r="U107">
            <v>0</v>
          </cell>
          <cell r="V107" t="str">
            <v>Total</v>
          </cell>
          <cell r="W107">
            <v>0</v>
          </cell>
          <cell r="X107" t="str">
            <v>FFO/</v>
          </cell>
          <cell r="Y107">
            <v>0</v>
          </cell>
          <cell r="Z107" t="str">
            <v>Free Oper.</v>
          </cell>
        </row>
        <row r="108">
          <cell r="G108" t="str">
            <v>Senior Debt</v>
          </cell>
          <cell r="H108">
            <v>0</v>
          </cell>
          <cell r="I108">
            <v>0</v>
          </cell>
          <cell r="J108" t="str">
            <v>EBITDA/</v>
          </cell>
          <cell r="K108">
            <v>0</v>
          </cell>
          <cell r="L108" t="str">
            <v>EBITDA/</v>
          </cell>
          <cell r="M108">
            <v>0</v>
          </cell>
          <cell r="N108" t="str">
            <v>CAPEX)/</v>
          </cell>
          <cell r="O108">
            <v>0</v>
          </cell>
          <cell r="P108" t="str">
            <v>Debt/</v>
          </cell>
          <cell r="Q108">
            <v>0</v>
          </cell>
          <cell r="R108" t="str">
            <v>Pen + OPEB/</v>
          </cell>
          <cell r="S108">
            <v>0</v>
          </cell>
          <cell r="T108" t="str">
            <v>Net</v>
          </cell>
          <cell r="U108">
            <v>0</v>
          </cell>
          <cell r="V108" t="str">
            <v>Debt/</v>
          </cell>
          <cell r="W108">
            <v>0</v>
          </cell>
          <cell r="X108" t="str">
            <v>Total</v>
          </cell>
          <cell r="Y108">
            <v>0</v>
          </cell>
          <cell r="Z108" t="str">
            <v>Cash Flow/</v>
          </cell>
        </row>
        <row r="109">
          <cell r="A109" t="str">
            <v>Company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 t="str">
            <v>Moody's</v>
          </cell>
          <cell r="G109">
            <v>0</v>
          </cell>
          <cell r="H109" t="str">
            <v>S&amp;P</v>
          </cell>
          <cell r="I109">
            <v>0</v>
          </cell>
          <cell r="J109" t="str">
            <v>Gross Int.</v>
          </cell>
          <cell r="K109">
            <v>0</v>
          </cell>
          <cell r="L109" t="str">
            <v>Net Int.</v>
          </cell>
          <cell r="M109">
            <v>0</v>
          </cell>
          <cell r="N109" t="str">
            <v>Gross Int.</v>
          </cell>
          <cell r="O109">
            <v>0</v>
          </cell>
          <cell r="P109" t="str">
            <v>Tot Bk Cap</v>
          </cell>
          <cell r="Q109">
            <v>0</v>
          </cell>
          <cell r="R109" t="str">
            <v>Net Bk Cap</v>
          </cell>
          <cell r="S109">
            <v>0</v>
          </cell>
          <cell r="T109" t="str">
            <v>Book Cap</v>
          </cell>
          <cell r="U109">
            <v>0</v>
          </cell>
          <cell r="V109" t="str">
            <v>EBITDA</v>
          </cell>
          <cell r="W109">
            <v>0</v>
          </cell>
          <cell r="X109" t="str">
            <v>Debt</v>
          </cell>
          <cell r="Y109">
            <v>0</v>
          </cell>
          <cell r="Z109" t="str">
            <v xml:space="preserve"> Debt</v>
          </cell>
        </row>
        <row r="112">
          <cell r="A112" t="str">
            <v>Company Name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 t="str">
            <v>Ba1</v>
          </cell>
          <cell r="G112">
            <v>0</v>
          </cell>
          <cell r="H112" t="str">
            <v>BB-</v>
          </cell>
          <cell r="I112">
            <v>0</v>
          </cell>
          <cell r="J112" t="e">
            <v>#REF!</v>
          </cell>
          <cell r="K112">
            <v>0</v>
          </cell>
          <cell r="L112" t="e">
            <v>#REF!</v>
          </cell>
          <cell r="M112">
            <v>0</v>
          </cell>
          <cell r="N112" t="e">
            <v>#REF!</v>
          </cell>
          <cell r="O112">
            <v>0</v>
          </cell>
          <cell r="P112" t="e">
            <v>#REF!</v>
          </cell>
          <cell r="Q112">
            <v>0</v>
          </cell>
          <cell r="R112" t="e">
            <v>#REF!</v>
          </cell>
          <cell r="S112">
            <v>0</v>
          </cell>
          <cell r="T112" t="e">
            <v>#REF!</v>
          </cell>
          <cell r="U112">
            <v>0</v>
          </cell>
          <cell r="V112" t="e">
            <v>#REF!</v>
          </cell>
          <cell r="W112">
            <v>0</v>
          </cell>
          <cell r="X112" t="e">
            <v>#REF!</v>
          </cell>
          <cell r="Y112">
            <v>0</v>
          </cell>
          <cell r="Z112" t="e">
            <v>#REF!</v>
          </cell>
        </row>
        <row r="113">
          <cell r="A113" t="e">
            <v>#REF!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 t="str">
            <v>B1</v>
          </cell>
          <cell r="G113">
            <v>0</v>
          </cell>
          <cell r="H113" t="str">
            <v>B</v>
          </cell>
          <cell r="I113">
            <v>0</v>
          </cell>
          <cell r="J113" t="e">
            <v>#REF!</v>
          </cell>
          <cell r="K113">
            <v>0</v>
          </cell>
          <cell r="L113" t="e">
            <v>#REF!</v>
          </cell>
          <cell r="M113">
            <v>0</v>
          </cell>
          <cell r="N113" t="e">
            <v>#REF!</v>
          </cell>
          <cell r="O113">
            <v>0</v>
          </cell>
          <cell r="P113" t="e">
            <v>#REF!</v>
          </cell>
          <cell r="Q113">
            <v>0</v>
          </cell>
          <cell r="R113" t="e">
            <v>#REF!</v>
          </cell>
          <cell r="S113">
            <v>0</v>
          </cell>
          <cell r="T113" t="e">
            <v>#REF!</v>
          </cell>
          <cell r="U113">
            <v>0</v>
          </cell>
          <cell r="V113" t="e">
            <v>#REF!</v>
          </cell>
          <cell r="W113">
            <v>0</v>
          </cell>
          <cell r="X113" t="e">
            <v>#REF!</v>
          </cell>
          <cell r="Y113">
            <v>0</v>
          </cell>
          <cell r="Z113" t="e">
            <v>#REF!</v>
          </cell>
        </row>
        <row r="114">
          <cell r="A114" t="e">
            <v>#REF!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 t="str">
            <v>Ba2</v>
          </cell>
          <cell r="G114">
            <v>0</v>
          </cell>
          <cell r="H114" t="str">
            <v>BB-</v>
          </cell>
          <cell r="I114">
            <v>0</v>
          </cell>
          <cell r="J114" t="e">
            <v>#REF!</v>
          </cell>
          <cell r="K114">
            <v>0</v>
          </cell>
          <cell r="L114" t="e">
            <v>#REF!</v>
          </cell>
          <cell r="M114">
            <v>0</v>
          </cell>
          <cell r="N114" t="e">
            <v>#REF!</v>
          </cell>
          <cell r="O114">
            <v>0</v>
          </cell>
          <cell r="P114" t="e">
            <v>#REF!</v>
          </cell>
          <cell r="Q114">
            <v>0</v>
          </cell>
          <cell r="R114" t="e">
            <v>#REF!</v>
          </cell>
          <cell r="S114">
            <v>0</v>
          </cell>
          <cell r="T114" t="e">
            <v>#REF!</v>
          </cell>
          <cell r="U114">
            <v>0</v>
          </cell>
          <cell r="V114" t="e">
            <v>#REF!</v>
          </cell>
          <cell r="W114">
            <v>0</v>
          </cell>
          <cell r="X114" t="e">
            <v>#REF!</v>
          </cell>
          <cell r="Y114">
            <v>0</v>
          </cell>
          <cell r="Z114" t="e">
            <v>#REF!</v>
          </cell>
        </row>
        <row r="115">
          <cell r="A115" t="e">
            <v>#REF!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 t="str">
            <v>-</v>
          </cell>
          <cell r="G115">
            <v>0</v>
          </cell>
          <cell r="H115" t="str">
            <v>-</v>
          </cell>
          <cell r="I115">
            <v>0</v>
          </cell>
          <cell r="J115" t="e">
            <v>#REF!</v>
          </cell>
          <cell r="K115">
            <v>0</v>
          </cell>
          <cell r="L115" t="e">
            <v>#REF!</v>
          </cell>
          <cell r="M115">
            <v>0</v>
          </cell>
          <cell r="N115" t="e">
            <v>#REF!</v>
          </cell>
          <cell r="O115">
            <v>0</v>
          </cell>
          <cell r="P115" t="e">
            <v>#REF!</v>
          </cell>
          <cell r="Q115">
            <v>0</v>
          </cell>
          <cell r="R115" t="e">
            <v>#REF!</v>
          </cell>
          <cell r="S115">
            <v>0</v>
          </cell>
          <cell r="T115" t="e">
            <v>#REF!</v>
          </cell>
          <cell r="U115">
            <v>0</v>
          </cell>
          <cell r="V115" t="e">
            <v>#REF!</v>
          </cell>
          <cell r="W115">
            <v>0</v>
          </cell>
          <cell r="X115" t="e">
            <v>#REF!</v>
          </cell>
          <cell r="Y115">
            <v>0</v>
          </cell>
          <cell r="Z115" t="e">
            <v>#REF!</v>
          </cell>
        </row>
        <row r="116">
          <cell r="A116" t="e">
            <v>#REF!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 t="str">
            <v>Ba1</v>
          </cell>
          <cell r="G116">
            <v>0</v>
          </cell>
          <cell r="H116" t="str">
            <v>BB-</v>
          </cell>
          <cell r="I116">
            <v>0</v>
          </cell>
          <cell r="J116" t="e">
            <v>#REF!</v>
          </cell>
          <cell r="K116">
            <v>0</v>
          </cell>
          <cell r="L116" t="e">
            <v>#REF!</v>
          </cell>
          <cell r="M116">
            <v>0</v>
          </cell>
          <cell r="N116" t="e">
            <v>#REF!</v>
          </cell>
          <cell r="O116">
            <v>0</v>
          </cell>
          <cell r="P116" t="e">
            <v>#REF!</v>
          </cell>
          <cell r="Q116">
            <v>0</v>
          </cell>
          <cell r="R116" t="e">
            <v>#REF!</v>
          </cell>
          <cell r="S116">
            <v>0</v>
          </cell>
          <cell r="T116" t="e">
            <v>#REF!</v>
          </cell>
          <cell r="U116">
            <v>0</v>
          </cell>
          <cell r="V116" t="e">
            <v>#REF!</v>
          </cell>
          <cell r="W116">
            <v>0</v>
          </cell>
          <cell r="X116" t="e">
            <v>#REF!</v>
          </cell>
          <cell r="Y116">
            <v>0</v>
          </cell>
          <cell r="Z116" t="e">
            <v>#REF!</v>
          </cell>
        </row>
        <row r="117">
          <cell r="A117" t="e">
            <v>#REF!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 t="str">
            <v>Ba3</v>
          </cell>
          <cell r="G117">
            <v>0</v>
          </cell>
          <cell r="H117" t="str">
            <v>B+</v>
          </cell>
          <cell r="I117">
            <v>0</v>
          </cell>
          <cell r="J117" t="e">
            <v>#REF!</v>
          </cell>
          <cell r="K117">
            <v>0</v>
          </cell>
          <cell r="L117" t="e">
            <v>#REF!</v>
          </cell>
          <cell r="M117">
            <v>0</v>
          </cell>
          <cell r="N117" t="e">
            <v>#REF!</v>
          </cell>
          <cell r="O117">
            <v>0</v>
          </cell>
          <cell r="P117" t="e">
            <v>#REF!</v>
          </cell>
          <cell r="Q117">
            <v>0</v>
          </cell>
          <cell r="R117" t="e">
            <v>#REF!</v>
          </cell>
          <cell r="S117">
            <v>0</v>
          </cell>
          <cell r="T117" t="e">
            <v>#REF!</v>
          </cell>
          <cell r="U117">
            <v>0</v>
          </cell>
          <cell r="V117" t="e">
            <v>#REF!</v>
          </cell>
          <cell r="W117">
            <v>0</v>
          </cell>
          <cell r="X117" t="e">
            <v>#REF!</v>
          </cell>
          <cell r="Y117">
            <v>0</v>
          </cell>
          <cell r="Z117" t="e">
            <v>#REF!</v>
          </cell>
        </row>
        <row r="118">
          <cell r="A118" t="e">
            <v>#REF!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 t="str">
            <v>A1</v>
          </cell>
          <cell r="G118">
            <v>0</v>
          </cell>
          <cell r="H118" t="str">
            <v>AA-</v>
          </cell>
          <cell r="I118">
            <v>0</v>
          </cell>
          <cell r="J118" t="e">
            <v>#REF!</v>
          </cell>
          <cell r="K118">
            <v>0</v>
          </cell>
          <cell r="L118" t="e">
            <v>#REF!</v>
          </cell>
          <cell r="M118">
            <v>0</v>
          </cell>
          <cell r="N118" t="e">
            <v>#REF!</v>
          </cell>
          <cell r="O118">
            <v>0</v>
          </cell>
          <cell r="P118" t="e">
            <v>#REF!</v>
          </cell>
          <cell r="Q118">
            <v>0</v>
          </cell>
          <cell r="R118" t="e">
            <v>#REF!</v>
          </cell>
          <cell r="S118">
            <v>0</v>
          </cell>
          <cell r="T118" t="e">
            <v>#REF!</v>
          </cell>
          <cell r="U118">
            <v>0</v>
          </cell>
          <cell r="V118" t="e">
            <v>#REF!</v>
          </cell>
          <cell r="W118">
            <v>0</v>
          </cell>
          <cell r="X118" t="e">
            <v>#REF!</v>
          </cell>
          <cell r="Y118">
            <v>0</v>
          </cell>
          <cell r="Z118" t="e">
            <v>#REF!</v>
          </cell>
        </row>
        <row r="119">
          <cell r="A119" t="e">
            <v>#REF!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 t="str">
            <v>-</v>
          </cell>
          <cell r="G119">
            <v>0</v>
          </cell>
          <cell r="H119" t="str">
            <v>-</v>
          </cell>
          <cell r="I119">
            <v>0</v>
          </cell>
          <cell r="J119" t="e">
            <v>#REF!</v>
          </cell>
          <cell r="K119">
            <v>0</v>
          </cell>
          <cell r="L119" t="e">
            <v>#REF!</v>
          </cell>
          <cell r="M119">
            <v>0</v>
          </cell>
          <cell r="N119" t="e">
            <v>#REF!</v>
          </cell>
          <cell r="O119">
            <v>0</v>
          </cell>
          <cell r="P119" t="e">
            <v>#REF!</v>
          </cell>
          <cell r="Q119">
            <v>0</v>
          </cell>
          <cell r="R119" t="e">
            <v>#REF!</v>
          </cell>
          <cell r="S119">
            <v>0</v>
          </cell>
          <cell r="T119" t="e">
            <v>#REF!</v>
          </cell>
          <cell r="U119">
            <v>0</v>
          </cell>
          <cell r="V119" t="e">
            <v>#REF!</v>
          </cell>
          <cell r="W119">
            <v>0</v>
          </cell>
          <cell r="X119" t="e">
            <v>#REF!</v>
          </cell>
          <cell r="Y119">
            <v>0</v>
          </cell>
          <cell r="Z119" t="e">
            <v>#REF!</v>
          </cell>
        </row>
        <row r="120">
          <cell r="A120" t="e">
            <v>#REF!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 t="str">
            <v>-</v>
          </cell>
          <cell r="G120">
            <v>0</v>
          </cell>
          <cell r="H120" t="str">
            <v>-</v>
          </cell>
          <cell r="I120">
            <v>0</v>
          </cell>
          <cell r="J120" t="e">
            <v>#REF!</v>
          </cell>
          <cell r="K120">
            <v>0</v>
          </cell>
          <cell r="L120" t="e">
            <v>#REF!</v>
          </cell>
          <cell r="M120">
            <v>0</v>
          </cell>
          <cell r="N120" t="e">
            <v>#REF!</v>
          </cell>
          <cell r="O120">
            <v>0</v>
          </cell>
          <cell r="P120" t="e">
            <v>#REF!</v>
          </cell>
          <cell r="Q120">
            <v>0</v>
          </cell>
          <cell r="R120" t="e">
            <v>#REF!</v>
          </cell>
          <cell r="S120">
            <v>0</v>
          </cell>
          <cell r="T120" t="e">
            <v>#REF!</v>
          </cell>
          <cell r="U120">
            <v>0</v>
          </cell>
          <cell r="V120" t="e">
            <v>#REF!</v>
          </cell>
          <cell r="W120">
            <v>0</v>
          </cell>
          <cell r="X120" t="e">
            <v>#REF!</v>
          </cell>
          <cell r="Y120">
            <v>0</v>
          </cell>
          <cell r="Z120" t="e">
            <v>#REF!</v>
          </cell>
        </row>
        <row r="121">
          <cell r="A121" t="e">
            <v>#REF!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 t="str">
            <v>-</v>
          </cell>
          <cell r="G121">
            <v>0</v>
          </cell>
          <cell r="H121" t="str">
            <v>-</v>
          </cell>
          <cell r="I121">
            <v>0</v>
          </cell>
          <cell r="J121" t="e">
            <v>#REF!</v>
          </cell>
          <cell r="K121">
            <v>0</v>
          </cell>
          <cell r="L121" t="e">
            <v>#REF!</v>
          </cell>
          <cell r="M121">
            <v>0</v>
          </cell>
          <cell r="N121" t="e">
            <v>#REF!</v>
          </cell>
          <cell r="O121">
            <v>0</v>
          </cell>
          <cell r="P121" t="e">
            <v>#REF!</v>
          </cell>
          <cell r="Q121">
            <v>0</v>
          </cell>
          <cell r="R121" t="e">
            <v>#REF!</v>
          </cell>
          <cell r="S121">
            <v>0</v>
          </cell>
          <cell r="T121" t="e">
            <v>#REF!</v>
          </cell>
          <cell r="U121">
            <v>0</v>
          </cell>
          <cell r="V121" t="e">
            <v>#REF!</v>
          </cell>
          <cell r="W121">
            <v>0</v>
          </cell>
          <cell r="X121" t="e">
            <v>#REF!</v>
          </cell>
          <cell r="Y121">
            <v>0</v>
          </cell>
          <cell r="Z121" t="e">
            <v>#REF!</v>
          </cell>
        </row>
        <row r="122">
          <cell r="A122" t="e">
            <v>#REF!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 t="str">
            <v>Baa2</v>
          </cell>
          <cell r="G122">
            <v>0</v>
          </cell>
          <cell r="H122" t="str">
            <v>BBB-</v>
          </cell>
          <cell r="I122">
            <v>0</v>
          </cell>
          <cell r="J122" t="e">
            <v>#REF!</v>
          </cell>
          <cell r="K122">
            <v>0</v>
          </cell>
          <cell r="L122" t="e">
            <v>#REF!</v>
          </cell>
          <cell r="M122">
            <v>0</v>
          </cell>
          <cell r="N122" t="e">
            <v>#REF!</v>
          </cell>
          <cell r="O122">
            <v>0</v>
          </cell>
          <cell r="P122" t="e">
            <v>#REF!</v>
          </cell>
          <cell r="Q122">
            <v>0</v>
          </cell>
          <cell r="R122" t="e">
            <v>#REF!</v>
          </cell>
          <cell r="S122">
            <v>0</v>
          </cell>
          <cell r="T122" t="e">
            <v>#REF!</v>
          </cell>
          <cell r="U122">
            <v>0</v>
          </cell>
          <cell r="V122" t="e">
            <v>#REF!</v>
          </cell>
          <cell r="W122">
            <v>0</v>
          </cell>
          <cell r="X122" t="e">
            <v>#REF!</v>
          </cell>
          <cell r="Y122">
            <v>0</v>
          </cell>
          <cell r="Z122" t="e">
            <v>#REF!</v>
          </cell>
        </row>
        <row r="123">
          <cell r="A123" t="e">
            <v>#REF!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 t="str">
            <v>B2</v>
          </cell>
          <cell r="G123">
            <v>0</v>
          </cell>
          <cell r="H123" t="str">
            <v>B</v>
          </cell>
          <cell r="I123">
            <v>0</v>
          </cell>
          <cell r="J123" t="e">
            <v>#REF!</v>
          </cell>
          <cell r="K123">
            <v>0</v>
          </cell>
          <cell r="L123" t="e">
            <v>#REF!</v>
          </cell>
          <cell r="M123">
            <v>0</v>
          </cell>
          <cell r="N123" t="e">
            <v>#REF!</v>
          </cell>
          <cell r="O123">
            <v>0</v>
          </cell>
          <cell r="P123" t="e">
            <v>#REF!</v>
          </cell>
          <cell r="Q123">
            <v>0</v>
          </cell>
          <cell r="R123" t="e">
            <v>#REF!</v>
          </cell>
          <cell r="S123">
            <v>0</v>
          </cell>
          <cell r="T123" t="e">
            <v>#REF!</v>
          </cell>
          <cell r="U123">
            <v>0</v>
          </cell>
          <cell r="V123" t="e">
            <v>#REF!</v>
          </cell>
          <cell r="W123">
            <v>0</v>
          </cell>
          <cell r="X123" t="e">
            <v>#REF!</v>
          </cell>
          <cell r="Y123">
            <v>0</v>
          </cell>
          <cell r="Z123" t="e">
            <v>#REF!</v>
          </cell>
        </row>
        <row r="124">
          <cell r="A124" t="e">
            <v>#REF!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 t="str">
            <v>B3</v>
          </cell>
          <cell r="G124">
            <v>0</v>
          </cell>
          <cell r="H124" t="str">
            <v>B</v>
          </cell>
          <cell r="I124">
            <v>0</v>
          </cell>
          <cell r="J124" t="e">
            <v>#REF!</v>
          </cell>
          <cell r="K124">
            <v>0</v>
          </cell>
          <cell r="L124" t="e">
            <v>#REF!</v>
          </cell>
          <cell r="M124">
            <v>0</v>
          </cell>
          <cell r="N124" t="e">
            <v>#REF!</v>
          </cell>
          <cell r="O124">
            <v>0</v>
          </cell>
          <cell r="P124" t="e">
            <v>#REF!</v>
          </cell>
          <cell r="Q124">
            <v>0</v>
          </cell>
          <cell r="R124" t="e">
            <v>#REF!</v>
          </cell>
          <cell r="S124">
            <v>0</v>
          </cell>
          <cell r="T124" t="e">
            <v>#REF!</v>
          </cell>
          <cell r="U124">
            <v>0</v>
          </cell>
          <cell r="V124" t="e">
            <v>#REF!</v>
          </cell>
          <cell r="W124">
            <v>0</v>
          </cell>
          <cell r="X124" t="e">
            <v>#REF!</v>
          </cell>
          <cell r="Y124">
            <v>0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 t="str">
            <v>LTM</v>
          </cell>
          <cell r="S155">
            <v>0</v>
          </cell>
          <cell r="T155" t="str">
            <v>LFQ</v>
          </cell>
        </row>
        <row r="156">
          <cell r="F156" t="str">
            <v>Net to</v>
          </cell>
          <cell r="G156">
            <v>0</v>
          </cell>
          <cell r="H156" t="str">
            <v>1999E</v>
          </cell>
          <cell r="I156">
            <v>0</v>
          </cell>
          <cell r="J156" t="str">
            <v>2000E</v>
          </cell>
          <cell r="K156">
            <v>0</v>
          </cell>
          <cell r="L156" t="str">
            <v>LTM</v>
          </cell>
          <cell r="M156">
            <v>0</v>
          </cell>
          <cell r="N156" t="str">
            <v>LTM</v>
          </cell>
          <cell r="O156">
            <v>0</v>
          </cell>
          <cell r="P156" t="str">
            <v>LTM</v>
          </cell>
          <cell r="Q156">
            <v>0</v>
          </cell>
          <cell r="R156" t="str">
            <v>Cash</v>
          </cell>
          <cell r="S156">
            <v>0</v>
          </cell>
          <cell r="T156" t="str">
            <v>Common</v>
          </cell>
          <cell r="U156">
            <v>0</v>
          </cell>
          <cell r="V156">
            <v>0</v>
          </cell>
          <cell r="W156">
            <v>0</v>
          </cell>
          <cell r="X156" t="str">
            <v>LTM</v>
          </cell>
        </row>
        <row r="157">
          <cell r="A157" t="str">
            <v>Company</v>
          </cell>
          <cell r="B157">
            <v>0</v>
          </cell>
          <cell r="C157">
            <v>0</v>
          </cell>
          <cell r="D157" t="str">
            <v>Shares</v>
          </cell>
          <cell r="E157">
            <v>0</v>
          </cell>
          <cell r="F157" t="str">
            <v>Common</v>
          </cell>
          <cell r="G157">
            <v>0</v>
          </cell>
          <cell r="H157" t="str">
            <v>EPS (a)</v>
          </cell>
          <cell r="I157">
            <v>0</v>
          </cell>
          <cell r="J157" t="str">
            <v>EPS (a)</v>
          </cell>
          <cell r="K157">
            <v>0</v>
          </cell>
          <cell r="L157" t="str">
            <v>Sales</v>
          </cell>
          <cell r="M157">
            <v>0</v>
          </cell>
          <cell r="N157" t="str">
            <v>EBITDA</v>
          </cell>
          <cell r="O157">
            <v>0</v>
          </cell>
          <cell r="P157" t="str">
            <v>EBIT</v>
          </cell>
          <cell r="Q157">
            <v>0</v>
          </cell>
          <cell r="R157" t="str">
            <v>Flow (b)</v>
          </cell>
          <cell r="S157">
            <v>0</v>
          </cell>
          <cell r="T157" t="str">
            <v>Equity</v>
          </cell>
          <cell r="U157">
            <v>0</v>
          </cell>
          <cell r="V157" t="str">
            <v>FYE</v>
          </cell>
          <cell r="W157">
            <v>0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 t="e">
            <v>#REF!</v>
          </cell>
          <cell r="G160">
            <v>0</v>
          </cell>
          <cell r="H160" t="e">
            <v>#NAME?</v>
          </cell>
          <cell r="I160">
            <v>0</v>
          </cell>
          <cell r="J160" t="e">
            <v>#NAME?</v>
          </cell>
          <cell r="K160">
            <v>0</v>
          </cell>
          <cell r="L160">
            <v>2508.1999999999998</v>
          </cell>
          <cell r="M160">
            <v>0</v>
          </cell>
          <cell r="N160" t="e">
            <v>#REF!</v>
          </cell>
          <cell r="O160">
            <v>0</v>
          </cell>
          <cell r="P160" t="e">
            <v>#REF!</v>
          </cell>
          <cell r="Q160">
            <v>0</v>
          </cell>
          <cell r="R160" t="e">
            <v>#REF!</v>
          </cell>
          <cell r="S160">
            <v>0</v>
          </cell>
          <cell r="T160">
            <v>0</v>
          </cell>
          <cell r="U160">
            <v>0</v>
          </cell>
          <cell r="V160">
            <v>36160</v>
          </cell>
          <cell r="W160">
            <v>0</v>
          </cell>
          <cell r="X160">
            <v>36341</v>
          </cell>
        </row>
        <row r="161">
          <cell r="A161" t="e">
            <v>#REF!</v>
          </cell>
          <cell r="B161">
            <v>0</v>
          </cell>
          <cell r="C161">
            <v>0</v>
          </cell>
          <cell r="D161" t="e">
            <v>#REF!</v>
          </cell>
          <cell r="E161">
            <v>0</v>
          </cell>
          <cell r="F161" t="e">
            <v>#REF!</v>
          </cell>
          <cell r="G161">
            <v>0</v>
          </cell>
          <cell r="H161" t="e">
            <v>#REF!</v>
          </cell>
          <cell r="I161">
            <v>0</v>
          </cell>
          <cell r="J161" t="e">
            <v>#REF!</v>
          </cell>
          <cell r="K161">
            <v>0</v>
          </cell>
          <cell r="L161" t="e">
            <v>#REF!</v>
          </cell>
          <cell r="M161">
            <v>0</v>
          </cell>
          <cell r="N161" t="e">
            <v>#REF!</v>
          </cell>
          <cell r="O161">
            <v>0</v>
          </cell>
          <cell r="P161" t="e">
            <v>#REF!</v>
          </cell>
          <cell r="Q161">
            <v>0</v>
          </cell>
          <cell r="R161" t="e">
            <v>#REF!</v>
          </cell>
          <cell r="S161">
            <v>0</v>
          </cell>
          <cell r="T161" t="e">
            <v>#REF!</v>
          </cell>
          <cell r="U161">
            <v>0</v>
          </cell>
          <cell r="V161" t="e">
            <v>#REF!</v>
          </cell>
          <cell r="W161">
            <v>0</v>
          </cell>
          <cell r="X161" t="e">
            <v>#REF!</v>
          </cell>
        </row>
        <row r="162">
          <cell r="A162" t="e">
            <v>#REF!</v>
          </cell>
          <cell r="B162">
            <v>0</v>
          </cell>
          <cell r="C162">
            <v>0</v>
          </cell>
          <cell r="D162" t="e">
            <v>#REF!</v>
          </cell>
          <cell r="E162">
            <v>0</v>
          </cell>
          <cell r="F162" t="e">
            <v>#REF!</v>
          </cell>
          <cell r="G162">
            <v>0</v>
          </cell>
          <cell r="H162" t="e">
            <v>#REF!</v>
          </cell>
          <cell r="I162">
            <v>0</v>
          </cell>
          <cell r="J162" t="e">
            <v>#REF!</v>
          </cell>
          <cell r="K162">
            <v>0</v>
          </cell>
          <cell r="L162" t="e">
            <v>#REF!</v>
          </cell>
          <cell r="M162">
            <v>0</v>
          </cell>
          <cell r="N162" t="e">
            <v>#REF!</v>
          </cell>
          <cell r="O162">
            <v>0</v>
          </cell>
          <cell r="P162" t="e">
            <v>#REF!</v>
          </cell>
          <cell r="Q162">
            <v>0</v>
          </cell>
          <cell r="R162" t="e">
            <v>#REF!</v>
          </cell>
          <cell r="S162">
            <v>0</v>
          </cell>
          <cell r="T162" t="e">
            <v>#REF!</v>
          </cell>
          <cell r="U162">
            <v>0</v>
          </cell>
          <cell r="V162" t="e">
            <v>#REF!</v>
          </cell>
          <cell r="W162">
            <v>0</v>
          </cell>
          <cell r="X162" t="e">
            <v>#REF!</v>
          </cell>
        </row>
        <row r="163">
          <cell r="A163" t="e">
            <v>#REF!</v>
          </cell>
          <cell r="B163">
            <v>0</v>
          </cell>
          <cell r="C163">
            <v>0</v>
          </cell>
          <cell r="D163" t="e">
            <v>#REF!</v>
          </cell>
          <cell r="E163">
            <v>0</v>
          </cell>
          <cell r="F163" t="e">
            <v>#REF!</v>
          </cell>
          <cell r="G163">
            <v>0</v>
          </cell>
          <cell r="H163" t="e">
            <v>#REF!</v>
          </cell>
          <cell r="I163">
            <v>0</v>
          </cell>
          <cell r="J163" t="e">
            <v>#REF!</v>
          </cell>
          <cell r="K163">
            <v>0</v>
          </cell>
          <cell r="L163" t="e">
            <v>#REF!</v>
          </cell>
          <cell r="M163">
            <v>0</v>
          </cell>
          <cell r="N163" t="e">
            <v>#REF!</v>
          </cell>
          <cell r="O163">
            <v>0</v>
          </cell>
          <cell r="P163" t="e">
            <v>#REF!</v>
          </cell>
          <cell r="Q163">
            <v>0</v>
          </cell>
          <cell r="R163" t="e">
            <v>#REF!</v>
          </cell>
          <cell r="S163">
            <v>0</v>
          </cell>
          <cell r="T163" t="e">
            <v>#REF!</v>
          </cell>
          <cell r="U163">
            <v>0</v>
          </cell>
          <cell r="V163" t="e">
            <v>#REF!</v>
          </cell>
          <cell r="W163">
            <v>0</v>
          </cell>
          <cell r="X163" t="e">
            <v>#REF!</v>
          </cell>
        </row>
        <row r="164">
          <cell r="A164" t="e">
            <v>#REF!</v>
          </cell>
          <cell r="B164">
            <v>0</v>
          </cell>
          <cell r="C164">
            <v>0</v>
          </cell>
          <cell r="D164" t="e">
            <v>#REF!</v>
          </cell>
          <cell r="E164">
            <v>0</v>
          </cell>
          <cell r="F164" t="e">
            <v>#REF!</v>
          </cell>
          <cell r="G164">
            <v>0</v>
          </cell>
          <cell r="H164" t="e">
            <v>#REF!</v>
          </cell>
          <cell r="I164">
            <v>0</v>
          </cell>
          <cell r="J164" t="e">
            <v>#REF!</v>
          </cell>
          <cell r="K164">
            <v>0</v>
          </cell>
          <cell r="L164" t="e">
            <v>#REF!</v>
          </cell>
          <cell r="M164">
            <v>0</v>
          </cell>
          <cell r="N164" t="e">
            <v>#REF!</v>
          </cell>
          <cell r="O164">
            <v>0</v>
          </cell>
          <cell r="P164" t="e">
            <v>#REF!</v>
          </cell>
          <cell r="Q164">
            <v>0</v>
          </cell>
          <cell r="R164" t="e">
            <v>#REF!</v>
          </cell>
          <cell r="S164">
            <v>0</v>
          </cell>
          <cell r="T164" t="e">
            <v>#REF!</v>
          </cell>
          <cell r="U164">
            <v>0</v>
          </cell>
          <cell r="V164" t="e">
            <v>#REF!</v>
          </cell>
          <cell r="W164">
            <v>0</v>
          </cell>
          <cell r="X164" t="e">
            <v>#REF!</v>
          </cell>
        </row>
        <row r="165">
          <cell r="A165" t="e">
            <v>#REF!</v>
          </cell>
          <cell r="B165">
            <v>0</v>
          </cell>
          <cell r="C165">
            <v>0</v>
          </cell>
          <cell r="D165" t="e">
            <v>#REF!</v>
          </cell>
          <cell r="E165">
            <v>0</v>
          </cell>
          <cell r="F165" t="e">
            <v>#REF!</v>
          </cell>
          <cell r="G165">
            <v>0</v>
          </cell>
          <cell r="H165" t="e">
            <v>#REF!</v>
          </cell>
          <cell r="I165">
            <v>0</v>
          </cell>
          <cell r="J165" t="e">
            <v>#REF!</v>
          </cell>
          <cell r="K165">
            <v>0</v>
          </cell>
          <cell r="L165" t="e">
            <v>#REF!</v>
          </cell>
          <cell r="M165">
            <v>0</v>
          </cell>
          <cell r="N165" t="e">
            <v>#REF!</v>
          </cell>
          <cell r="O165">
            <v>0</v>
          </cell>
          <cell r="P165" t="e">
            <v>#REF!</v>
          </cell>
          <cell r="Q165">
            <v>0</v>
          </cell>
          <cell r="R165" t="e">
            <v>#REF!</v>
          </cell>
          <cell r="S165">
            <v>0</v>
          </cell>
          <cell r="T165" t="e">
            <v>#REF!</v>
          </cell>
          <cell r="U165">
            <v>0</v>
          </cell>
          <cell r="V165" t="e">
            <v>#REF!</v>
          </cell>
          <cell r="W165">
            <v>0</v>
          </cell>
          <cell r="X165" t="e">
            <v>#REF!</v>
          </cell>
        </row>
        <row r="166">
          <cell r="A166" t="e">
            <v>#REF!</v>
          </cell>
          <cell r="B166">
            <v>0</v>
          </cell>
          <cell r="C166">
            <v>0</v>
          </cell>
          <cell r="D166" t="e">
            <v>#REF!</v>
          </cell>
          <cell r="E166">
            <v>0</v>
          </cell>
          <cell r="F166" t="e">
            <v>#REF!</v>
          </cell>
          <cell r="G166">
            <v>0</v>
          </cell>
          <cell r="H166" t="e">
            <v>#REF!</v>
          </cell>
          <cell r="I166">
            <v>0</v>
          </cell>
          <cell r="J166" t="e">
            <v>#REF!</v>
          </cell>
          <cell r="K166">
            <v>0</v>
          </cell>
          <cell r="L166" t="e">
            <v>#REF!</v>
          </cell>
          <cell r="M166">
            <v>0</v>
          </cell>
          <cell r="N166" t="e">
            <v>#REF!</v>
          </cell>
          <cell r="O166">
            <v>0</v>
          </cell>
          <cell r="P166" t="e">
            <v>#REF!</v>
          </cell>
          <cell r="Q166">
            <v>0</v>
          </cell>
          <cell r="R166" t="e">
            <v>#REF!</v>
          </cell>
          <cell r="S166">
            <v>0</v>
          </cell>
          <cell r="T166" t="e">
            <v>#REF!</v>
          </cell>
          <cell r="U166">
            <v>0</v>
          </cell>
          <cell r="V166" t="e">
            <v>#REF!</v>
          </cell>
          <cell r="W166">
            <v>0</v>
          </cell>
          <cell r="X166" t="e">
            <v>#REF!</v>
          </cell>
        </row>
        <row r="167">
          <cell r="A167" t="e">
            <v>#REF!</v>
          </cell>
          <cell r="B167">
            <v>0</v>
          </cell>
          <cell r="C167">
            <v>0</v>
          </cell>
          <cell r="D167" t="e">
            <v>#REF!</v>
          </cell>
          <cell r="E167">
            <v>0</v>
          </cell>
          <cell r="F167" t="e">
            <v>#REF!</v>
          </cell>
          <cell r="G167">
            <v>0</v>
          </cell>
          <cell r="H167" t="e">
            <v>#REF!</v>
          </cell>
          <cell r="I167">
            <v>0</v>
          </cell>
          <cell r="J167" t="e">
            <v>#REF!</v>
          </cell>
          <cell r="K167">
            <v>0</v>
          </cell>
          <cell r="L167" t="e">
            <v>#REF!</v>
          </cell>
          <cell r="M167">
            <v>0</v>
          </cell>
          <cell r="N167" t="e">
            <v>#REF!</v>
          </cell>
          <cell r="O167">
            <v>0</v>
          </cell>
          <cell r="P167" t="e">
            <v>#REF!</v>
          </cell>
          <cell r="Q167">
            <v>0</v>
          </cell>
          <cell r="R167" t="e">
            <v>#REF!</v>
          </cell>
          <cell r="S167">
            <v>0</v>
          </cell>
          <cell r="T167" t="e">
            <v>#REF!</v>
          </cell>
          <cell r="U167">
            <v>0</v>
          </cell>
          <cell r="V167" t="e">
            <v>#REF!</v>
          </cell>
          <cell r="W167">
            <v>0</v>
          </cell>
          <cell r="X167" t="e">
            <v>#REF!</v>
          </cell>
        </row>
        <row r="168">
          <cell r="A168" t="e">
            <v>#REF!</v>
          </cell>
          <cell r="B168">
            <v>0</v>
          </cell>
          <cell r="C168">
            <v>0</v>
          </cell>
          <cell r="D168" t="e">
            <v>#REF!</v>
          </cell>
          <cell r="E168">
            <v>0</v>
          </cell>
          <cell r="F168" t="e">
            <v>#REF!</v>
          </cell>
          <cell r="G168">
            <v>0</v>
          </cell>
          <cell r="H168" t="e">
            <v>#REF!</v>
          </cell>
          <cell r="I168">
            <v>0</v>
          </cell>
          <cell r="J168" t="e">
            <v>#REF!</v>
          </cell>
          <cell r="K168">
            <v>0</v>
          </cell>
          <cell r="L168" t="e">
            <v>#REF!</v>
          </cell>
          <cell r="M168">
            <v>0</v>
          </cell>
          <cell r="N168" t="e">
            <v>#REF!</v>
          </cell>
          <cell r="O168">
            <v>0</v>
          </cell>
          <cell r="P168" t="e">
            <v>#REF!</v>
          </cell>
          <cell r="Q168">
            <v>0</v>
          </cell>
          <cell r="R168" t="e">
            <v>#REF!</v>
          </cell>
          <cell r="S168">
            <v>0</v>
          </cell>
          <cell r="T168" t="e">
            <v>#REF!</v>
          </cell>
          <cell r="U168">
            <v>0</v>
          </cell>
          <cell r="V168" t="e">
            <v>#REF!</v>
          </cell>
          <cell r="W168">
            <v>0</v>
          </cell>
          <cell r="X168" t="e">
            <v>#REF!</v>
          </cell>
        </row>
        <row r="169">
          <cell r="A169" t="e">
            <v>#REF!</v>
          </cell>
          <cell r="B169">
            <v>0</v>
          </cell>
          <cell r="C169">
            <v>0</v>
          </cell>
          <cell r="D169" t="e">
            <v>#REF!</v>
          </cell>
          <cell r="E169">
            <v>0</v>
          </cell>
          <cell r="F169" t="e">
            <v>#REF!</v>
          </cell>
          <cell r="G169">
            <v>0</v>
          </cell>
          <cell r="H169" t="e">
            <v>#REF!</v>
          </cell>
          <cell r="I169">
            <v>0</v>
          </cell>
          <cell r="J169" t="e">
            <v>#REF!</v>
          </cell>
          <cell r="K169">
            <v>0</v>
          </cell>
          <cell r="L169" t="e">
            <v>#REF!</v>
          </cell>
          <cell r="M169">
            <v>0</v>
          </cell>
          <cell r="N169" t="e">
            <v>#REF!</v>
          </cell>
          <cell r="O169">
            <v>0</v>
          </cell>
          <cell r="P169" t="e">
            <v>#REF!</v>
          </cell>
          <cell r="Q169">
            <v>0</v>
          </cell>
          <cell r="R169" t="e">
            <v>#REF!</v>
          </cell>
          <cell r="S169">
            <v>0</v>
          </cell>
          <cell r="T169" t="e">
            <v>#REF!</v>
          </cell>
          <cell r="U169">
            <v>0</v>
          </cell>
          <cell r="V169" t="e">
            <v>#REF!</v>
          </cell>
          <cell r="W169">
            <v>0</v>
          </cell>
          <cell r="X169" t="e">
            <v>#REF!</v>
          </cell>
        </row>
        <row r="170">
          <cell r="A170" t="e">
            <v>#REF!</v>
          </cell>
          <cell r="B170">
            <v>0</v>
          </cell>
          <cell r="C170">
            <v>0</v>
          </cell>
          <cell r="D170" t="e">
            <v>#REF!</v>
          </cell>
          <cell r="E170">
            <v>0</v>
          </cell>
          <cell r="F170" t="e">
            <v>#REF!</v>
          </cell>
          <cell r="G170">
            <v>0</v>
          </cell>
          <cell r="H170" t="e">
            <v>#REF!</v>
          </cell>
          <cell r="I170">
            <v>0</v>
          </cell>
          <cell r="J170" t="e">
            <v>#REF!</v>
          </cell>
          <cell r="K170">
            <v>0</v>
          </cell>
          <cell r="L170" t="e">
            <v>#REF!</v>
          </cell>
          <cell r="M170">
            <v>0</v>
          </cell>
          <cell r="N170" t="e">
            <v>#REF!</v>
          </cell>
          <cell r="O170">
            <v>0</v>
          </cell>
          <cell r="P170" t="e">
            <v>#REF!</v>
          </cell>
          <cell r="Q170">
            <v>0</v>
          </cell>
          <cell r="R170" t="e">
            <v>#REF!</v>
          </cell>
          <cell r="S170">
            <v>0</v>
          </cell>
          <cell r="T170" t="e">
            <v>#REF!</v>
          </cell>
          <cell r="U170">
            <v>0</v>
          </cell>
          <cell r="V170" t="e">
            <v>#REF!</v>
          </cell>
          <cell r="W170">
            <v>0</v>
          </cell>
          <cell r="X170" t="e">
            <v>#REF!</v>
          </cell>
        </row>
        <row r="171">
          <cell r="A171" t="e">
            <v>#REF!</v>
          </cell>
          <cell r="B171">
            <v>0</v>
          </cell>
          <cell r="C171">
            <v>0</v>
          </cell>
          <cell r="D171" t="e">
            <v>#REF!</v>
          </cell>
          <cell r="E171">
            <v>0</v>
          </cell>
          <cell r="F171" t="e">
            <v>#REF!</v>
          </cell>
          <cell r="G171">
            <v>0</v>
          </cell>
          <cell r="H171" t="e">
            <v>#REF!</v>
          </cell>
          <cell r="I171">
            <v>0</v>
          </cell>
          <cell r="J171" t="e">
            <v>#REF!</v>
          </cell>
          <cell r="K171">
            <v>0</v>
          </cell>
          <cell r="L171" t="e">
            <v>#REF!</v>
          </cell>
          <cell r="M171">
            <v>0</v>
          </cell>
          <cell r="N171" t="e">
            <v>#REF!</v>
          </cell>
          <cell r="O171">
            <v>0</v>
          </cell>
          <cell r="P171" t="e">
            <v>#REF!</v>
          </cell>
          <cell r="Q171">
            <v>0</v>
          </cell>
          <cell r="R171" t="e">
            <v>#REF!</v>
          </cell>
          <cell r="S171">
            <v>0</v>
          </cell>
          <cell r="T171" t="e">
            <v>#REF!</v>
          </cell>
          <cell r="U171">
            <v>0</v>
          </cell>
          <cell r="V171" t="e">
            <v>#REF!</v>
          </cell>
          <cell r="W171">
            <v>0</v>
          </cell>
          <cell r="X171" t="e">
            <v>#REF!</v>
          </cell>
        </row>
        <row r="172">
          <cell r="A172" t="e">
            <v>#REF!</v>
          </cell>
          <cell r="B172">
            <v>0</v>
          </cell>
          <cell r="C172">
            <v>0</v>
          </cell>
          <cell r="D172" t="e">
            <v>#REF!</v>
          </cell>
          <cell r="E172">
            <v>0</v>
          </cell>
          <cell r="F172" t="e">
            <v>#REF!</v>
          </cell>
          <cell r="G172">
            <v>0</v>
          </cell>
          <cell r="H172" t="e">
            <v>#REF!</v>
          </cell>
          <cell r="I172">
            <v>0</v>
          </cell>
          <cell r="J172" t="e">
            <v>#REF!</v>
          </cell>
          <cell r="K172">
            <v>0</v>
          </cell>
          <cell r="L172" t="e">
            <v>#REF!</v>
          </cell>
          <cell r="M172">
            <v>0</v>
          </cell>
          <cell r="N172" t="e">
            <v>#REF!</v>
          </cell>
          <cell r="O172">
            <v>0</v>
          </cell>
          <cell r="P172" t="e">
            <v>#REF!</v>
          </cell>
          <cell r="Q172">
            <v>0</v>
          </cell>
          <cell r="R172" t="e">
            <v>#REF!</v>
          </cell>
          <cell r="S172">
            <v>0</v>
          </cell>
          <cell r="T172" t="e">
            <v>#REF!</v>
          </cell>
          <cell r="U172">
            <v>0</v>
          </cell>
          <cell r="V172" t="e">
            <v>#REF!</v>
          </cell>
          <cell r="W172">
            <v>0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g@phosagro.ru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dn.phosagro.ru/upload/docs/PLA-na-GTC-ANOF-3.pdf" TargetMode="External"/><Relationship Id="rId18" Type="http://schemas.openxmlformats.org/officeDocument/2006/relationships/hyperlink" Target="https://cdn.phosagro.ru/upload/docs/sustainability/Quality-Policy-JSC-Apatit.pdf" TargetMode="External"/><Relationship Id="rId26" Type="http://schemas.openxmlformats.org/officeDocument/2006/relationships/hyperlink" Target="https://cdn.phosagro.ru/upload/docs/sustainability/GMP-b2-ru.pdf" TargetMode="External"/><Relationship Id="rId39" Type="http://schemas.openxmlformats.org/officeDocument/2006/relationships/hyperlink" Target="https://cdn.phosagro.ru/upload/docs/board_of_directors-2709.pdf" TargetMode="External"/><Relationship Id="rId21" Type="http://schemas.openxmlformats.org/officeDocument/2006/relationships/hyperlink" Target="https://cdn.phosagro.ru/upload/docs/sustainability/gost-iso-9001-ru.pdf" TargetMode="External"/><Relationship Id="rId34" Type="http://schemas.openxmlformats.org/officeDocument/2006/relationships/hyperlink" Target="https://cdn.phosagro.ru/upload/docs/PhosAgro_Charter_RUS.pdf" TargetMode="External"/><Relationship Id="rId42" Type="http://schemas.openxmlformats.org/officeDocument/2006/relationships/hyperlink" Target="https://cdn.phosagro.ru/upload/docs/sustainable_development_committee-ru.pdf" TargetMode="External"/><Relationship Id="rId47" Type="http://schemas.openxmlformats.org/officeDocument/2006/relationships/hyperlink" Target="https://cdn.phosagro.ru/upload/docs/hotline.pdf" TargetMode="External"/><Relationship Id="rId50" Type="http://schemas.openxmlformats.org/officeDocument/2006/relationships/drawing" Target="../drawings/drawing2.xml"/><Relationship Id="rId7" Type="http://schemas.openxmlformats.org/officeDocument/2006/relationships/hyperlink" Target="https://cdn.phosagro.ru/upload/docs/Energy_efficiency_program_ru.pdf" TargetMode="External"/><Relationship Id="rId2" Type="http://schemas.openxmlformats.org/officeDocument/2006/relationships/hyperlink" Target="https://cdn.phosagro.ru/files/sustainability/prioritizing_un_ustainable_development_goals-ru.pdf" TargetMode="External"/><Relationship Id="rId16" Type="http://schemas.openxmlformats.org/officeDocument/2006/relationships/hyperlink" Target="https://cdn.phosagro.ru/upload/docs/ethics_code.pdf" TargetMode="External"/><Relationship Id="rId29" Type="http://schemas.openxmlformats.org/officeDocument/2006/relationships/hyperlink" Target="https://cdn.phosagro.ru/upload/docs/reglament-soc-programm.pdf" TargetMode="External"/><Relationship Id="rId11" Type="http://schemas.openxmlformats.org/officeDocument/2006/relationships/hyperlink" Target="https://cdn.phosagro.ru/upload/docs/Program-VF.pdf" TargetMode="External"/><Relationship Id="rId24" Type="http://schemas.openxmlformats.org/officeDocument/2006/relationships/hyperlink" Target="https://cdn.phosagro.ru/upload/docs/sustainability/iso-9001-iaf.pdf" TargetMode="External"/><Relationship Id="rId32" Type="http://schemas.openxmlformats.org/officeDocument/2006/relationships/hyperlink" Target="https://cdn.phosagro.ru/upload/docs/Charity.pdf" TargetMode="External"/><Relationship Id="rId37" Type="http://schemas.openxmlformats.org/officeDocument/2006/relationships/hyperlink" Target="https://cdn.phosagro.ru/upload/docs/Regulation_on_the_General_Meeting_of_Shareholders_rus.pdf" TargetMode="External"/><Relationship Id="rId40" Type="http://schemas.openxmlformats.org/officeDocument/2006/relationships/hyperlink" Target="https://cdn.phosagro.ru/upload/docs/audit_policy.pdf" TargetMode="External"/><Relationship Id="rId45" Type="http://schemas.openxmlformats.org/officeDocument/2006/relationships/hyperlink" Target="https://cdn.phosagro.ru/upload/docs/anti-corruption.pdf" TargetMode="External"/><Relationship Id="rId5" Type="http://schemas.openxmlformats.org/officeDocument/2006/relationships/hyperlink" Target="https://cdn.phosagro.ru/upload/iblock/35c/35c2ee0bc879eb911cb2aa1a4dddf722.pdf" TargetMode="External"/><Relationship Id="rId15" Type="http://schemas.openxmlformats.org/officeDocument/2006/relationships/hyperlink" Target="https://cdn.phosagro.ru/upload/docs/hr_policy.pdf" TargetMode="External"/><Relationship Id="rId23" Type="http://schemas.openxmlformats.org/officeDocument/2006/relationships/hyperlink" Target="https://cdn.phosagro.ru/upload/docs/sustainability/GMP-B1-en.pdf" TargetMode="External"/><Relationship Id="rId28" Type="http://schemas.openxmlformats.org/officeDocument/2006/relationships/hyperlink" Target="https://cdn.phosagro.ru/upload/20201209_Green_ru.pdf" TargetMode="External"/><Relationship Id="rId36" Type="http://schemas.openxmlformats.org/officeDocument/2006/relationships/hyperlink" Target="https://cdn.phosagro.ru/upload/docs/about_conflict_of_interests.pdf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https://cdn.phosagro.ru/upload/docs/prezentasion-programm.pdf" TargetMode="External"/><Relationship Id="rId19" Type="http://schemas.openxmlformats.org/officeDocument/2006/relationships/hyperlink" Target="https://cdn.phosagro.ru/upload/files/sustainability/social-response/zayavlenie-o-politike-ao-apatit-v-oblasti-promyshlennoj-bezopasnosti-2023.pdf" TargetMode="External"/><Relationship Id="rId31" Type="http://schemas.openxmlformats.org/officeDocument/2006/relationships/hyperlink" Target="https://cdn.phosagro.ru/upload/docs/kriteri-soc-programm.pdf" TargetMode="External"/><Relationship Id="rId44" Type="http://schemas.openxmlformats.org/officeDocument/2006/relationships/hyperlink" Target="https://cdn.phosagro.ru/upload/docs/corporate_secretary_regulation.pdf" TargetMode="External"/><Relationship Id="rId52" Type="http://schemas.openxmlformats.org/officeDocument/2006/relationships/comments" Target="../comments1.xml"/><Relationship Id="rId4" Type="http://schemas.openxmlformats.org/officeDocument/2006/relationships/hyperlink" Target="https://www.phosagro.ru/upload/docs/environmental_protection.pdf" TargetMode="External"/><Relationship Id="rId9" Type="http://schemas.openxmlformats.org/officeDocument/2006/relationships/hyperlink" Target="https://cdn.phosagro.ru/upload/docs/iso-14001-ru.pdf" TargetMode="External"/><Relationship Id="rId14" Type="http://schemas.openxmlformats.org/officeDocument/2006/relationships/hyperlink" Target="https://cdn.phosagro.ru/upload/docs/add_letter_01.pdf" TargetMode="External"/><Relationship Id="rId22" Type="http://schemas.openxmlformats.org/officeDocument/2006/relationships/hyperlink" Target="https://cdn.phosagro.ru/upload/docs/sustainability/GMP-B4-en.pdf" TargetMode="External"/><Relationship Id="rId27" Type="http://schemas.openxmlformats.org/officeDocument/2006/relationships/hyperlink" Target="https://cdn.phosagro.ru/upload/docs/Code_of_Conduct_for_Counterparties_2020_ru.pdf" TargetMode="External"/><Relationship Id="rId30" Type="http://schemas.openxmlformats.org/officeDocument/2006/relationships/hyperlink" Target="https://cdn.phosagro.ru/upload/docs/politica-soc-programm.pdf" TargetMode="External"/><Relationship Id="rId35" Type="http://schemas.openxmlformats.org/officeDocument/2006/relationships/hyperlink" Target="https://cdn.phosagro.ru/upload/docs/corporate_governance_code.pdf" TargetMode="External"/><Relationship Id="rId43" Type="http://schemas.openxmlformats.org/officeDocument/2006/relationships/hyperlink" Target="https://cdn.phosagro.ru/upload/docs/audit_committee_regulation.pdf" TargetMode="External"/><Relationship Id="rId48" Type="http://schemas.openxmlformats.org/officeDocument/2006/relationships/hyperlink" Target="https://cdn.phosagro.ru/upload/docs/information-security-policy-ru.pdf" TargetMode="External"/><Relationship Id="rId8" Type="http://schemas.openxmlformats.org/officeDocument/2006/relationships/hyperlink" Target="https://cdn.phosagro.ru/upload/docs/society-water-strategy_ru.pdf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s://cdn.phosagro.ru/upload/docs/ESG_Review.pdf" TargetMode="External"/><Relationship Id="rId12" Type="http://schemas.openxmlformats.org/officeDocument/2006/relationships/hyperlink" Target="https://cdn.phosagro.ru/upload/docs/PLA-na-GTC-ANOF-2.pdf" TargetMode="External"/><Relationship Id="rId17" Type="http://schemas.openxmlformats.org/officeDocument/2006/relationships/hyperlink" Target="https://cdn.phosagro.ru/upload/docs/About_morern_sl.pdf" TargetMode="External"/><Relationship Id="rId25" Type="http://schemas.openxmlformats.org/officeDocument/2006/relationships/hyperlink" Target="https://cdn.phosagro.ru/upload/docs/procurement_policy_060521.pdf" TargetMode="External"/><Relationship Id="rId33" Type="http://schemas.openxmlformats.org/officeDocument/2006/relationships/hyperlink" Target="https://cdn.phosagro.ru/upload/docs/gr.pdf" TargetMode="External"/><Relationship Id="rId38" Type="http://schemas.openxmlformats.org/officeDocument/2006/relationships/hyperlink" Target="https://cdn.phosagro.ru/upload/docs/revision_commission.pdf" TargetMode="External"/><Relationship Id="rId46" Type="http://schemas.openxmlformats.org/officeDocument/2006/relationships/hyperlink" Target="https://cdn.phosagro.ru/upload/docs/board_regulation.pdf" TargetMode="External"/><Relationship Id="rId20" Type="http://schemas.openxmlformats.org/officeDocument/2006/relationships/hyperlink" Target="https://cdn.phosagro.ru/upload/docs/quality-declaration.pdf" TargetMode="External"/><Relationship Id="rId41" Type="http://schemas.openxmlformats.org/officeDocument/2006/relationships/hyperlink" Target="https://cdn.phosagro.ru/upload/docs/remuneration_committee_regulation_2021.pdf" TargetMode="External"/><Relationship Id="rId1" Type="http://schemas.openxmlformats.org/officeDocument/2006/relationships/hyperlink" Target="https://cdn.phosagro.ru/upload/iblock/446/hnrej9ny013kx3wyuzzf1ymowhef1dew.pdf" TargetMode="External"/><Relationship Id="rId6" Type="http://schemas.openxmlformats.org/officeDocument/2006/relationships/hyperlink" Target="https://cdn.phosagro.ru/upload/docs/otchet-za-2021-god-o-deyatelnosti-predpriyatij-fosagro-v-klimaticheskoj-sfere-ru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cdn.phosagro.ru/upload/docs/PLA-na-GTC-ANOF-2.pdf" TargetMode="External"/><Relationship Id="rId18" Type="http://schemas.openxmlformats.org/officeDocument/2006/relationships/hyperlink" Target="https://cdn.phosagro.ru/upload/docs/About_morern_sl.pdf" TargetMode="External"/><Relationship Id="rId26" Type="http://schemas.openxmlformats.org/officeDocument/2006/relationships/hyperlink" Target="https://cdn.phosagro.ru/upload/docs/procurement_policy_060521.pdf" TargetMode="External"/><Relationship Id="rId39" Type="http://schemas.openxmlformats.org/officeDocument/2006/relationships/hyperlink" Target="https://cdn.phosagro.ru/upload/docs/board_of_directors-2709.pdf" TargetMode="External"/><Relationship Id="rId21" Type="http://schemas.openxmlformats.org/officeDocument/2006/relationships/hyperlink" Target="https://cdn.phosagro.ru/upload/docs/quality-declaration.pdf" TargetMode="External"/><Relationship Id="rId34" Type="http://schemas.openxmlformats.org/officeDocument/2006/relationships/hyperlink" Target="https://cdn.phosagro.ru/upload/docs/PhosAgro_Charter_RUS.pdf" TargetMode="External"/><Relationship Id="rId42" Type="http://schemas.openxmlformats.org/officeDocument/2006/relationships/hyperlink" Target="https://cdn.phosagro.ru/upload/docs/sustainable_development_committee-ru.pdf" TargetMode="External"/><Relationship Id="rId47" Type="http://schemas.openxmlformats.org/officeDocument/2006/relationships/hyperlink" Target="https://cdn.phosagro.ru/upload/docs/board_regulation.pdf" TargetMode="External"/><Relationship Id="rId50" Type="http://schemas.openxmlformats.org/officeDocument/2006/relationships/hyperlink" Target="https://cdn.phosagro.ru/upload/docs/vf-reclamation-program.pdf" TargetMode="External"/><Relationship Id="rId55" Type="http://schemas.openxmlformats.org/officeDocument/2006/relationships/hyperlink" Target="https://cdn.phosagro.ru/upload/sustainability_presentation.pdf" TargetMode="External"/><Relationship Id="rId7" Type="http://schemas.openxmlformats.org/officeDocument/2006/relationships/hyperlink" Target="https://cdn.phosagro.ru/upload/docs/Energy_efficiency_program_ru.pdf" TargetMode="External"/><Relationship Id="rId2" Type="http://schemas.openxmlformats.org/officeDocument/2006/relationships/hyperlink" Target="https://cdn.phosagro.ru/files/sustainability/prioritizing_un_ustainable_development_goals-ru.pdf" TargetMode="External"/><Relationship Id="rId16" Type="http://schemas.openxmlformats.org/officeDocument/2006/relationships/hyperlink" Target="https://cdn.phosagro.ru/upload/docs/hr_policy.pdf" TargetMode="External"/><Relationship Id="rId29" Type="http://schemas.openxmlformats.org/officeDocument/2006/relationships/hyperlink" Target="https://cdn.phosagro.ru/upload/docs/reglament-soc-programm.pdf" TargetMode="External"/><Relationship Id="rId11" Type="http://schemas.openxmlformats.org/officeDocument/2006/relationships/hyperlink" Target="https://cdn.phosagro.ru/upload/docs/Program-VF.pdf" TargetMode="External"/><Relationship Id="rId24" Type="http://schemas.openxmlformats.org/officeDocument/2006/relationships/hyperlink" Target="https://cdn.phosagro.ru/upload/docs/en_runr_000255_generic_certificate_gmpplus_fsc_final.pdf" TargetMode="External"/><Relationship Id="rId32" Type="http://schemas.openxmlformats.org/officeDocument/2006/relationships/hyperlink" Target="https://cdn.phosagro.ru/upload/docs/charity-and-sponsorship-policy_ru_new.pdf" TargetMode="External"/><Relationship Id="rId37" Type="http://schemas.openxmlformats.org/officeDocument/2006/relationships/hyperlink" Target="https://cdn.phosagro.ru/upload/docs/Regulation_on_the_General_Meeting_of_Shareholders_rus.pdf" TargetMode="External"/><Relationship Id="rId40" Type="http://schemas.openxmlformats.org/officeDocument/2006/relationships/hyperlink" Target="https://cdn.phosagro.ru/upload/docs/audit_policy.pdf" TargetMode="External"/><Relationship Id="rId45" Type="http://schemas.openxmlformats.org/officeDocument/2006/relationships/hyperlink" Target="https://cdn.phosagro.ru/upload/docs/anti-corruption.pdf" TargetMode="External"/><Relationship Id="rId53" Type="http://schemas.openxmlformats.org/officeDocument/2006/relationships/hyperlink" Target="https://www.phosagro.ru/upload/docs/list_of_public_hearings_ru_updt.pdf" TargetMode="External"/><Relationship Id="rId58" Type="http://schemas.openxmlformats.org/officeDocument/2006/relationships/hyperlink" Target="https://cdn.phosagro.ru/upload/docs/External_Auditor_Selection_and_Cooperation_Policy_upd_rus.pdf" TargetMode="External"/><Relationship Id="rId5" Type="http://schemas.openxmlformats.org/officeDocument/2006/relationships/hyperlink" Target="https://cdn.phosagro.ru/upload/iblock/35c/35c2ee0bc879eb911cb2aa1a4dddf722.pdf" TargetMode="External"/><Relationship Id="rId61" Type="http://schemas.openxmlformats.org/officeDocument/2006/relationships/drawing" Target="../drawings/drawing3.xml"/><Relationship Id="rId19" Type="http://schemas.openxmlformats.org/officeDocument/2006/relationships/hyperlink" Target="https://cdn.phosagro.ru/upload/docs/sustainability/Quality-Policy-JSC-Apatit.pdf" TargetMode="External"/><Relationship Id="rId14" Type="http://schemas.openxmlformats.org/officeDocument/2006/relationships/hyperlink" Target="https://cdn.phosagro.ru/upload/docs/PLA-na-GTC-ANOF-3.pdf" TargetMode="External"/><Relationship Id="rId22" Type="http://schemas.openxmlformats.org/officeDocument/2006/relationships/hyperlink" Target="https://cdn.phosagro.ru/upload/docs/sustainability/gost-iso-9001-ru.pdf" TargetMode="External"/><Relationship Id="rId27" Type="http://schemas.openxmlformats.org/officeDocument/2006/relationships/hyperlink" Target="https://cdn.phosagro.ru/upload/docs/16_GMP.pdf" TargetMode="External"/><Relationship Id="rId30" Type="http://schemas.openxmlformats.org/officeDocument/2006/relationships/hyperlink" Target="https://cdn.phosagro.ru/upload/docs/politica-soc-programm.pdf" TargetMode="External"/><Relationship Id="rId35" Type="http://schemas.openxmlformats.org/officeDocument/2006/relationships/hyperlink" Target="https://cdn.phosagro.ru/upload/docs/corporate_governance_code.pdf" TargetMode="External"/><Relationship Id="rId43" Type="http://schemas.openxmlformats.org/officeDocument/2006/relationships/hyperlink" Target="https://cdn.phosagro.ru/upload/docs/audit_committee_regulation.pdf" TargetMode="External"/><Relationship Id="rId48" Type="http://schemas.openxmlformats.org/officeDocument/2006/relationships/hyperlink" Target="https://cdn.phosagro.ru/upload/docs/hotline.pdf" TargetMode="External"/><Relationship Id="rId56" Type="http://schemas.openxmlformats.org/officeDocument/2006/relationships/hyperlink" Target="https://cdn.phosagro.ru/upload/docs/Code_of_Conduct_for_Counterparties_2020_ru.pdf" TargetMode="External"/><Relationship Id="rId8" Type="http://schemas.openxmlformats.org/officeDocument/2006/relationships/hyperlink" Target="https://cdn.phosagro.ru/upload/docs/society-water-strategy_ru_upd.pdf" TargetMode="External"/><Relationship Id="rId51" Type="http://schemas.openxmlformats.org/officeDocument/2006/relationships/hyperlink" Target="https://cdn.phosagro.ru/upload/docs/Report_on_CGC_compliance_for_2021_rus.pdf" TargetMode="External"/><Relationship Id="rId3" Type="http://schemas.openxmlformats.org/officeDocument/2006/relationships/hyperlink" Target="https://cdn.phosagro.ru/upload/docs/ESG_Review.pdf" TargetMode="External"/><Relationship Id="rId12" Type="http://schemas.openxmlformats.org/officeDocument/2006/relationships/hyperlink" Target="https://cdn.phosagro.ru/upload/docs/green_logistics_rus.pdf" TargetMode="External"/><Relationship Id="rId17" Type="http://schemas.openxmlformats.org/officeDocument/2006/relationships/hyperlink" Target="https://cdn.phosagro.ru/upload/docs/ethics_code.pdf" TargetMode="External"/><Relationship Id="rId25" Type="http://schemas.openxmlformats.org/officeDocument/2006/relationships/hyperlink" Target="https://cdn.phosagro.ru/upload/docs/sustainability/iso-9001-iaf.pdf" TargetMode="External"/><Relationship Id="rId33" Type="http://schemas.openxmlformats.org/officeDocument/2006/relationships/hyperlink" Target="https://cdn.phosagro.ru/upload/docs/gr.pdf" TargetMode="External"/><Relationship Id="rId38" Type="http://schemas.openxmlformats.org/officeDocument/2006/relationships/hyperlink" Target="https://cdn.phosagro.ru/upload/docs/revision_commission.pdf" TargetMode="External"/><Relationship Id="rId46" Type="http://schemas.openxmlformats.org/officeDocument/2006/relationships/hyperlink" Target="https://cdn.phosagro.ru/upload/iblock/4a7/sw8izq7vdxmh89zeas1rupu44b8vpb1p.pdf" TargetMode="External"/><Relationship Id="rId59" Type="http://schemas.openxmlformats.org/officeDocument/2006/relationships/hyperlink" Target="https://cdn.phosagro.ru/upload/docs/nalog_strategy_ru_new.pdf" TargetMode="External"/><Relationship Id="rId20" Type="http://schemas.openxmlformats.org/officeDocument/2006/relationships/hyperlink" Target="https://cdn.phosagro.ru/upload/files/sustainability/social-response/zayavlenie-o-politike-ao-apatit-v-oblasti-promyshlennoj-bezopasnosti-2023.pdf" TargetMode="External"/><Relationship Id="rId41" Type="http://schemas.openxmlformats.org/officeDocument/2006/relationships/hyperlink" Target="https://cdn.phosagro.ru/upload/docs/remuneration_committee_regulation_2021.pdf" TargetMode="External"/><Relationship Id="rId54" Type="http://schemas.openxmlformats.org/officeDocument/2006/relationships/hyperlink" Target="https://www.phosagro.ru/files/procurement/docs/sustainable_development_indicators_by_procurement_anket.xlsx" TargetMode="External"/><Relationship Id="rId1" Type="http://schemas.openxmlformats.org/officeDocument/2006/relationships/hyperlink" Target="https://cdn.phosagro.ru/upload/iblock/da7/skruziq3r5nswakportibl7epja5c31g.pdf" TargetMode="External"/><Relationship Id="rId6" Type="http://schemas.openxmlformats.org/officeDocument/2006/relationships/hyperlink" Target="https://cdn.phosagro.ru/upload/docs/otchet-za-2021-god-o-deyatelnosti-predpriyatij-fosagro-v-klimaticheskoj-sfere-ru.pdf" TargetMode="External"/><Relationship Id="rId15" Type="http://schemas.openxmlformats.org/officeDocument/2006/relationships/hyperlink" Target="https://cdn.phosagro.ru/upload/docs/add_letter_01.pdf" TargetMode="External"/><Relationship Id="rId23" Type="http://schemas.openxmlformats.org/officeDocument/2006/relationships/hyperlink" Target="https://cdn.phosagro.ru/upload/docs/17_balakovo_branch_of_jsc_apatit.pdf" TargetMode="External"/><Relationship Id="rId28" Type="http://schemas.openxmlformats.org/officeDocument/2006/relationships/hyperlink" Target="https://cdn.phosagro.ru/upload/docs/Code_of_Conduct_for_Counterparties_2020_ru.pdf" TargetMode="External"/><Relationship Id="rId36" Type="http://schemas.openxmlformats.org/officeDocument/2006/relationships/hyperlink" Target="https://cdn.phosagro.ru/upload/docs/about_conflict_of_interests.pdf" TargetMode="External"/><Relationship Id="rId49" Type="http://schemas.openxmlformats.org/officeDocument/2006/relationships/hyperlink" Target="https://cdn.phosagro.ru/upload/docs/information-security-policy-ru.pdf" TargetMode="External"/><Relationship Id="rId57" Type="http://schemas.openxmlformats.org/officeDocument/2006/relationships/hyperlink" Target="https://cdn.phosagro.ru/upload/sustainability_presentation.pdf" TargetMode="External"/><Relationship Id="rId10" Type="http://schemas.openxmlformats.org/officeDocument/2006/relationships/hyperlink" Target="https://cdn.phosagro.ru/upload/docs/prezentasion-programm.pdf" TargetMode="External"/><Relationship Id="rId31" Type="http://schemas.openxmlformats.org/officeDocument/2006/relationships/hyperlink" Target="https://cdn.phosagro.ru/upload/docs/kriteri-soc-programm.pdf" TargetMode="External"/><Relationship Id="rId44" Type="http://schemas.openxmlformats.org/officeDocument/2006/relationships/hyperlink" Target="https://cdn.phosagro.ru/upload/docs/corporate_secretary_regulation.pdf" TargetMode="External"/><Relationship Id="rId52" Type="http://schemas.openxmlformats.org/officeDocument/2006/relationships/hyperlink" Target="https://cdn.phosagro.ru/upload/iblock/35c/35c2ee0bc879eb911cb2aa1a4dddf722.pdf" TargetMode="External"/><Relationship Id="rId60" Type="http://schemas.openxmlformats.org/officeDocument/2006/relationships/printerSettings" Target="../printerSettings/printerSettings3.bin"/><Relationship Id="rId4" Type="http://schemas.openxmlformats.org/officeDocument/2006/relationships/hyperlink" Target="https://www.phosagro.ru/upload/docs/environmental_protection.pdf" TargetMode="External"/><Relationship Id="rId9" Type="http://schemas.openxmlformats.org/officeDocument/2006/relationships/hyperlink" Target="https://cdn.phosagro.ru/upload/docs/iso-45001-iaf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J22"/>
  <sheetViews>
    <sheetView tabSelected="1" zoomScale="90" zoomScaleNormal="90" zoomScaleSheetLayoutView="55" workbookViewId="0">
      <selection activeCell="D17" sqref="D17"/>
    </sheetView>
  </sheetViews>
  <sheetFormatPr defaultColWidth="9.109375" defaultRowHeight="13.8"/>
  <cols>
    <col min="1" max="1" width="2.5546875" style="19" customWidth="1"/>
    <col min="2" max="2" width="5.44140625" style="19" customWidth="1"/>
    <col min="3" max="7" width="15.44140625" style="19" customWidth="1"/>
    <col min="8" max="15" width="9.109375" style="19"/>
    <col min="16" max="16" width="15.5546875" style="19" customWidth="1"/>
    <col min="17" max="17" width="2.5546875" style="19" customWidth="1"/>
    <col min="18" max="16384" width="9.109375" style="19"/>
  </cols>
  <sheetData>
    <row r="1" spans="2:10" ht="14.25" customHeight="1"/>
    <row r="5" spans="2:10" ht="23.4">
      <c r="B5" s="157" t="s">
        <v>133</v>
      </c>
    </row>
    <row r="6" spans="2:10" ht="23.4">
      <c r="B6" s="157" t="s">
        <v>138</v>
      </c>
      <c r="C6" s="286"/>
    </row>
    <row r="7" spans="2:10" ht="15.6">
      <c r="B7" s="20"/>
      <c r="C7" s="21"/>
      <c r="D7" s="21"/>
      <c r="E7" s="21"/>
      <c r="F7" s="21"/>
      <c r="G7" s="21"/>
    </row>
    <row r="8" spans="2:10" ht="15.6">
      <c r="B8" s="22"/>
      <c r="C8" s="23" t="s">
        <v>198</v>
      </c>
      <c r="D8" s="21"/>
      <c r="E8" s="21"/>
      <c r="F8" s="21"/>
      <c r="G8" s="21"/>
    </row>
    <row r="9" spans="2:10" s="24" customFormat="1" ht="15.6">
      <c r="B9" s="20"/>
      <c r="C9" s="318" t="s">
        <v>136</v>
      </c>
      <c r="D9" s="318"/>
      <c r="E9" s="318"/>
      <c r="F9" s="318"/>
      <c r="G9" s="318"/>
      <c r="J9" s="25"/>
    </row>
    <row r="10" spans="2:10" s="24" customFormat="1" ht="15.6">
      <c r="B10" s="20"/>
      <c r="C10" s="23"/>
      <c r="D10" s="23"/>
      <c r="E10" s="23"/>
      <c r="F10" s="23"/>
      <c r="G10" s="23"/>
      <c r="J10" s="25"/>
    </row>
    <row r="11" spans="2:10" s="24" customFormat="1" ht="15.6">
      <c r="B11" s="20"/>
      <c r="C11" s="319" t="s">
        <v>270</v>
      </c>
      <c r="D11" s="320"/>
      <c r="E11" s="320"/>
      <c r="F11" s="320"/>
      <c r="G11" s="321"/>
      <c r="J11" s="25"/>
    </row>
    <row r="12" spans="2:10" s="24" customFormat="1" ht="15.6">
      <c r="B12" s="20"/>
      <c r="C12" s="23"/>
      <c r="D12" s="23"/>
      <c r="E12" s="23"/>
      <c r="F12" s="23"/>
      <c r="G12" s="23"/>
      <c r="J12" s="25"/>
    </row>
    <row r="13" spans="2:10" s="24" customFormat="1" ht="15.6">
      <c r="B13" s="26"/>
      <c r="C13" s="319" t="s">
        <v>271</v>
      </c>
      <c r="D13" s="320"/>
      <c r="E13" s="320"/>
      <c r="F13" s="320"/>
      <c r="G13" s="321"/>
    </row>
    <row r="14" spans="2:10" s="24" customFormat="1" ht="15.6">
      <c r="B14" s="23"/>
      <c r="C14" s="23"/>
      <c r="D14" s="23"/>
      <c r="E14" s="23"/>
      <c r="F14" s="23"/>
      <c r="G14" s="23"/>
    </row>
    <row r="15" spans="2:10" s="24" customFormat="1" ht="15.6">
      <c r="B15" s="20"/>
      <c r="C15" s="319" t="s">
        <v>132</v>
      </c>
      <c r="D15" s="320"/>
      <c r="E15" s="320"/>
      <c r="F15" s="320"/>
      <c r="G15" s="321"/>
      <c r="J15" s="25"/>
    </row>
    <row r="16" spans="2:10" ht="15.6">
      <c r="B16" s="21"/>
      <c r="C16" s="27"/>
      <c r="D16" s="27"/>
      <c r="E16" s="27"/>
      <c r="F16" s="27"/>
      <c r="G16" s="27"/>
    </row>
    <row r="17" spans="2:7" ht="15.6">
      <c r="B17" s="21"/>
      <c r="C17" s="28" t="s">
        <v>134</v>
      </c>
      <c r="D17" s="317">
        <v>45561</v>
      </c>
      <c r="E17" s="28"/>
      <c r="F17" s="28"/>
      <c r="G17" s="28"/>
    </row>
    <row r="18" spans="2:7">
      <c r="D18" s="28"/>
      <c r="E18" s="28"/>
      <c r="F18" s="28"/>
      <c r="G18" s="28"/>
    </row>
    <row r="19" spans="2:7" ht="15.6">
      <c r="C19" s="88" t="s">
        <v>28</v>
      </c>
      <c r="D19" s="89"/>
      <c r="E19" s="29"/>
      <c r="F19" s="27"/>
      <c r="G19" s="27"/>
    </row>
    <row r="20" spans="2:7" ht="15.6">
      <c r="C20" s="90" t="s">
        <v>29</v>
      </c>
      <c r="D20" s="91"/>
      <c r="E20" s="30"/>
      <c r="F20" s="28"/>
      <c r="G20" s="28"/>
    </row>
    <row r="21" spans="2:7" ht="14.4">
      <c r="C21" s="287" t="s">
        <v>286</v>
      </c>
      <c r="D21" s="92"/>
      <c r="E21" s="28"/>
      <c r="F21" s="28"/>
      <c r="G21" s="28"/>
    </row>
    <row r="22" spans="2:7">
      <c r="D22" s="28"/>
      <c r="E22" s="28"/>
      <c r="F22" s="28"/>
      <c r="G22" s="28"/>
    </row>
  </sheetData>
  <mergeCells count="4">
    <mergeCell ref="C9:G9"/>
    <mergeCell ref="C13:G13"/>
    <mergeCell ref="C11:G11"/>
    <mergeCell ref="C15:G15"/>
  </mergeCells>
  <hyperlinks>
    <hyperlink ref="C15" location="'Stock charts'!A1" display="STOCK CHARTS"/>
    <hyperlink ref="C13" location="'Price performance'!A1" display="PRICE PERFORMANCE"/>
    <hyperlink ref="C13:E13" location="'СОЦИАЛЬНАЯ ОТВЕТСТВЕННОСТЬ'!A1" display="SOCIAL"/>
    <hyperlink ref="C15:E15" location="'КОРПОРАТИВНОЕ УПРАВЛЕНИЕ'!A1" display="GOVERNANCE"/>
    <hyperlink ref="C21" r:id="rId1"/>
    <hyperlink ref="C11" location="'Summary result '!A1" display="SUMMARY RESULT"/>
    <hyperlink ref="C11:E11" location="ЭКОЛОГИЯ!A1" display="ENVIRONMENT"/>
    <hyperlink ref="C11:G11" location="'ЭКОЛОГИЯ ЭНЕРГЕТИКА'!A1" display="ЭКОЛОГИЯ И ЭНЕРГОЭФФЕКТИВНОСТЬ"/>
    <hyperlink ref="C9:G9" location="'ПЕРЕЧЕНЬ ДОКУМЕНТОВ'!A1" display="1. ПЕРЕЧЕНЬ ДОКУМЕНТОВ И ОТЧЕТОВ В ОБЛАСТИ УСТОЙЧИВОГО РАЗВИТИЯ"/>
  </hyperlinks>
  <pageMargins left="0.7" right="0.7" top="0.75" bottom="0.75" header="0.3" footer="0.3"/>
  <pageSetup paperSize="9" scale="3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N418"/>
  <sheetViews>
    <sheetView showGridLines="0" topLeftCell="A4" zoomScale="90" zoomScaleNormal="90" zoomScaleSheetLayoutView="85" workbookViewId="0">
      <selection activeCell="A30" sqref="A30"/>
    </sheetView>
  </sheetViews>
  <sheetFormatPr defaultColWidth="9.109375" defaultRowHeight="14.4" outlineLevelRow="2"/>
  <cols>
    <col min="1" max="1" width="64.109375" style="4" customWidth="1"/>
    <col min="2" max="2" width="25.6640625" style="266" customWidth="1"/>
    <col min="3" max="3" width="10.44140625" style="4" customWidth="1"/>
    <col min="4" max="4" width="13.109375" style="4" customWidth="1"/>
    <col min="5" max="5" width="7.33203125" style="4" customWidth="1"/>
    <col min="6" max="6" width="4.88671875" style="4" customWidth="1"/>
    <col min="7" max="8" width="12.88671875" style="4" customWidth="1"/>
    <col min="9" max="11" width="14.44140625" style="4" customWidth="1"/>
    <col min="12" max="12" width="17.5546875" style="4" customWidth="1"/>
    <col min="13" max="16384" width="9.109375" style="4"/>
  </cols>
  <sheetData>
    <row r="1" spans="1:12">
      <c r="A1" s="3"/>
      <c r="B1" s="246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39.6" customHeight="1">
      <c r="A2" s="66" t="s">
        <v>135</v>
      </c>
      <c r="B2" s="263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3"/>
      <c r="B3" s="246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3" customFormat="1" ht="15.6">
      <c r="A4" s="288" t="s">
        <v>192</v>
      </c>
      <c r="B4" s="246"/>
      <c r="C4" s="9"/>
      <c r="D4" s="9"/>
      <c r="E4" s="9"/>
      <c r="F4" s="9"/>
      <c r="G4" s="9"/>
    </row>
    <row r="5" spans="1:12" s="3" customFormat="1" hidden="1" outlineLevel="1">
      <c r="A5" s="145" t="s">
        <v>146</v>
      </c>
      <c r="B5" s="162" t="s">
        <v>145</v>
      </c>
    </row>
    <row r="6" spans="1:12" s="3" customFormat="1" hidden="1" outlineLevel="1">
      <c r="A6" s="243" t="s">
        <v>220</v>
      </c>
      <c r="B6" s="247" t="s">
        <v>255</v>
      </c>
    </row>
    <row r="7" spans="1:12" s="3" customFormat="1" hidden="1" outlineLevel="1">
      <c r="A7" s="181" t="s">
        <v>166</v>
      </c>
      <c r="B7" s="247" t="s">
        <v>255</v>
      </c>
    </row>
    <row r="8" spans="1:12" s="3" customFormat="1" hidden="1" outlineLevel="1">
      <c r="A8" s="236" t="s">
        <v>165</v>
      </c>
      <c r="B8" s="247" t="s">
        <v>255</v>
      </c>
    </row>
    <row r="9" spans="1:12" s="3" customFormat="1" ht="13.95" customHeight="1" collapsed="1">
      <c r="A9" s="236"/>
      <c r="B9" s="246"/>
    </row>
    <row r="10" spans="1:12" s="3" customFormat="1" ht="15.6">
      <c r="A10" s="288" t="s">
        <v>144</v>
      </c>
      <c r="B10" s="246"/>
    </row>
    <row r="11" spans="1:12" s="3" customFormat="1" outlineLevel="2">
      <c r="A11" s="145" t="s">
        <v>146</v>
      </c>
      <c r="B11" s="162" t="s">
        <v>145</v>
      </c>
    </row>
    <row r="12" spans="1:12" s="3" customFormat="1" ht="15.6" outlineLevel="2">
      <c r="A12" s="164" t="s">
        <v>260</v>
      </c>
      <c r="B12" s="163"/>
      <c r="C12" s="161"/>
      <c r="D12" s="161"/>
      <c r="E12" s="161"/>
      <c r="F12" s="161"/>
      <c r="G12" s="161"/>
    </row>
    <row r="13" spans="1:12" s="3" customFormat="1" ht="15" customHeight="1" outlineLevel="2">
      <c r="A13" s="236" t="s">
        <v>147</v>
      </c>
      <c r="B13" s="248" t="s">
        <v>256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2" s="245" customFormat="1" outlineLevel="2">
      <c r="A14" s="236" t="s">
        <v>148</v>
      </c>
      <c r="B14" s="248" t="s">
        <v>256</v>
      </c>
      <c r="C14" s="36"/>
      <c r="D14" s="36"/>
      <c r="E14" s="36"/>
      <c r="F14" s="36"/>
      <c r="G14" s="36"/>
      <c r="H14" s="36"/>
      <c r="I14" s="36"/>
      <c r="J14" s="36"/>
      <c r="K14" s="36"/>
    </row>
    <row r="15" spans="1:12" s="245" customFormat="1" outlineLevel="2">
      <c r="A15" s="236" t="s">
        <v>257</v>
      </c>
      <c r="B15" s="249" t="s">
        <v>256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1:12" s="245" customFormat="1" ht="27.6" customHeight="1" outlineLevel="2">
      <c r="A16" s="236" t="s">
        <v>258</v>
      </c>
      <c r="B16" s="249" t="s">
        <v>256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1:14" s="245" customFormat="1" ht="28.95" customHeight="1" outlineLevel="2">
      <c r="A17" s="236" t="s">
        <v>259</v>
      </c>
      <c r="B17" s="249" t="s">
        <v>256</v>
      </c>
      <c r="C17" s="36"/>
      <c r="D17" s="36"/>
      <c r="E17" s="36"/>
      <c r="F17" s="36"/>
      <c r="G17" s="36"/>
      <c r="H17" s="36"/>
      <c r="I17" s="36"/>
      <c r="J17" s="36"/>
      <c r="K17" s="36"/>
    </row>
    <row r="18" spans="1:14" s="245" customFormat="1" outlineLevel="2">
      <c r="A18" s="236" t="s">
        <v>261</v>
      </c>
      <c r="B18" s="249" t="s">
        <v>256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1:14" s="245" customFormat="1" ht="14.4" customHeight="1" outlineLevel="2">
      <c r="A19" s="236"/>
      <c r="B19" s="250"/>
      <c r="C19" s="36"/>
      <c r="D19" s="36"/>
      <c r="E19" s="36"/>
      <c r="F19" s="36"/>
      <c r="G19" s="36"/>
      <c r="H19" s="36"/>
      <c r="I19" s="36"/>
      <c r="J19" s="36"/>
      <c r="K19" s="36"/>
    </row>
    <row r="20" spans="1:14" s="3" customFormat="1" ht="15.6" outlineLevel="2">
      <c r="A20" s="164" t="s">
        <v>161</v>
      </c>
      <c r="B20" s="218"/>
      <c r="C20" s="36"/>
      <c r="D20" s="36"/>
      <c r="E20" s="36"/>
      <c r="F20" s="36"/>
      <c r="G20" s="36"/>
      <c r="H20" s="36"/>
      <c r="I20" s="36"/>
      <c r="J20" s="36"/>
      <c r="K20" s="36"/>
    </row>
    <row r="21" spans="1:14" s="3" customFormat="1" outlineLevel="2">
      <c r="A21" s="236" t="s">
        <v>160</v>
      </c>
      <c r="B21" s="251" t="s">
        <v>256</v>
      </c>
      <c r="C21" s="36"/>
      <c r="D21" s="36"/>
      <c r="E21" s="36"/>
      <c r="F21" s="36"/>
      <c r="G21" s="36"/>
      <c r="J21" s="36"/>
      <c r="K21" s="36"/>
    </row>
    <row r="22" spans="1:14" s="238" customFormat="1" ht="31.2" customHeight="1" outlineLevel="2">
      <c r="A22" s="237" t="s">
        <v>219</v>
      </c>
      <c r="B22" s="252" t="s">
        <v>256</v>
      </c>
      <c r="C22" s="241"/>
      <c r="D22" s="241"/>
      <c r="E22" s="241"/>
      <c r="F22" s="241"/>
      <c r="G22" s="241"/>
      <c r="H22" s="244"/>
      <c r="J22" s="241"/>
      <c r="K22" s="241"/>
      <c r="N22" s="242"/>
    </row>
    <row r="23" spans="1:14" s="3" customFormat="1" ht="19.95" customHeight="1" outlineLevel="2">
      <c r="A23" s="323" t="s">
        <v>149</v>
      </c>
      <c r="B23" s="251" t="s">
        <v>256</v>
      </c>
      <c r="C23" s="36"/>
      <c r="D23" s="36"/>
      <c r="E23" s="36"/>
      <c r="F23" s="36"/>
      <c r="G23" s="36"/>
      <c r="J23" s="36"/>
      <c r="K23" s="36"/>
    </row>
    <row r="24" spans="1:14" s="3" customFormat="1" ht="12.6" customHeight="1" outlineLevel="2">
      <c r="A24" s="323"/>
      <c r="B24" s="246"/>
      <c r="K24" s="36"/>
    </row>
    <row r="25" spans="1:14" s="3" customFormat="1" ht="15.6" outlineLevel="2">
      <c r="A25" s="164" t="s">
        <v>162</v>
      </c>
      <c r="B25" s="246"/>
      <c r="K25" s="36"/>
    </row>
    <row r="26" spans="1:14" s="3" customFormat="1" outlineLevel="2">
      <c r="A26" s="323" t="s">
        <v>150</v>
      </c>
      <c r="B26" s="247" t="s">
        <v>256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4" s="6" customFormat="1" ht="14.4" customHeight="1" outlineLevel="2">
      <c r="A27" s="323"/>
      <c r="B27" s="253"/>
      <c r="C27" s="34"/>
      <c r="D27" s="34"/>
      <c r="E27" s="34"/>
      <c r="F27" s="34"/>
      <c r="G27" s="34"/>
      <c r="H27" s="34"/>
      <c r="I27" s="34"/>
      <c r="J27" s="34"/>
      <c r="K27" s="34"/>
      <c r="L27" s="39"/>
    </row>
    <row r="28" spans="1:14" s="6" customFormat="1" ht="15.6" outlineLevel="2">
      <c r="A28" s="164" t="s">
        <v>163</v>
      </c>
      <c r="B28" s="253"/>
      <c r="C28" s="34"/>
      <c r="D28" s="34"/>
      <c r="E28" s="34"/>
      <c r="F28" s="34"/>
      <c r="G28" s="34"/>
      <c r="H28" s="34"/>
      <c r="I28" s="34"/>
      <c r="J28" s="34"/>
      <c r="K28" s="34"/>
      <c r="L28" s="39"/>
    </row>
    <row r="29" spans="1:14" s="3" customFormat="1" outlineLevel="2">
      <c r="A29" s="236" t="s">
        <v>151</v>
      </c>
      <c r="B29" s="247" t="s">
        <v>256</v>
      </c>
      <c r="C29" s="36"/>
      <c r="D29" s="36"/>
      <c r="E29" s="36"/>
      <c r="F29" s="36"/>
      <c r="G29" s="36"/>
      <c r="H29" s="36"/>
      <c r="I29" s="36"/>
      <c r="J29" s="36"/>
      <c r="K29" s="36"/>
      <c r="L29" s="41"/>
    </row>
    <row r="30" spans="1:14" s="3" customFormat="1" ht="29.4" customHeight="1" outlineLevel="2">
      <c r="A30" s="236" t="s">
        <v>152</v>
      </c>
      <c r="B30" s="247" t="s">
        <v>256</v>
      </c>
      <c r="C30" s="36"/>
      <c r="D30" s="36"/>
      <c r="E30" s="36"/>
      <c r="F30" s="36"/>
      <c r="G30" s="36"/>
      <c r="H30" s="36"/>
      <c r="I30" s="36"/>
      <c r="J30" s="36"/>
      <c r="K30" s="36"/>
      <c r="L30" s="16"/>
    </row>
    <row r="31" spans="1:14" s="3" customFormat="1" ht="12" customHeight="1" outlineLevel="2">
      <c r="A31" s="236"/>
      <c r="B31" s="254"/>
      <c r="C31" s="36"/>
      <c r="D31" s="36"/>
      <c r="E31" s="36"/>
      <c r="F31" s="36"/>
      <c r="G31" s="36"/>
      <c r="H31" s="36"/>
      <c r="I31" s="36"/>
      <c r="J31" s="36"/>
      <c r="K31" s="36"/>
      <c r="L31" s="16"/>
    </row>
    <row r="32" spans="1:14" s="3" customFormat="1" ht="15.6" customHeight="1">
      <c r="A32" s="236"/>
      <c r="B32" s="246"/>
      <c r="K32" s="36"/>
    </row>
    <row r="33" spans="1:12" s="3" customFormat="1" ht="15.6">
      <c r="A33" s="288" t="s">
        <v>154</v>
      </c>
      <c r="B33" s="255"/>
      <c r="C33" s="36"/>
      <c r="D33" s="36"/>
      <c r="E33" s="36"/>
      <c r="F33" s="36"/>
      <c r="G33" s="36"/>
      <c r="H33" s="36"/>
      <c r="I33" s="36"/>
      <c r="J33" s="36"/>
      <c r="K33" s="36"/>
      <c r="L33" s="16"/>
    </row>
    <row r="34" spans="1:12" s="3" customFormat="1" outlineLevel="1">
      <c r="A34" s="145" t="s">
        <v>146</v>
      </c>
      <c r="B34" s="162" t="s">
        <v>145</v>
      </c>
      <c r="C34" s="36"/>
      <c r="D34" s="36"/>
      <c r="E34" s="36"/>
      <c r="F34" s="36"/>
      <c r="G34" s="36"/>
      <c r="H34" s="36"/>
      <c r="I34" s="36"/>
      <c r="J34" s="36"/>
      <c r="K34" s="36"/>
      <c r="L34" s="16"/>
    </row>
    <row r="35" spans="1:12" s="3" customFormat="1" ht="15.6" outlineLevel="1">
      <c r="A35" s="164" t="s">
        <v>167</v>
      </c>
      <c r="B35" s="163"/>
      <c r="C35" s="36"/>
      <c r="D35" s="36"/>
      <c r="E35" s="36"/>
      <c r="F35" s="36"/>
      <c r="G35" s="36"/>
      <c r="H35" s="36"/>
      <c r="I35" s="36"/>
      <c r="J35" s="36"/>
      <c r="K35" s="36"/>
      <c r="L35" s="16"/>
    </row>
    <row r="36" spans="1:12" s="3" customFormat="1" ht="14.4" customHeight="1" outlineLevel="2">
      <c r="A36" s="236" t="s">
        <v>155</v>
      </c>
      <c r="B36" s="268" t="s">
        <v>256</v>
      </c>
      <c r="C36" s="36"/>
      <c r="D36" s="36"/>
      <c r="E36" s="36"/>
      <c r="F36" s="36"/>
      <c r="G36" s="36"/>
      <c r="H36" s="36"/>
      <c r="I36" s="36"/>
      <c r="J36" s="36"/>
      <c r="K36" s="36"/>
      <c r="L36" s="16"/>
    </row>
    <row r="37" spans="1:12" s="3" customFormat="1" ht="15" customHeight="1" outlineLevel="2">
      <c r="A37" s="236" t="s">
        <v>157</v>
      </c>
      <c r="B37" s="268" t="s">
        <v>256</v>
      </c>
      <c r="C37" s="36"/>
      <c r="D37" s="36"/>
      <c r="E37" s="36"/>
      <c r="F37" s="36"/>
      <c r="G37" s="36"/>
      <c r="H37" s="36"/>
      <c r="I37" s="36"/>
      <c r="J37" s="36"/>
      <c r="K37" s="36"/>
      <c r="L37" s="16"/>
    </row>
    <row r="38" spans="1:12" s="3" customFormat="1" ht="28.8" hidden="1" outlineLevel="2">
      <c r="A38" s="261" t="s">
        <v>156</v>
      </c>
      <c r="B38" s="268" t="s">
        <v>256</v>
      </c>
      <c r="C38" s="36"/>
      <c r="D38" s="36"/>
      <c r="E38" s="36"/>
      <c r="F38" s="36"/>
      <c r="G38" s="36"/>
      <c r="H38" s="36"/>
      <c r="K38" s="36"/>
      <c r="L38" s="16"/>
    </row>
    <row r="39" spans="1:12" s="3" customFormat="1" outlineLevel="2">
      <c r="A39" s="261"/>
      <c r="B39" s="264"/>
      <c r="C39" s="16"/>
      <c r="D39" s="36"/>
      <c r="E39" s="36"/>
      <c r="F39" s="36"/>
      <c r="G39" s="36"/>
      <c r="H39" s="36"/>
      <c r="I39" s="262"/>
      <c r="K39" s="16"/>
      <c r="L39" s="16"/>
    </row>
    <row r="40" spans="1:12" s="3" customFormat="1" ht="15.6" outlineLevel="2">
      <c r="A40" s="164" t="s">
        <v>168</v>
      </c>
      <c r="B40" s="254"/>
      <c r="C40" s="33"/>
      <c r="D40" s="33"/>
      <c r="E40" s="33"/>
      <c r="F40" s="33"/>
      <c r="G40" s="33"/>
      <c r="H40" s="33"/>
      <c r="I40" s="166"/>
      <c r="J40" s="33"/>
      <c r="K40" s="33"/>
      <c r="L40" s="33"/>
    </row>
    <row r="41" spans="1:12" s="3" customFormat="1" ht="26.4" customHeight="1" outlineLevel="2">
      <c r="A41" s="236" t="s">
        <v>262</v>
      </c>
      <c r="B41" s="268" t="s">
        <v>256</v>
      </c>
      <c r="C41" s="36"/>
      <c r="D41" s="36"/>
      <c r="E41" s="36"/>
      <c r="F41" s="36"/>
      <c r="G41" s="36"/>
      <c r="H41" s="36"/>
      <c r="I41" s="166"/>
      <c r="J41" s="36"/>
      <c r="K41" s="36"/>
      <c r="L41" s="41"/>
    </row>
    <row r="42" spans="1:12" s="3" customFormat="1" outlineLevel="2">
      <c r="A42" s="236"/>
      <c r="B42" s="254"/>
      <c r="C42" s="36"/>
      <c r="D42" s="36"/>
      <c r="E42" s="36"/>
      <c r="F42" s="36"/>
      <c r="G42" s="36"/>
      <c r="H42" s="36"/>
      <c r="I42" s="40"/>
      <c r="J42" s="36"/>
      <c r="K42" s="36"/>
      <c r="L42" s="41"/>
    </row>
    <row r="43" spans="1:12" s="3" customFormat="1" ht="15.6" outlineLevel="2">
      <c r="A43" s="164" t="s">
        <v>169</v>
      </c>
      <c r="B43" s="246"/>
      <c r="C43" s="36"/>
      <c r="D43" s="36"/>
      <c r="E43" s="36"/>
      <c r="F43" s="36"/>
      <c r="G43" s="36"/>
      <c r="H43" s="36"/>
      <c r="I43" s="40"/>
      <c r="J43" s="36"/>
      <c r="K43" s="36"/>
      <c r="L43" s="16"/>
    </row>
    <row r="44" spans="1:12" s="3" customFormat="1" outlineLevel="2">
      <c r="A44" s="236" t="s">
        <v>159</v>
      </c>
      <c r="B44" s="268" t="s">
        <v>256</v>
      </c>
      <c r="C44" s="36"/>
      <c r="D44" s="36"/>
      <c r="E44" s="36"/>
      <c r="F44" s="36"/>
      <c r="G44" s="36"/>
      <c r="H44" s="36"/>
      <c r="I44" s="166"/>
      <c r="J44" s="36"/>
      <c r="K44" s="36"/>
      <c r="L44" s="16"/>
    </row>
    <row r="45" spans="1:12" s="3" customFormat="1" outlineLevel="2">
      <c r="A45" s="236" t="s">
        <v>172</v>
      </c>
      <c r="B45" s="268" t="s">
        <v>256</v>
      </c>
      <c r="C45" s="36"/>
      <c r="D45" s="36"/>
      <c r="E45" s="36"/>
      <c r="F45" s="36"/>
      <c r="G45" s="36"/>
      <c r="H45" s="36"/>
      <c r="I45" s="167"/>
      <c r="J45" s="36"/>
      <c r="K45" s="36"/>
      <c r="L45" s="16"/>
    </row>
    <row r="46" spans="1:12" s="3" customFormat="1" outlineLevel="2">
      <c r="A46" s="182" t="s">
        <v>263</v>
      </c>
      <c r="B46" s="268" t="s">
        <v>256</v>
      </c>
      <c r="C46" s="36"/>
      <c r="D46" s="36"/>
      <c r="E46" s="36"/>
      <c r="F46" s="36"/>
      <c r="G46" s="36"/>
      <c r="H46" s="36"/>
      <c r="I46" s="167"/>
      <c r="J46" s="36"/>
      <c r="K46" s="36"/>
      <c r="L46" s="16"/>
    </row>
    <row r="47" spans="1:12" s="3" customFormat="1" outlineLevel="2">
      <c r="A47" s="243" t="s">
        <v>194</v>
      </c>
      <c r="B47" s="268" t="s">
        <v>256</v>
      </c>
      <c r="C47" s="36"/>
      <c r="D47" s="36"/>
      <c r="E47" s="36"/>
      <c r="F47" s="36"/>
      <c r="G47" s="36"/>
      <c r="H47" s="36"/>
      <c r="I47" s="167"/>
      <c r="J47" s="36"/>
      <c r="K47" s="36"/>
      <c r="L47" s="16"/>
    </row>
    <row r="48" spans="1:12" s="3" customFormat="1" outlineLevel="2">
      <c r="A48" s="237" t="s">
        <v>195</v>
      </c>
      <c r="B48" s="268" t="s">
        <v>256</v>
      </c>
      <c r="C48" s="36"/>
      <c r="D48" s="36"/>
      <c r="E48" s="36"/>
      <c r="F48" s="36"/>
      <c r="H48" s="36"/>
      <c r="I48" s="167"/>
      <c r="J48" s="36"/>
      <c r="K48" s="36"/>
      <c r="L48" s="16"/>
    </row>
    <row r="49" spans="1:12" s="3" customFormat="1" outlineLevel="2">
      <c r="A49" s="269" t="s">
        <v>196</v>
      </c>
      <c r="B49" s="268" t="s">
        <v>256</v>
      </c>
      <c r="C49" s="36"/>
      <c r="D49" s="36"/>
      <c r="E49" s="36"/>
      <c r="F49" s="36"/>
      <c r="H49" s="36"/>
      <c r="I49" s="167"/>
      <c r="J49" s="36"/>
      <c r="K49" s="36"/>
      <c r="L49" s="16"/>
    </row>
    <row r="50" spans="1:12" s="3" customFormat="1" outlineLevel="2">
      <c r="A50" s="237" t="s">
        <v>197</v>
      </c>
      <c r="B50" s="268" t="s">
        <v>256</v>
      </c>
      <c r="C50" s="36"/>
      <c r="D50" s="36"/>
      <c r="E50" s="36"/>
      <c r="F50" s="36"/>
      <c r="H50" s="36"/>
      <c r="I50" s="167"/>
      <c r="J50" s="36"/>
      <c r="K50" s="36"/>
      <c r="L50" s="16"/>
    </row>
    <row r="51" spans="1:12" s="3" customFormat="1" ht="15" customHeight="1" outlineLevel="2">
      <c r="A51" s="182"/>
      <c r="B51" s="246"/>
      <c r="I51" s="165"/>
      <c r="K51" s="36"/>
      <c r="L51" s="16"/>
    </row>
    <row r="52" spans="1:12" s="3" customFormat="1" ht="15.6" outlineLevel="2">
      <c r="A52" s="164" t="s">
        <v>164</v>
      </c>
      <c r="B52" s="246"/>
      <c r="C52" s="33"/>
      <c r="D52" s="33"/>
      <c r="E52" s="33"/>
      <c r="F52" s="33"/>
      <c r="G52" s="33"/>
      <c r="H52" s="33"/>
      <c r="I52" s="168"/>
      <c r="J52" s="33"/>
      <c r="K52" s="33"/>
      <c r="L52" s="16"/>
    </row>
    <row r="53" spans="1:12" s="3" customFormat="1" outlineLevel="2">
      <c r="A53" s="236" t="s">
        <v>188</v>
      </c>
      <c r="B53" s="268" t="s">
        <v>256</v>
      </c>
      <c r="C53" s="36"/>
      <c r="D53" s="36"/>
      <c r="E53" s="36"/>
      <c r="F53" s="36"/>
      <c r="G53" s="36"/>
      <c r="H53" s="36"/>
      <c r="I53" s="166"/>
      <c r="J53" s="36"/>
      <c r="K53" s="36"/>
      <c r="L53" s="16"/>
    </row>
    <row r="54" spans="1:12" s="3" customFormat="1" ht="16.5" customHeight="1" outlineLevel="2">
      <c r="A54" s="236" t="s">
        <v>191</v>
      </c>
      <c r="B54" s="268" t="s">
        <v>256</v>
      </c>
      <c r="C54" s="36"/>
      <c r="D54" s="36"/>
      <c r="E54" s="36"/>
      <c r="F54" s="36"/>
      <c r="G54" s="36"/>
      <c r="H54" s="36"/>
      <c r="I54" s="167"/>
      <c r="J54" s="36"/>
      <c r="K54" s="36"/>
      <c r="L54" s="16"/>
    </row>
    <row r="55" spans="1:12" s="3" customFormat="1" ht="18.45" customHeight="1" outlineLevel="2">
      <c r="A55" s="289" t="s">
        <v>153</v>
      </c>
      <c r="B55" s="268" t="s">
        <v>256</v>
      </c>
      <c r="C55" s="36"/>
      <c r="D55" s="36"/>
      <c r="E55" s="36"/>
      <c r="F55" s="36"/>
      <c r="G55" s="36"/>
      <c r="H55" s="36"/>
      <c r="I55" s="165"/>
      <c r="J55" s="36"/>
      <c r="K55" s="36"/>
      <c r="L55" s="16"/>
    </row>
    <row r="56" spans="1:12" s="3" customFormat="1" ht="18.45" customHeight="1" outlineLevel="2">
      <c r="A56" s="289"/>
      <c r="B56" s="255"/>
      <c r="C56" s="36"/>
      <c r="D56" s="36"/>
      <c r="E56" s="36"/>
      <c r="F56" s="36"/>
      <c r="G56" s="36"/>
      <c r="H56" s="36"/>
      <c r="I56" s="168"/>
      <c r="J56" s="36"/>
      <c r="K56" s="36"/>
      <c r="L56" s="16"/>
    </row>
    <row r="57" spans="1:12" s="3" customFormat="1" ht="15.45" customHeight="1" outlineLevel="2">
      <c r="A57" s="164" t="s">
        <v>170</v>
      </c>
      <c r="B57" s="255"/>
      <c r="C57" s="36"/>
      <c r="D57" s="36"/>
      <c r="E57" s="36"/>
      <c r="F57" s="36"/>
      <c r="G57" s="36"/>
      <c r="H57" s="36"/>
      <c r="I57" s="166"/>
      <c r="J57" s="36"/>
      <c r="K57" s="36"/>
      <c r="L57" s="16"/>
    </row>
    <row r="58" spans="1:12" s="3" customFormat="1" ht="16.5" customHeight="1" outlineLevel="2">
      <c r="A58" s="267" t="s">
        <v>171</v>
      </c>
      <c r="B58" s="268" t="s">
        <v>256</v>
      </c>
      <c r="C58" s="36"/>
      <c r="D58" s="36"/>
      <c r="E58" s="36"/>
      <c r="F58" s="36"/>
      <c r="G58" s="36"/>
      <c r="H58" s="36"/>
      <c r="I58" s="165"/>
      <c r="J58" s="36"/>
      <c r="K58" s="36"/>
      <c r="L58" s="16"/>
    </row>
    <row r="59" spans="1:12" s="3" customFormat="1" ht="16.5" customHeight="1" outlineLevel="2">
      <c r="A59" s="267" t="s">
        <v>267</v>
      </c>
      <c r="B59" s="268" t="s">
        <v>256</v>
      </c>
      <c r="C59" s="36"/>
      <c r="D59" s="36"/>
      <c r="E59" s="36"/>
      <c r="F59" s="36"/>
      <c r="G59" s="36"/>
      <c r="H59" s="36"/>
      <c r="I59" s="165"/>
      <c r="J59" s="36"/>
      <c r="K59" s="36"/>
      <c r="L59" s="16"/>
    </row>
    <row r="60" spans="1:12" s="3" customFormat="1" ht="32.4" customHeight="1" outlineLevel="2">
      <c r="A60" s="236" t="s">
        <v>265</v>
      </c>
      <c r="B60" s="268" t="s">
        <v>256</v>
      </c>
      <c r="C60" s="36"/>
      <c r="D60" s="36"/>
      <c r="E60" s="36"/>
      <c r="F60" s="36"/>
      <c r="G60" s="36"/>
      <c r="H60" s="36"/>
      <c r="I60" s="165"/>
      <c r="J60" s="36"/>
      <c r="K60" s="36"/>
      <c r="L60" s="16"/>
    </row>
    <row r="61" spans="1:12" s="3" customFormat="1" ht="27" customHeight="1" outlineLevel="2">
      <c r="A61" s="236" t="s">
        <v>264</v>
      </c>
      <c r="B61" s="268" t="s">
        <v>255</v>
      </c>
      <c r="C61" s="36"/>
      <c r="D61" s="36"/>
      <c r="E61" s="36"/>
      <c r="F61" s="36"/>
      <c r="G61" s="36"/>
      <c r="H61" s="36"/>
      <c r="I61" s="165"/>
      <c r="J61" s="36"/>
      <c r="K61" s="36"/>
      <c r="L61" s="16"/>
    </row>
    <row r="62" spans="1:12" s="3" customFormat="1" ht="16.95" customHeight="1" outlineLevel="2">
      <c r="A62" s="236" t="s">
        <v>266</v>
      </c>
      <c r="B62" s="268" t="s">
        <v>255</v>
      </c>
      <c r="C62" s="36"/>
      <c r="D62" s="36"/>
      <c r="E62" s="36"/>
      <c r="F62" s="36"/>
      <c r="G62" s="36"/>
      <c r="H62" s="36"/>
      <c r="I62" s="165"/>
      <c r="J62" s="36"/>
      <c r="K62" s="36"/>
      <c r="L62" s="16"/>
    </row>
    <row r="63" spans="1:12" s="3" customFormat="1" ht="12.45" customHeight="1">
      <c r="A63" s="236"/>
      <c r="B63" s="255"/>
      <c r="C63" s="36"/>
      <c r="D63" s="36"/>
      <c r="E63" s="36"/>
      <c r="F63" s="36"/>
      <c r="G63" s="36"/>
      <c r="H63" s="36"/>
      <c r="I63" s="165"/>
      <c r="J63" s="36"/>
      <c r="K63" s="36"/>
      <c r="L63" s="16"/>
    </row>
    <row r="64" spans="1:12" s="3" customFormat="1" ht="15.6">
      <c r="A64" s="288" t="s">
        <v>173</v>
      </c>
      <c r="B64" s="255"/>
      <c r="C64" s="36"/>
      <c r="D64" s="36"/>
      <c r="E64" s="36"/>
      <c r="F64" s="36"/>
      <c r="G64" s="36"/>
      <c r="H64" s="36"/>
      <c r="I64" s="165"/>
      <c r="J64" s="36"/>
      <c r="K64" s="36"/>
      <c r="L64" s="16"/>
    </row>
    <row r="65" spans="1:12" s="3" customFormat="1" outlineLevel="1">
      <c r="A65" s="145" t="s">
        <v>146</v>
      </c>
      <c r="B65" s="162" t="s">
        <v>145</v>
      </c>
      <c r="C65" s="36"/>
      <c r="D65" s="36"/>
      <c r="E65" s="36"/>
      <c r="F65" s="36"/>
      <c r="G65" s="36"/>
      <c r="H65" s="36"/>
      <c r="J65" s="36"/>
      <c r="K65" s="36"/>
      <c r="L65" s="16"/>
    </row>
    <row r="66" spans="1:12" s="3" customFormat="1" outlineLevel="1">
      <c r="A66" s="236" t="s">
        <v>174</v>
      </c>
      <c r="B66" s="247" t="s">
        <v>256</v>
      </c>
      <c r="C66" s="36"/>
      <c r="D66" s="36"/>
      <c r="E66" s="36"/>
      <c r="F66" s="36"/>
      <c r="G66" s="36"/>
      <c r="H66" s="36"/>
      <c r="J66" s="36"/>
      <c r="K66" s="36"/>
      <c r="L66" s="41"/>
    </row>
    <row r="67" spans="1:12" s="3" customFormat="1" outlineLevel="1">
      <c r="A67" s="236" t="s">
        <v>175</v>
      </c>
      <c r="B67" s="247" t="s">
        <v>256</v>
      </c>
      <c r="C67" s="36"/>
      <c r="D67" s="36"/>
      <c r="E67" s="36"/>
      <c r="F67" s="36"/>
      <c r="G67" s="36"/>
      <c r="H67" s="36"/>
      <c r="J67" s="36"/>
      <c r="K67" s="36"/>
      <c r="L67" s="16"/>
    </row>
    <row r="68" spans="1:12" s="3" customFormat="1" outlineLevel="1">
      <c r="A68" s="237" t="s">
        <v>176</v>
      </c>
      <c r="B68" s="247" t="s">
        <v>256</v>
      </c>
      <c r="C68" s="36"/>
      <c r="D68" s="36"/>
      <c r="E68" s="36"/>
      <c r="F68" s="36"/>
      <c r="G68" s="36"/>
      <c r="H68" s="36"/>
      <c r="J68" s="36"/>
      <c r="K68" s="36"/>
      <c r="L68" s="16"/>
    </row>
    <row r="69" spans="1:12" s="3" customFormat="1" outlineLevel="1">
      <c r="A69" s="237" t="s">
        <v>177</v>
      </c>
      <c r="B69" s="247" t="s">
        <v>256</v>
      </c>
      <c r="C69" s="36"/>
      <c r="D69" s="36"/>
      <c r="E69" s="36"/>
      <c r="F69" s="36"/>
      <c r="G69" s="36"/>
      <c r="H69" s="36"/>
      <c r="J69" s="36"/>
      <c r="K69" s="36"/>
      <c r="L69" s="16"/>
    </row>
    <row r="70" spans="1:12" s="3" customFormat="1" outlineLevel="1">
      <c r="A70" s="237" t="s">
        <v>178</v>
      </c>
      <c r="B70" s="247" t="s">
        <v>256</v>
      </c>
      <c r="C70" s="36"/>
      <c r="D70" s="36"/>
      <c r="E70" s="36"/>
      <c r="F70" s="36"/>
      <c r="G70" s="36"/>
      <c r="H70" s="36"/>
      <c r="I70" s="40"/>
      <c r="J70" s="36"/>
      <c r="K70" s="36"/>
      <c r="L70" s="16"/>
    </row>
    <row r="71" spans="1:12" s="3" customFormat="1" outlineLevel="1">
      <c r="A71" s="237"/>
      <c r="B71" s="247"/>
      <c r="C71" s="36"/>
      <c r="D71" s="36"/>
      <c r="E71" s="36"/>
      <c r="F71" s="36"/>
      <c r="G71" s="36"/>
      <c r="H71" s="36"/>
      <c r="I71" s="40"/>
      <c r="J71" s="36"/>
      <c r="K71" s="36"/>
      <c r="L71" s="16"/>
    </row>
    <row r="72" spans="1:12" s="3" customFormat="1" ht="16.2" customHeight="1" outlineLevel="1">
      <c r="A72" s="236" t="s">
        <v>189</v>
      </c>
      <c r="B72" s="247" t="s">
        <v>256</v>
      </c>
      <c r="C72" s="36"/>
      <c r="D72" s="36"/>
      <c r="E72" s="36"/>
      <c r="F72" s="36"/>
      <c r="G72" s="36"/>
      <c r="H72" s="36"/>
      <c r="I72" s="40"/>
      <c r="J72" s="36"/>
      <c r="K72" s="36"/>
      <c r="L72" s="16"/>
    </row>
    <row r="73" spans="1:12" s="3" customFormat="1" ht="18.600000000000001" customHeight="1" outlineLevel="1">
      <c r="A73" s="236" t="s">
        <v>181</v>
      </c>
      <c r="B73" s="247" t="s">
        <v>256</v>
      </c>
      <c r="C73" s="36"/>
      <c r="D73" s="36"/>
      <c r="E73" s="36"/>
      <c r="F73" s="36"/>
      <c r="G73" s="36"/>
      <c r="H73" s="36"/>
      <c r="I73" s="40"/>
      <c r="J73" s="36"/>
      <c r="K73" s="36"/>
      <c r="L73" s="16"/>
    </row>
    <row r="74" spans="1:12" s="3" customFormat="1" ht="15" customHeight="1" outlineLevel="1">
      <c r="A74" s="236" t="s">
        <v>190</v>
      </c>
      <c r="B74" s="247" t="s">
        <v>256</v>
      </c>
      <c r="C74" s="36"/>
      <c r="D74" s="36"/>
      <c r="E74" s="36"/>
      <c r="F74" s="36"/>
      <c r="G74" s="36"/>
      <c r="H74" s="36"/>
      <c r="I74" s="36"/>
      <c r="J74" s="36"/>
      <c r="K74" s="36"/>
      <c r="L74" s="16"/>
    </row>
    <row r="75" spans="1:12" s="3" customFormat="1" ht="15" customHeight="1" outlineLevel="1">
      <c r="A75" s="236"/>
      <c r="B75" s="246"/>
      <c r="C75" s="36"/>
      <c r="D75" s="36"/>
      <c r="E75" s="36"/>
      <c r="F75" s="36"/>
      <c r="G75" s="36"/>
      <c r="H75" s="36"/>
      <c r="I75" s="36"/>
      <c r="J75" s="36"/>
      <c r="K75" s="36"/>
      <c r="L75" s="16"/>
    </row>
    <row r="76" spans="1:12" s="3" customFormat="1" ht="14.7" customHeight="1" outlineLevel="1">
      <c r="A76" s="164" t="s">
        <v>184</v>
      </c>
      <c r="B76" s="254"/>
      <c r="C76" s="36"/>
      <c r="D76" s="36"/>
      <c r="E76" s="36"/>
      <c r="F76" s="36"/>
      <c r="G76" s="36"/>
      <c r="H76" s="36"/>
      <c r="I76" s="36"/>
      <c r="J76" s="36"/>
      <c r="K76" s="36"/>
      <c r="L76" s="16"/>
    </row>
    <row r="77" spans="1:12" s="3" customFormat="1" ht="13.95" customHeight="1" outlineLevel="1">
      <c r="A77" s="236" t="s">
        <v>179</v>
      </c>
      <c r="B77" s="247" t="s">
        <v>256</v>
      </c>
      <c r="C77" s="36"/>
      <c r="D77" s="36"/>
      <c r="E77" s="36"/>
      <c r="F77" s="36"/>
      <c r="G77" s="36"/>
      <c r="H77" s="36"/>
      <c r="I77" s="36"/>
      <c r="J77" s="36"/>
      <c r="K77" s="36"/>
      <c r="L77" s="16"/>
    </row>
    <row r="78" spans="1:12" s="3" customFormat="1" outlineLevel="1">
      <c r="A78" s="236" t="s">
        <v>180</v>
      </c>
      <c r="B78" s="247" t="s">
        <v>256</v>
      </c>
      <c r="C78" s="36"/>
      <c r="D78" s="33"/>
      <c r="E78" s="33"/>
      <c r="F78" s="33"/>
      <c r="G78" s="33"/>
      <c r="H78" s="33"/>
      <c r="I78" s="33"/>
      <c r="J78" s="33"/>
      <c r="K78" s="33"/>
      <c r="L78" s="16"/>
    </row>
    <row r="79" spans="1:12" s="3" customFormat="1" outlineLevel="1">
      <c r="A79" s="236" t="s">
        <v>217</v>
      </c>
      <c r="B79" s="247" t="s">
        <v>256</v>
      </c>
      <c r="C79" s="36"/>
      <c r="D79" s="36"/>
      <c r="E79" s="36"/>
      <c r="F79" s="36"/>
      <c r="G79" s="36"/>
      <c r="H79" s="36"/>
      <c r="I79" s="40"/>
      <c r="J79" s="36"/>
      <c r="K79" s="36"/>
      <c r="L79" s="16"/>
    </row>
    <row r="80" spans="1:12" s="3" customFormat="1" ht="18.45" customHeight="1" outlineLevel="1">
      <c r="A80" s="164" t="s">
        <v>185</v>
      </c>
      <c r="B80" s="246"/>
      <c r="C80" s="42"/>
      <c r="D80" s="42"/>
      <c r="E80" s="42"/>
      <c r="F80" s="42"/>
      <c r="G80" s="42"/>
      <c r="H80" s="42"/>
      <c r="I80" s="40"/>
      <c r="J80" s="42"/>
      <c r="K80" s="16"/>
      <c r="L80" s="16"/>
    </row>
    <row r="81" spans="1:12" s="3" customFormat="1" outlineLevel="1">
      <c r="A81" s="236" t="s">
        <v>182</v>
      </c>
      <c r="B81" s="247" t="s">
        <v>256</v>
      </c>
      <c r="C81" s="42"/>
      <c r="D81" s="42"/>
      <c r="E81" s="42"/>
      <c r="F81" s="42"/>
      <c r="G81" s="42"/>
      <c r="H81" s="42"/>
      <c r="I81" s="38"/>
      <c r="J81" s="42"/>
      <c r="K81" s="16"/>
      <c r="L81" s="16"/>
    </row>
    <row r="82" spans="1:12" s="3" customFormat="1" outlineLevel="1">
      <c r="A82" s="323" t="s">
        <v>183</v>
      </c>
      <c r="B82" s="247" t="s">
        <v>256</v>
      </c>
      <c r="C82" s="42"/>
      <c r="D82" s="42"/>
      <c r="E82" s="42"/>
      <c r="F82" s="42"/>
      <c r="G82" s="42"/>
      <c r="H82" s="42"/>
      <c r="I82" s="40"/>
      <c r="J82" s="42"/>
      <c r="K82" s="16"/>
      <c r="L82" s="16"/>
    </row>
    <row r="83" spans="1:12" s="3" customFormat="1" ht="12" customHeight="1" outlineLevel="1">
      <c r="A83" s="323"/>
      <c r="B83" s="246"/>
      <c r="C83" s="42"/>
      <c r="D83" s="42"/>
      <c r="E83" s="42"/>
      <c r="F83" s="42"/>
      <c r="G83" s="42"/>
      <c r="H83" s="42"/>
      <c r="I83" s="40"/>
      <c r="J83" s="42"/>
    </row>
    <row r="84" spans="1:12" s="3" customFormat="1" ht="15.6" outlineLevel="1">
      <c r="A84" s="164" t="s">
        <v>186</v>
      </c>
      <c r="B84" s="256"/>
      <c r="C84" s="16"/>
      <c r="D84" s="36"/>
      <c r="E84" s="36"/>
      <c r="F84" s="36"/>
      <c r="G84" s="36"/>
      <c r="H84" s="36"/>
      <c r="I84" s="40"/>
      <c r="J84" s="16"/>
      <c r="K84" s="16"/>
      <c r="L84" s="16"/>
    </row>
    <row r="85" spans="1:12" s="3" customFormat="1" outlineLevel="1">
      <c r="A85" s="236" t="s">
        <v>187</v>
      </c>
      <c r="B85" s="247" t="s">
        <v>256</v>
      </c>
      <c r="C85" s="16"/>
      <c r="D85" s="16"/>
      <c r="E85" s="16"/>
      <c r="F85" s="16"/>
      <c r="G85" s="16"/>
      <c r="H85" s="16"/>
      <c r="J85" s="16"/>
      <c r="K85" s="16"/>
      <c r="L85" s="16"/>
    </row>
    <row r="86" spans="1:12" s="2" customFormat="1" outlineLevel="1">
      <c r="A86" s="236" t="s">
        <v>158</v>
      </c>
      <c r="B86" s="247" t="s">
        <v>256</v>
      </c>
      <c r="C86" s="46"/>
      <c r="D86" s="46"/>
      <c r="E86" s="46"/>
      <c r="F86" s="46"/>
      <c r="G86" s="46"/>
      <c r="H86" s="46"/>
      <c r="I86" s="3"/>
      <c r="J86" s="46"/>
      <c r="K86" s="46"/>
      <c r="L86" s="43"/>
    </row>
    <row r="87" spans="1:12" s="2" customFormat="1" outlineLevel="1">
      <c r="A87" s="236"/>
      <c r="B87" s="257"/>
      <c r="C87" s="44"/>
      <c r="D87" s="44"/>
      <c r="E87" s="44"/>
      <c r="F87" s="44"/>
      <c r="G87" s="44"/>
      <c r="H87" s="44"/>
      <c r="I87" s="44"/>
      <c r="J87" s="44"/>
      <c r="K87" s="44"/>
      <c r="L87" s="43"/>
    </row>
    <row r="88" spans="1:12" s="2" customFormat="1">
      <c r="A88" s="236"/>
      <c r="B88" s="246"/>
      <c r="C88" s="44"/>
      <c r="D88" s="44"/>
      <c r="E88" s="44"/>
      <c r="F88" s="44"/>
      <c r="G88" s="44"/>
      <c r="H88" s="44"/>
      <c r="I88" s="44"/>
      <c r="J88" s="44"/>
      <c r="K88" s="44"/>
      <c r="L88" s="43"/>
    </row>
    <row r="89" spans="1:12" s="2" customFormat="1">
      <c r="B89" s="265"/>
      <c r="C89" s="44"/>
      <c r="D89" s="44"/>
      <c r="E89" s="44"/>
      <c r="F89" s="44"/>
      <c r="G89" s="44"/>
      <c r="H89" s="44"/>
      <c r="I89" s="44"/>
      <c r="J89" s="44"/>
      <c r="K89" s="44"/>
      <c r="L89" s="43"/>
    </row>
    <row r="90" spans="1:12" s="2" customFormat="1">
      <c r="A90" s="48"/>
      <c r="B90" s="257"/>
      <c r="C90" s="44"/>
      <c r="D90" s="44"/>
      <c r="E90" s="44"/>
      <c r="F90" s="44"/>
      <c r="G90" s="44"/>
      <c r="H90" s="44"/>
      <c r="I90" s="44"/>
      <c r="J90" s="44"/>
      <c r="K90" s="44"/>
      <c r="L90" s="43"/>
    </row>
    <row r="91" spans="1:12" s="2" customFormat="1">
      <c r="A91" s="47"/>
      <c r="B91" s="257"/>
      <c r="C91" s="44"/>
      <c r="D91" s="44"/>
      <c r="E91" s="44"/>
      <c r="F91" s="44"/>
      <c r="G91" s="44"/>
      <c r="H91" s="44"/>
      <c r="I91" s="44"/>
      <c r="J91" s="44"/>
      <c r="K91" s="44"/>
      <c r="L91" s="43"/>
    </row>
    <row r="92" spans="1:12" s="2" customFormat="1">
      <c r="A92" s="48"/>
      <c r="B92" s="257"/>
      <c r="C92" s="44"/>
      <c r="D92" s="44"/>
      <c r="E92" s="44"/>
      <c r="F92" s="44"/>
      <c r="G92" s="44"/>
      <c r="H92" s="44"/>
      <c r="I92" s="44"/>
      <c r="J92" s="44"/>
      <c r="K92" s="44"/>
      <c r="L92" s="43"/>
    </row>
    <row r="93" spans="1:12" s="3" customFormat="1">
      <c r="A93" s="16"/>
      <c r="B93" s="264"/>
      <c r="C93" s="16"/>
      <c r="D93" s="36"/>
      <c r="E93" s="36"/>
      <c r="F93" s="36"/>
      <c r="G93" s="36"/>
      <c r="H93" s="36"/>
      <c r="I93" s="16"/>
      <c r="J93" s="16"/>
      <c r="K93" s="16"/>
      <c r="L93" s="16"/>
    </row>
    <row r="94" spans="1:12" s="3" customFormat="1">
      <c r="A94" s="32"/>
      <c r="B94" s="256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1:12" s="3" customFormat="1">
      <c r="A95" s="32"/>
      <c r="B95" s="256"/>
      <c r="C95" s="33"/>
      <c r="D95" s="33"/>
      <c r="E95" s="33"/>
      <c r="F95" s="33"/>
      <c r="G95" s="33"/>
      <c r="H95" s="33"/>
      <c r="I95" s="33"/>
      <c r="J95" s="33"/>
      <c r="K95" s="33"/>
      <c r="L95" s="49"/>
    </row>
    <row r="96" spans="1:12" s="3" customFormat="1">
      <c r="A96" s="37"/>
      <c r="B96" s="254"/>
      <c r="C96" s="50"/>
      <c r="D96" s="50"/>
      <c r="E96" s="50"/>
      <c r="F96" s="50"/>
      <c r="G96" s="50"/>
      <c r="H96" s="50"/>
      <c r="I96" s="50"/>
      <c r="J96" s="50"/>
      <c r="K96" s="50"/>
      <c r="L96" s="49"/>
    </row>
    <row r="97" spans="1:12" s="3" customFormat="1">
      <c r="A97" s="35"/>
      <c r="B97" s="254"/>
      <c r="C97" s="50"/>
      <c r="D97" s="50"/>
      <c r="E97" s="50"/>
      <c r="F97" s="50"/>
      <c r="G97" s="50"/>
      <c r="H97" s="50"/>
      <c r="I97" s="50"/>
      <c r="J97" s="50"/>
      <c r="K97" s="50"/>
      <c r="L97" s="49"/>
    </row>
    <row r="98" spans="1:12" s="3" customFormat="1">
      <c r="A98" s="35"/>
      <c r="B98" s="254"/>
      <c r="C98" s="50"/>
      <c r="D98" s="50"/>
      <c r="E98" s="50"/>
      <c r="F98" s="50"/>
      <c r="G98" s="50"/>
      <c r="H98" s="50"/>
      <c r="I98" s="50"/>
      <c r="J98" s="50"/>
      <c r="K98" s="50"/>
      <c r="L98" s="49"/>
    </row>
    <row r="99" spans="1:12" s="3" customFormat="1">
      <c r="A99" s="37"/>
      <c r="B99" s="254"/>
      <c r="C99" s="50"/>
      <c r="D99" s="50"/>
      <c r="E99" s="50"/>
      <c r="F99" s="50"/>
      <c r="G99" s="50"/>
      <c r="H99" s="50"/>
      <c r="I99" s="50"/>
      <c r="J99" s="50"/>
      <c r="K99" s="50"/>
      <c r="L99" s="49"/>
    </row>
    <row r="100" spans="1:12" s="3" customFormat="1">
      <c r="A100" s="35"/>
      <c r="B100" s="254"/>
      <c r="C100" s="50"/>
      <c r="D100" s="50"/>
      <c r="E100" s="50"/>
      <c r="F100" s="50"/>
      <c r="G100" s="50"/>
      <c r="H100" s="50"/>
      <c r="I100" s="50"/>
      <c r="J100" s="50"/>
      <c r="K100" s="50"/>
      <c r="L100" s="49"/>
    </row>
    <row r="101" spans="1:12" s="3" customFormat="1">
      <c r="A101" s="37"/>
      <c r="B101" s="254"/>
      <c r="C101" s="50"/>
      <c r="D101" s="50"/>
      <c r="E101" s="50"/>
      <c r="F101" s="50"/>
      <c r="G101" s="50"/>
      <c r="H101" s="50"/>
      <c r="I101" s="10"/>
      <c r="J101" s="10"/>
      <c r="K101" s="10"/>
      <c r="L101" s="49"/>
    </row>
    <row r="102" spans="1:12" s="3" customFormat="1">
      <c r="A102" s="32"/>
      <c r="B102" s="256"/>
      <c r="C102" s="33"/>
      <c r="D102" s="33"/>
      <c r="E102" s="33"/>
      <c r="F102" s="33"/>
      <c r="G102" s="33"/>
      <c r="H102" s="33"/>
      <c r="I102" s="33"/>
      <c r="J102" s="33"/>
      <c r="K102" s="33"/>
      <c r="L102" s="49"/>
    </row>
    <row r="103" spans="1:12" s="3" customFormat="1">
      <c r="A103" s="37"/>
      <c r="B103" s="254"/>
      <c r="C103" s="50"/>
      <c r="D103" s="50"/>
      <c r="E103" s="50"/>
      <c r="F103" s="50"/>
      <c r="G103" s="50"/>
      <c r="H103" s="50"/>
      <c r="I103" s="50"/>
      <c r="J103" s="50"/>
      <c r="K103" s="50"/>
      <c r="L103" s="49"/>
    </row>
    <row r="104" spans="1:12" s="3" customFormat="1">
      <c r="A104" s="37"/>
      <c r="B104" s="254"/>
      <c r="C104" s="49"/>
      <c r="D104" s="49"/>
      <c r="E104" s="49"/>
      <c r="F104" s="49"/>
      <c r="G104" s="49"/>
      <c r="H104" s="49"/>
      <c r="I104" s="9"/>
      <c r="J104" s="9"/>
      <c r="K104" s="9"/>
      <c r="L104" s="49"/>
    </row>
    <row r="105" spans="1:12" s="3" customFormat="1">
      <c r="A105" s="32"/>
      <c r="B105" s="256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1:12" s="3" customFormat="1">
      <c r="A106" s="37"/>
      <c r="B106" s="254"/>
      <c r="C106" s="36"/>
      <c r="D106" s="36"/>
      <c r="E106" s="50"/>
      <c r="F106" s="50"/>
      <c r="G106" s="50"/>
      <c r="H106" s="50"/>
      <c r="I106" s="50"/>
      <c r="J106" s="50"/>
      <c r="K106" s="50"/>
      <c r="L106" s="36"/>
    </row>
    <row r="107" spans="1:12" s="3" customFormat="1">
      <c r="A107" s="35"/>
      <c r="B107" s="254"/>
      <c r="C107" s="36"/>
      <c r="D107" s="36"/>
      <c r="E107" s="50"/>
      <c r="F107" s="50"/>
      <c r="G107" s="50"/>
      <c r="H107" s="50"/>
      <c r="I107" s="50"/>
      <c r="J107" s="50"/>
      <c r="K107" s="50"/>
      <c r="L107" s="36"/>
    </row>
    <row r="108" spans="1:12" s="3" customFormat="1">
      <c r="A108" s="35"/>
      <c r="B108" s="254"/>
      <c r="C108" s="36"/>
      <c r="D108" s="36"/>
      <c r="E108" s="50"/>
      <c r="F108" s="50"/>
      <c r="G108" s="50"/>
      <c r="H108" s="50"/>
      <c r="I108" s="50"/>
      <c r="J108" s="50"/>
      <c r="K108" s="50"/>
      <c r="L108" s="16"/>
    </row>
    <row r="109" spans="1:12" s="3" customFormat="1">
      <c r="A109" s="35"/>
      <c r="B109" s="254"/>
      <c r="C109" s="36"/>
      <c r="D109" s="36"/>
      <c r="E109" s="50"/>
      <c r="F109" s="50"/>
      <c r="G109" s="50"/>
      <c r="H109" s="50"/>
      <c r="I109" s="50"/>
      <c r="J109" s="50"/>
      <c r="K109" s="50"/>
      <c r="L109" s="16"/>
    </row>
    <row r="110" spans="1:12" s="3" customFormat="1">
      <c r="A110" s="37"/>
      <c r="B110" s="254"/>
      <c r="C110" s="36"/>
      <c r="D110" s="36"/>
      <c r="E110" s="50"/>
      <c r="F110" s="50"/>
      <c r="G110" s="50"/>
      <c r="H110" s="50"/>
      <c r="I110" s="50"/>
      <c r="J110" s="50"/>
      <c r="K110" s="50"/>
      <c r="L110" s="16"/>
    </row>
    <row r="111" spans="1:12" s="3" customFormat="1">
      <c r="A111" s="35"/>
      <c r="B111" s="254"/>
      <c r="C111" s="36"/>
      <c r="D111" s="36"/>
      <c r="E111" s="50"/>
      <c r="F111" s="50"/>
      <c r="G111" s="50"/>
      <c r="H111" s="50"/>
      <c r="I111" s="50"/>
      <c r="J111" s="50"/>
      <c r="K111" s="50"/>
      <c r="L111" s="16"/>
    </row>
    <row r="112" spans="1:12" s="3" customFormat="1">
      <c r="A112" s="32"/>
      <c r="B112" s="256"/>
      <c r="C112" s="33"/>
      <c r="D112" s="33"/>
      <c r="E112" s="33"/>
      <c r="F112" s="33"/>
      <c r="G112" s="33"/>
      <c r="H112" s="33"/>
      <c r="I112" s="33"/>
      <c r="J112" s="33"/>
      <c r="K112" s="33"/>
      <c r="L112" s="16"/>
    </row>
    <row r="113" spans="1:12" s="3" customFormat="1">
      <c r="A113" s="51"/>
      <c r="B113" s="254"/>
      <c r="C113" s="36"/>
      <c r="D113" s="36"/>
      <c r="E113" s="36"/>
      <c r="F113" s="36"/>
      <c r="G113" s="36"/>
      <c r="H113" s="36"/>
      <c r="I113" s="36"/>
      <c r="J113" s="36"/>
      <c r="K113" s="36"/>
      <c r="L113" s="16"/>
    </row>
    <row r="114" spans="1:12" s="3" customFormat="1">
      <c r="A114" s="51"/>
      <c r="B114" s="254"/>
      <c r="C114" s="36"/>
      <c r="D114" s="36"/>
      <c r="E114" s="36"/>
      <c r="F114" s="36"/>
      <c r="G114" s="36"/>
      <c r="H114" s="36"/>
      <c r="I114" s="36"/>
      <c r="J114" s="36"/>
      <c r="K114" s="36"/>
      <c r="L114" s="16"/>
    </row>
    <row r="115" spans="1:12" s="3" customFormat="1">
      <c r="A115" s="51"/>
      <c r="B115" s="254"/>
      <c r="C115" s="36"/>
      <c r="D115" s="36"/>
      <c r="E115" s="36"/>
      <c r="F115" s="36"/>
      <c r="G115" s="36"/>
      <c r="H115" s="36"/>
      <c r="I115" s="36"/>
      <c r="J115" s="36"/>
      <c r="K115" s="36"/>
      <c r="L115" s="16"/>
    </row>
    <row r="116" spans="1:12" s="3" customFormat="1">
      <c r="A116" s="52"/>
      <c r="B116" s="256"/>
      <c r="C116" s="33"/>
      <c r="D116" s="33"/>
      <c r="E116" s="33"/>
      <c r="F116" s="33"/>
      <c r="G116" s="33"/>
      <c r="H116" s="33"/>
      <c r="I116" s="33"/>
      <c r="J116" s="33"/>
      <c r="K116" s="33"/>
      <c r="L116" s="16"/>
    </row>
    <row r="117" spans="1:12" s="3" customFormat="1">
      <c r="A117" s="53"/>
      <c r="B117" s="254"/>
      <c r="C117" s="54"/>
      <c r="D117" s="54"/>
      <c r="E117" s="54"/>
      <c r="F117" s="54"/>
      <c r="G117" s="54"/>
      <c r="H117" s="54"/>
      <c r="I117" s="54"/>
      <c r="J117" s="54"/>
      <c r="K117" s="54"/>
      <c r="L117" s="16"/>
    </row>
    <row r="118" spans="1:12" s="3" customFormat="1">
      <c r="A118" s="53"/>
      <c r="B118" s="254"/>
      <c r="C118" s="54"/>
      <c r="D118" s="54"/>
      <c r="E118" s="54"/>
      <c r="F118" s="54"/>
      <c r="G118" s="54"/>
      <c r="H118" s="54"/>
      <c r="I118" s="54"/>
      <c r="J118" s="54"/>
      <c r="K118" s="54"/>
      <c r="L118" s="16"/>
    </row>
    <row r="119" spans="1:12" s="3" customFormat="1">
      <c r="A119" s="53"/>
      <c r="B119" s="254"/>
      <c r="C119" s="54"/>
      <c r="D119" s="54"/>
      <c r="E119" s="54"/>
      <c r="F119" s="54"/>
      <c r="G119" s="54"/>
      <c r="H119" s="54"/>
      <c r="I119" s="54"/>
      <c r="J119" s="54"/>
      <c r="K119" s="54"/>
      <c r="L119" s="16"/>
    </row>
    <row r="120" spans="1:12" s="3" customFormat="1">
      <c r="A120" s="53"/>
      <c r="B120" s="254"/>
      <c r="C120" s="54"/>
      <c r="D120" s="54"/>
      <c r="E120" s="54"/>
      <c r="F120" s="54"/>
      <c r="G120" s="54"/>
      <c r="H120" s="54"/>
      <c r="I120" s="54"/>
      <c r="J120" s="54"/>
      <c r="K120" s="54"/>
      <c r="L120" s="16"/>
    </row>
    <row r="121" spans="1:12" s="3" customFormat="1">
      <c r="A121" s="53"/>
      <c r="B121" s="254"/>
      <c r="C121" s="54"/>
      <c r="D121" s="54"/>
      <c r="E121" s="54"/>
      <c r="F121" s="54"/>
      <c r="G121" s="54"/>
      <c r="H121" s="54"/>
      <c r="I121" s="54"/>
      <c r="J121" s="54"/>
      <c r="K121" s="54"/>
      <c r="L121" s="16"/>
    </row>
    <row r="122" spans="1:12" s="3" customFormat="1">
      <c r="B122" s="246"/>
      <c r="L122" s="16"/>
    </row>
    <row r="123" spans="1:12" s="3" customFormat="1">
      <c r="A123" s="52"/>
      <c r="B123" s="256"/>
      <c r="C123" s="33"/>
      <c r="D123" s="33"/>
      <c r="E123" s="33"/>
      <c r="F123" s="33"/>
      <c r="G123" s="33"/>
      <c r="H123" s="33"/>
      <c r="I123" s="33"/>
      <c r="J123" s="33"/>
      <c r="K123" s="33"/>
      <c r="L123" s="16"/>
    </row>
    <row r="124" spans="1:12" s="3" customFormat="1">
      <c r="A124" s="53"/>
      <c r="B124" s="254"/>
      <c r="C124" s="54"/>
      <c r="D124" s="54"/>
      <c r="E124" s="54"/>
      <c r="F124" s="54"/>
      <c r="G124" s="54"/>
      <c r="H124" s="54"/>
      <c r="I124" s="54"/>
      <c r="J124" s="54"/>
      <c r="K124" s="54"/>
      <c r="L124" s="16"/>
    </row>
    <row r="125" spans="1:12" s="3" customFormat="1">
      <c r="A125" s="53"/>
      <c r="B125" s="254"/>
      <c r="C125" s="54"/>
      <c r="D125" s="54"/>
      <c r="E125" s="54"/>
      <c r="F125" s="54"/>
      <c r="G125" s="54"/>
      <c r="H125" s="54"/>
      <c r="I125" s="54"/>
      <c r="J125" s="54"/>
      <c r="K125" s="54"/>
      <c r="L125" s="16"/>
    </row>
    <row r="126" spans="1:12" s="3" customFormat="1">
      <c r="A126" s="53"/>
      <c r="B126" s="254"/>
      <c r="C126" s="54"/>
      <c r="D126" s="54"/>
      <c r="E126" s="54"/>
      <c r="F126" s="54"/>
      <c r="G126" s="54"/>
      <c r="H126" s="54"/>
      <c r="I126" s="54"/>
      <c r="J126" s="54"/>
      <c r="K126" s="54"/>
      <c r="L126" s="16"/>
    </row>
    <row r="127" spans="1:12" s="3" customFormat="1">
      <c r="A127" s="53"/>
      <c r="B127" s="254"/>
      <c r="C127" s="54"/>
      <c r="D127" s="54"/>
      <c r="E127" s="54"/>
      <c r="F127" s="54"/>
      <c r="G127" s="54"/>
      <c r="H127" s="54"/>
      <c r="I127" s="54"/>
      <c r="J127" s="54"/>
      <c r="K127" s="54"/>
      <c r="L127" s="16"/>
    </row>
    <row r="128" spans="1:12" s="3" customFormat="1">
      <c r="A128" s="53"/>
      <c r="B128" s="254"/>
      <c r="C128" s="54"/>
      <c r="D128" s="54"/>
      <c r="E128" s="54"/>
      <c r="F128" s="54"/>
      <c r="G128" s="54"/>
      <c r="H128" s="54"/>
      <c r="I128" s="54"/>
      <c r="J128" s="54"/>
      <c r="K128" s="54"/>
      <c r="L128" s="16"/>
    </row>
    <row r="129" spans="1:12" s="3" customFormat="1">
      <c r="B129" s="246"/>
      <c r="L129" s="16"/>
    </row>
    <row r="130" spans="1:12" s="3" customFormat="1">
      <c r="A130" s="45"/>
      <c r="B130" s="258"/>
      <c r="C130" s="46"/>
      <c r="D130" s="46"/>
      <c r="E130" s="46"/>
      <c r="F130" s="46"/>
      <c r="G130" s="46"/>
      <c r="H130" s="46"/>
      <c r="I130" s="46"/>
      <c r="J130" s="46"/>
      <c r="K130" s="46"/>
      <c r="L130" s="16"/>
    </row>
    <row r="131" spans="1:12" s="3" customFormat="1">
      <c r="A131" s="55"/>
      <c r="B131" s="257"/>
      <c r="C131" s="56"/>
      <c r="D131" s="56"/>
      <c r="E131" s="56"/>
      <c r="F131" s="56"/>
      <c r="G131" s="56"/>
      <c r="H131" s="56"/>
      <c r="I131" s="56"/>
      <c r="J131" s="56"/>
      <c r="K131" s="56"/>
      <c r="L131" s="16"/>
    </row>
    <row r="132" spans="1:12" s="3" customFormat="1">
      <c r="A132" s="55"/>
      <c r="B132" s="257"/>
      <c r="C132" s="56"/>
      <c r="D132" s="56"/>
      <c r="E132" s="56"/>
      <c r="F132" s="56"/>
      <c r="G132" s="56"/>
      <c r="H132" s="56"/>
      <c r="I132" s="56"/>
      <c r="J132" s="56"/>
      <c r="K132" s="56"/>
      <c r="L132" s="16"/>
    </row>
    <row r="133" spans="1:12" s="3" customFormat="1">
      <c r="A133" s="55"/>
      <c r="B133" s="257"/>
      <c r="C133" s="56"/>
      <c r="D133" s="56"/>
      <c r="E133" s="56"/>
      <c r="F133" s="56"/>
      <c r="G133" s="56"/>
      <c r="H133" s="56"/>
      <c r="I133" s="56"/>
      <c r="J133" s="56"/>
      <c r="K133" s="56"/>
      <c r="L133" s="16"/>
    </row>
    <row r="134" spans="1:12" s="3" customFormat="1">
      <c r="A134" s="55"/>
      <c r="B134" s="257"/>
      <c r="C134" s="56"/>
      <c r="D134" s="56"/>
      <c r="E134" s="56"/>
      <c r="F134" s="56"/>
      <c r="G134" s="56"/>
      <c r="H134" s="56"/>
      <c r="I134" s="56"/>
      <c r="J134" s="56"/>
      <c r="K134" s="56"/>
      <c r="L134" s="16"/>
    </row>
    <row r="135" spans="1:12" s="3" customFormat="1">
      <c r="A135" s="55"/>
      <c r="B135" s="257"/>
      <c r="C135" s="56"/>
      <c r="D135" s="56"/>
      <c r="E135" s="56"/>
      <c r="F135" s="56"/>
      <c r="G135" s="56"/>
      <c r="H135" s="56"/>
      <c r="I135" s="56"/>
      <c r="J135" s="56"/>
      <c r="K135" s="56"/>
      <c r="L135" s="16"/>
    </row>
    <row r="136" spans="1:12" s="3" customFormat="1">
      <c r="A136" s="2"/>
      <c r="B136" s="265"/>
      <c r="C136" s="2"/>
      <c r="D136" s="2"/>
      <c r="E136" s="2"/>
      <c r="F136" s="2"/>
      <c r="G136" s="2"/>
      <c r="H136" s="2"/>
      <c r="I136" s="2"/>
      <c r="J136" s="2"/>
      <c r="K136" s="2"/>
      <c r="L136" s="16"/>
    </row>
    <row r="137" spans="1:12" s="3" customFormat="1">
      <c r="A137" s="32"/>
      <c r="B137" s="256"/>
      <c r="C137" s="33"/>
      <c r="D137" s="33"/>
      <c r="E137" s="33"/>
      <c r="F137" s="33"/>
      <c r="G137" s="33"/>
      <c r="H137" s="33"/>
      <c r="I137" s="33"/>
      <c r="J137" s="33"/>
      <c r="K137" s="33"/>
      <c r="L137" s="16"/>
    </row>
    <row r="138" spans="1:12" s="3" customFormat="1">
      <c r="A138" s="53"/>
      <c r="B138" s="254"/>
      <c r="C138" s="54"/>
      <c r="D138" s="54"/>
      <c r="E138" s="54"/>
      <c r="F138" s="54"/>
      <c r="G138" s="54"/>
      <c r="H138" s="54"/>
      <c r="I138" s="54"/>
      <c r="J138" s="54"/>
      <c r="K138" s="54"/>
      <c r="L138" s="16"/>
    </row>
    <row r="139" spans="1:12" s="3" customFormat="1">
      <c r="A139" s="53"/>
      <c r="B139" s="254"/>
      <c r="C139" s="54"/>
      <c r="D139" s="54"/>
      <c r="E139" s="54"/>
      <c r="F139" s="54"/>
      <c r="G139" s="54"/>
      <c r="H139" s="54"/>
      <c r="I139" s="54"/>
      <c r="J139" s="54"/>
      <c r="K139" s="54"/>
      <c r="L139" s="16"/>
    </row>
    <row r="140" spans="1:12" s="3" customFormat="1">
      <c r="A140" s="53"/>
      <c r="B140" s="254"/>
      <c r="C140" s="54"/>
      <c r="D140" s="54"/>
      <c r="E140" s="54"/>
      <c r="F140" s="54"/>
      <c r="G140" s="54"/>
      <c r="H140" s="54"/>
      <c r="I140" s="54"/>
      <c r="J140" s="54"/>
      <c r="K140" s="54"/>
      <c r="L140" s="16"/>
    </row>
    <row r="141" spans="1:12" s="3" customFormat="1">
      <c r="A141" s="53"/>
      <c r="B141" s="254"/>
      <c r="C141" s="54"/>
      <c r="D141" s="54"/>
      <c r="E141" s="54"/>
      <c r="F141" s="54"/>
      <c r="G141" s="54"/>
      <c r="H141" s="54"/>
      <c r="I141" s="54"/>
      <c r="J141" s="54"/>
      <c r="K141" s="54"/>
      <c r="L141" s="16"/>
    </row>
    <row r="142" spans="1:12" s="3" customFormat="1">
      <c r="A142" s="53"/>
      <c r="B142" s="254"/>
      <c r="C142" s="54"/>
      <c r="D142" s="54"/>
      <c r="E142" s="54"/>
      <c r="F142" s="54"/>
      <c r="G142" s="54"/>
      <c r="H142" s="54"/>
      <c r="I142" s="54"/>
      <c r="J142" s="54"/>
      <c r="K142" s="54"/>
      <c r="L142" s="16"/>
    </row>
    <row r="143" spans="1:12" s="3" customFormat="1">
      <c r="B143" s="246"/>
      <c r="L143" s="16"/>
    </row>
    <row r="144" spans="1:12" s="3" customFormat="1">
      <c r="A144" s="52"/>
      <c r="B144" s="256"/>
      <c r="C144" s="33"/>
      <c r="D144" s="33"/>
      <c r="E144" s="33"/>
      <c r="F144" s="33"/>
      <c r="G144" s="33"/>
      <c r="H144" s="33"/>
      <c r="I144" s="33"/>
      <c r="J144" s="33"/>
      <c r="K144" s="33"/>
      <c r="L144" s="16"/>
    </row>
    <row r="145" spans="1:12" s="3" customFormat="1">
      <c r="A145" s="53"/>
      <c r="B145" s="254"/>
      <c r="C145" s="54"/>
      <c r="D145" s="54"/>
      <c r="E145" s="57"/>
      <c r="F145" s="57"/>
      <c r="G145" s="57"/>
      <c r="H145" s="57"/>
      <c r="I145" s="57"/>
      <c r="J145" s="57"/>
      <c r="K145" s="57"/>
      <c r="L145" s="16"/>
    </row>
    <row r="146" spans="1:12" s="3" customFormat="1">
      <c r="A146" s="53"/>
      <c r="B146" s="254"/>
      <c r="C146" s="54"/>
      <c r="D146" s="54"/>
      <c r="E146" s="57"/>
      <c r="F146" s="57"/>
      <c r="G146" s="57"/>
      <c r="H146" s="57"/>
      <c r="I146" s="57"/>
      <c r="J146" s="57"/>
      <c r="K146" s="57"/>
      <c r="L146" s="16"/>
    </row>
    <row r="147" spans="1:12" s="3" customFormat="1">
      <c r="A147" s="53"/>
      <c r="B147" s="254"/>
      <c r="C147" s="54"/>
      <c r="D147" s="54"/>
      <c r="E147" s="57"/>
      <c r="F147" s="57"/>
      <c r="G147" s="57"/>
      <c r="H147" s="57"/>
      <c r="I147" s="57"/>
      <c r="J147" s="57"/>
      <c r="K147" s="57"/>
      <c r="L147" s="16"/>
    </row>
    <row r="148" spans="1:12" s="3" customFormat="1">
      <c r="A148" s="53"/>
      <c r="B148" s="254"/>
      <c r="C148" s="54"/>
      <c r="D148" s="54"/>
      <c r="E148" s="57"/>
      <c r="F148" s="57"/>
      <c r="G148" s="57"/>
      <c r="H148" s="57"/>
      <c r="I148" s="57"/>
      <c r="J148" s="57"/>
      <c r="K148" s="57"/>
      <c r="L148" s="16"/>
    </row>
    <row r="149" spans="1:12" s="3" customFormat="1">
      <c r="A149" s="53"/>
      <c r="B149" s="254"/>
      <c r="C149" s="54"/>
      <c r="D149" s="54"/>
      <c r="E149" s="57"/>
      <c r="F149" s="57"/>
      <c r="G149" s="57"/>
      <c r="H149" s="57"/>
      <c r="I149" s="57"/>
      <c r="J149" s="57"/>
      <c r="K149" s="57"/>
      <c r="L149" s="16"/>
    </row>
    <row r="150" spans="1:12" s="3" customFormat="1">
      <c r="B150" s="246"/>
      <c r="L150" s="16"/>
    </row>
    <row r="151" spans="1:12" s="3" customFormat="1">
      <c r="A151" s="52"/>
      <c r="B151" s="256"/>
      <c r="C151" s="33"/>
      <c r="D151" s="33"/>
      <c r="E151" s="33"/>
      <c r="F151" s="33"/>
      <c r="G151" s="33"/>
      <c r="H151" s="33"/>
      <c r="I151" s="33"/>
      <c r="J151" s="33"/>
      <c r="K151" s="33"/>
      <c r="L151" s="16"/>
    </row>
    <row r="152" spans="1:12" s="3" customFormat="1">
      <c r="A152" s="53"/>
      <c r="B152" s="254"/>
      <c r="C152" s="54"/>
      <c r="D152" s="54"/>
      <c r="E152" s="54"/>
      <c r="F152" s="54"/>
      <c r="G152" s="54"/>
      <c r="H152" s="54"/>
      <c r="I152" s="54"/>
      <c r="J152" s="54"/>
      <c r="K152" s="54"/>
      <c r="L152" s="16"/>
    </row>
    <row r="153" spans="1:12" s="3" customFormat="1">
      <c r="A153" s="53"/>
      <c r="B153" s="254"/>
      <c r="C153" s="54"/>
      <c r="D153" s="54"/>
      <c r="E153" s="54"/>
      <c r="F153" s="54"/>
      <c r="G153" s="54"/>
      <c r="H153" s="54"/>
      <c r="I153" s="54"/>
      <c r="J153" s="54"/>
      <c r="K153" s="54"/>
      <c r="L153" s="16"/>
    </row>
    <row r="154" spans="1:12" s="3" customFormat="1">
      <c r="A154" s="53"/>
      <c r="B154" s="254"/>
      <c r="C154" s="54"/>
      <c r="D154" s="54"/>
      <c r="E154" s="54"/>
      <c r="F154" s="54"/>
      <c r="G154" s="54"/>
      <c r="H154" s="54"/>
      <c r="I154" s="54"/>
      <c r="J154" s="54"/>
      <c r="K154" s="54"/>
      <c r="L154" s="16"/>
    </row>
    <row r="155" spans="1:12" s="3" customFormat="1">
      <c r="A155" s="53"/>
      <c r="B155" s="254"/>
      <c r="C155" s="54"/>
      <c r="D155" s="54"/>
      <c r="E155" s="54"/>
      <c r="F155" s="54"/>
      <c r="G155" s="54"/>
      <c r="H155" s="54"/>
      <c r="I155" s="54"/>
      <c r="J155" s="54"/>
      <c r="K155" s="54"/>
      <c r="L155" s="16"/>
    </row>
    <row r="156" spans="1:12" s="3" customFormat="1">
      <c r="A156" s="53"/>
      <c r="B156" s="254"/>
      <c r="C156" s="54"/>
      <c r="D156" s="54"/>
      <c r="E156" s="54"/>
      <c r="F156" s="54"/>
      <c r="G156" s="54"/>
      <c r="H156" s="54"/>
      <c r="I156" s="54"/>
      <c r="J156" s="54"/>
      <c r="K156" s="54"/>
      <c r="L156" s="16"/>
    </row>
    <row r="157" spans="1:12" s="3" customFormat="1">
      <c r="B157" s="246"/>
      <c r="L157" s="16"/>
    </row>
    <row r="158" spans="1:12" s="3" customFormat="1">
      <c r="A158" s="32"/>
      <c r="B158" s="256"/>
      <c r="C158" s="33"/>
      <c r="D158" s="33"/>
      <c r="E158" s="33"/>
      <c r="F158" s="33"/>
      <c r="G158" s="33"/>
      <c r="H158" s="33"/>
      <c r="I158" s="33"/>
      <c r="J158" s="33"/>
      <c r="K158" s="33"/>
      <c r="L158" s="16"/>
    </row>
    <row r="159" spans="1:12" s="3" customFormat="1">
      <c r="A159" s="53"/>
      <c r="B159" s="254"/>
      <c r="C159" s="54"/>
      <c r="D159" s="54"/>
      <c r="E159" s="50"/>
      <c r="F159" s="50"/>
      <c r="G159" s="50"/>
      <c r="H159" s="50"/>
      <c r="I159" s="50"/>
      <c r="J159" s="50"/>
      <c r="K159" s="50"/>
      <c r="L159" s="16"/>
    </row>
    <row r="160" spans="1:12" s="3" customFormat="1">
      <c r="A160" s="53"/>
      <c r="B160" s="254"/>
      <c r="C160" s="54"/>
      <c r="D160" s="54"/>
      <c r="E160" s="54"/>
      <c r="F160" s="54"/>
      <c r="G160" s="54"/>
      <c r="H160" s="50"/>
      <c r="I160" s="50"/>
      <c r="J160" s="50"/>
      <c r="K160" s="50"/>
      <c r="L160" s="16"/>
    </row>
    <row r="161" spans="1:12" s="3" customFormat="1">
      <c r="A161" s="53"/>
      <c r="B161" s="254"/>
      <c r="C161" s="54"/>
      <c r="D161" s="54"/>
      <c r="E161" s="50"/>
      <c r="F161" s="50"/>
      <c r="G161" s="50"/>
      <c r="H161" s="50"/>
      <c r="I161" s="50"/>
      <c r="J161" s="50"/>
      <c r="K161" s="50"/>
      <c r="L161" s="16"/>
    </row>
    <row r="162" spans="1:12" s="3" customFormat="1">
      <c r="A162" s="53"/>
      <c r="B162" s="254"/>
      <c r="C162" s="54"/>
      <c r="D162" s="54"/>
      <c r="E162" s="50"/>
      <c r="F162" s="50"/>
      <c r="G162" s="50"/>
      <c r="H162" s="50"/>
      <c r="I162" s="50"/>
      <c r="J162" s="50"/>
      <c r="K162" s="50"/>
      <c r="L162" s="16"/>
    </row>
    <row r="163" spans="1:12" s="3" customFormat="1">
      <c r="A163" s="53"/>
      <c r="B163" s="254"/>
      <c r="C163" s="54"/>
      <c r="D163" s="54"/>
      <c r="E163" s="50"/>
      <c r="F163" s="50"/>
      <c r="G163" s="50"/>
      <c r="H163" s="50"/>
      <c r="I163" s="50"/>
      <c r="J163" s="50"/>
      <c r="K163" s="50"/>
      <c r="L163" s="16"/>
    </row>
    <row r="164" spans="1:12" s="3" customFormat="1">
      <c r="A164" s="53"/>
      <c r="B164" s="254"/>
      <c r="C164" s="54"/>
      <c r="D164" s="54"/>
      <c r="E164" s="50"/>
      <c r="F164" s="50"/>
      <c r="G164" s="50"/>
      <c r="H164" s="50"/>
      <c r="I164" s="50"/>
      <c r="J164" s="50"/>
      <c r="K164" s="50"/>
      <c r="L164" s="16"/>
    </row>
    <row r="165" spans="1:12" s="3" customFormat="1">
      <c r="A165" s="53"/>
      <c r="B165" s="254"/>
      <c r="C165" s="50"/>
      <c r="D165" s="50"/>
      <c r="E165" s="50"/>
      <c r="F165" s="50"/>
      <c r="L165" s="16"/>
    </row>
    <row r="166" spans="1:12" s="3" customFormat="1">
      <c r="A166" s="52"/>
      <c r="B166" s="256"/>
      <c r="C166" s="33"/>
      <c r="D166" s="33"/>
      <c r="E166" s="33"/>
      <c r="F166" s="33"/>
      <c r="G166" s="33"/>
      <c r="H166" s="33"/>
      <c r="I166" s="33"/>
      <c r="J166" s="33"/>
      <c r="K166" s="33"/>
      <c r="L166" s="16"/>
    </row>
    <row r="167" spans="1:12" s="3" customFormat="1">
      <c r="A167" s="53"/>
      <c r="B167" s="254"/>
      <c r="C167" s="54"/>
      <c r="D167" s="54"/>
      <c r="E167" s="54"/>
      <c r="F167" s="54"/>
      <c r="G167" s="54"/>
      <c r="H167" s="54"/>
      <c r="I167" s="54"/>
      <c r="J167" s="54"/>
      <c r="K167" s="54"/>
      <c r="L167" s="16"/>
    </row>
    <row r="168" spans="1:12" s="3" customFormat="1">
      <c r="A168" s="53"/>
      <c r="B168" s="254"/>
      <c r="C168" s="54"/>
      <c r="D168" s="54"/>
      <c r="E168" s="54"/>
      <c r="F168" s="54"/>
      <c r="G168" s="54"/>
      <c r="H168" s="54"/>
      <c r="I168" s="54"/>
      <c r="J168" s="54"/>
      <c r="K168" s="54"/>
      <c r="L168" s="16"/>
    </row>
    <row r="169" spans="1:12" s="3" customFormat="1">
      <c r="A169" s="53"/>
      <c r="B169" s="254"/>
      <c r="C169" s="54"/>
      <c r="D169" s="54"/>
      <c r="E169" s="54"/>
      <c r="F169" s="54"/>
      <c r="G169" s="54"/>
      <c r="H169" s="54"/>
      <c r="I169" s="54"/>
      <c r="J169" s="54"/>
      <c r="K169" s="54"/>
      <c r="L169" s="16"/>
    </row>
    <row r="170" spans="1:12" s="3" customFormat="1">
      <c r="A170" s="53"/>
      <c r="B170" s="254"/>
      <c r="C170" s="54"/>
      <c r="D170" s="54"/>
      <c r="E170" s="54"/>
      <c r="F170" s="54"/>
      <c r="G170" s="54"/>
      <c r="H170" s="54"/>
      <c r="I170" s="54"/>
      <c r="J170" s="54"/>
      <c r="K170" s="54"/>
      <c r="L170" s="16"/>
    </row>
    <row r="171" spans="1:12" s="3" customFormat="1">
      <c r="A171" s="53"/>
      <c r="B171" s="254"/>
      <c r="C171" s="54"/>
      <c r="D171" s="54"/>
      <c r="E171" s="54"/>
      <c r="F171" s="54"/>
      <c r="G171" s="54"/>
      <c r="H171" s="54"/>
      <c r="I171" s="54"/>
      <c r="J171" s="54"/>
      <c r="K171" s="54"/>
      <c r="L171" s="16"/>
    </row>
    <row r="172" spans="1:12" s="3" customFormat="1">
      <c r="A172" s="53"/>
      <c r="B172" s="254"/>
      <c r="C172" s="54"/>
      <c r="D172" s="54"/>
      <c r="E172" s="54"/>
      <c r="F172" s="54"/>
      <c r="G172" s="54"/>
      <c r="H172" s="54"/>
      <c r="I172" s="54"/>
      <c r="J172" s="54"/>
      <c r="K172" s="54"/>
      <c r="L172" s="16"/>
    </row>
    <row r="173" spans="1:12" s="3" customFormat="1">
      <c r="A173" s="58"/>
      <c r="B173" s="258"/>
      <c r="C173" s="46"/>
      <c r="D173" s="46"/>
      <c r="E173" s="46"/>
      <c r="F173" s="46"/>
      <c r="G173" s="46"/>
      <c r="H173" s="46"/>
      <c r="I173" s="46"/>
      <c r="J173" s="46"/>
      <c r="K173" s="46"/>
      <c r="L173" s="16"/>
    </row>
    <row r="174" spans="1:12" s="3" customFormat="1">
      <c r="A174" s="55"/>
      <c r="B174" s="257"/>
      <c r="C174" s="56"/>
      <c r="D174" s="56"/>
      <c r="E174" s="56"/>
      <c r="F174" s="56"/>
      <c r="G174" s="56"/>
      <c r="H174" s="56"/>
      <c r="I174" s="56"/>
      <c r="J174" s="56"/>
      <c r="K174" s="56"/>
      <c r="L174" s="16"/>
    </row>
    <row r="175" spans="1:12" s="3" customFormat="1">
      <c r="A175" s="55"/>
      <c r="B175" s="257"/>
      <c r="C175" s="56"/>
      <c r="D175" s="56"/>
      <c r="E175" s="56"/>
      <c r="F175" s="56"/>
      <c r="G175" s="56"/>
      <c r="H175" s="56"/>
      <c r="I175" s="56"/>
      <c r="J175" s="56"/>
      <c r="K175" s="56"/>
      <c r="L175" s="16"/>
    </row>
    <row r="176" spans="1:12" s="3" customFormat="1">
      <c r="A176" s="55"/>
      <c r="B176" s="257"/>
      <c r="C176" s="56"/>
      <c r="D176" s="56"/>
      <c r="E176" s="56"/>
      <c r="F176" s="56"/>
      <c r="G176" s="56"/>
      <c r="H176" s="56"/>
      <c r="I176" s="56"/>
      <c r="J176" s="56"/>
      <c r="K176" s="56"/>
      <c r="L176" s="16"/>
    </row>
    <row r="177" spans="1:12" s="3" customFormat="1">
      <c r="A177" s="55"/>
      <c r="B177" s="257"/>
      <c r="C177" s="56"/>
      <c r="D177" s="56"/>
      <c r="E177" s="56"/>
      <c r="F177" s="56"/>
      <c r="G177" s="56"/>
      <c r="H177" s="56"/>
      <c r="I177" s="56"/>
      <c r="J177" s="56"/>
      <c r="K177" s="56"/>
      <c r="L177" s="16"/>
    </row>
    <row r="178" spans="1:12" s="3" customFormat="1">
      <c r="A178" s="55"/>
      <c r="B178" s="257"/>
      <c r="C178" s="56"/>
      <c r="D178" s="56"/>
      <c r="E178" s="56"/>
      <c r="F178" s="56"/>
      <c r="G178" s="56"/>
      <c r="H178" s="56"/>
      <c r="I178" s="56"/>
      <c r="J178" s="56"/>
      <c r="K178" s="56"/>
      <c r="L178" s="16"/>
    </row>
    <row r="179" spans="1:12" s="3" customFormat="1">
      <c r="A179" s="2"/>
      <c r="B179" s="265"/>
      <c r="C179" s="2"/>
      <c r="D179" s="2"/>
      <c r="E179" s="2"/>
      <c r="F179" s="2"/>
      <c r="G179" s="2"/>
      <c r="H179" s="2"/>
      <c r="I179" s="2"/>
      <c r="J179" s="2"/>
      <c r="K179" s="2"/>
      <c r="L179" s="16"/>
    </row>
    <row r="180" spans="1:12" s="3" customFormat="1">
      <c r="A180" s="58"/>
      <c r="B180" s="258"/>
      <c r="C180" s="46"/>
      <c r="D180" s="46"/>
      <c r="E180" s="46"/>
      <c r="F180" s="46"/>
      <c r="G180" s="46"/>
      <c r="H180" s="46"/>
      <c r="I180" s="46"/>
      <c r="J180" s="46"/>
      <c r="K180" s="46"/>
      <c r="L180" s="16"/>
    </row>
    <row r="181" spans="1:12" s="3" customFormat="1">
      <c r="A181" s="55"/>
      <c r="B181" s="257"/>
      <c r="C181" s="56"/>
      <c r="D181" s="56"/>
      <c r="E181" s="59"/>
      <c r="F181" s="59"/>
      <c r="G181" s="59"/>
      <c r="H181" s="59"/>
      <c r="I181" s="59"/>
      <c r="J181" s="59"/>
      <c r="K181" s="59"/>
      <c r="L181" s="16"/>
    </row>
    <row r="182" spans="1:12" s="3" customFormat="1">
      <c r="A182" s="55"/>
      <c r="B182" s="257"/>
      <c r="C182" s="56"/>
      <c r="D182" s="56"/>
      <c r="E182" s="59"/>
      <c r="F182" s="59"/>
      <c r="G182" s="59"/>
      <c r="H182" s="59"/>
      <c r="I182" s="59"/>
      <c r="J182" s="59"/>
      <c r="K182" s="59"/>
      <c r="L182" s="16"/>
    </row>
    <row r="183" spans="1:12" s="3" customFormat="1">
      <c r="A183" s="55"/>
      <c r="B183" s="257"/>
      <c r="C183" s="56"/>
      <c r="D183" s="56"/>
      <c r="E183" s="59"/>
      <c r="F183" s="59"/>
      <c r="G183" s="59"/>
      <c r="H183" s="59"/>
      <c r="I183" s="59"/>
      <c r="J183" s="59"/>
      <c r="K183" s="59"/>
      <c r="L183" s="16"/>
    </row>
    <row r="184" spans="1:12" s="3" customFormat="1">
      <c r="A184" s="55"/>
      <c r="B184" s="257"/>
      <c r="C184" s="56"/>
      <c r="D184" s="56"/>
      <c r="E184" s="59"/>
      <c r="F184" s="59"/>
      <c r="G184" s="59"/>
      <c r="H184" s="59"/>
      <c r="I184" s="59"/>
      <c r="J184" s="59"/>
      <c r="K184" s="59"/>
      <c r="L184" s="16"/>
    </row>
    <row r="185" spans="1:12" s="3" customFormat="1">
      <c r="A185" s="55"/>
      <c r="B185" s="257"/>
      <c r="C185" s="56"/>
      <c r="D185" s="56"/>
      <c r="E185" s="59"/>
      <c r="F185" s="59"/>
      <c r="G185" s="59"/>
      <c r="H185" s="59"/>
      <c r="I185" s="59"/>
      <c r="J185" s="59"/>
      <c r="K185" s="59"/>
      <c r="L185" s="16"/>
    </row>
    <row r="186" spans="1:12" s="3" customFormat="1">
      <c r="A186" s="58"/>
      <c r="B186" s="258"/>
      <c r="C186" s="46"/>
      <c r="D186" s="46"/>
      <c r="E186" s="46"/>
      <c r="F186" s="46"/>
      <c r="G186" s="46"/>
      <c r="H186" s="46"/>
      <c r="I186" s="46"/>
      <c r="J186" s="46"/>
      <c r="K186" s="46"/>
      <c r="L186" s="16"/>
    </row>
    <row r="187" spans="1:12" s="3" customFormat="1">
      <c r="A187" s="55"/>
      <c r="B187" s="257"/>
      <c r="C187" s="56"/>
      <c r="D187" s="56"/>
      <c r="E187" s="56"/>
      <c r="F187" s="56"/>
      <c r="G187" s="56"/>
      <c r="H187" s="59"/>
      <c r="I187" s="59"/>
      <c r="J187" s="59"/>
      <c r="K187" s="59"/>
      <c r="L187" s="16"/>
    </row>
    <row r="188" spans="1:12" s="3" customFormat="1">
      <c r="A188" s="55"/>
      <c r="B188" s="257"/>
      <c r="C188" s="56"/>
      <c r="D188" s="56"/>
      <c r="E188" s="56"/>
      <c r="F188" s="56"/>
      <c r="G188" s="56"/>
      <c r="H188" s="59"/>
      <c r="I188" s="59"/>
      <c r="J188" s="59"/>
      <c r="K188" s="59"/>
      <c r="L188" s="16"/>
    </row>
    <row r="189" spans="1:12" s="3" customFormat="1">
      <c r="A189" s="55"/>
      <c r="B189" s="257"/>
      <c r="C189" s="56"/>
      <c r="D189" s="56"/>
      <c r="E189" s="56"/>
      <c r="F189" s="56"/>
      <c r="G189" s="56"/>
      <c r="H189" s="59"/>
      <c r="I189" s="59"/>
      <c r="J189" s="59"/>
      <c r="K189" s="59"/>
      <c r="L189" s="16"/>
    </row>
    <row r="190" spans="1:12" s="3" customFormat="1">
      <c r="A190" s="55"/>
      <c r="B190" s="257"/>
      <c r="C190" s="56"/>
      <c r="D190" s="56"/>
      <c r="E190" s="56"/>
      <c r="F190" s="56"/>
      <c r="G190" s="56"/>
      <c r="H190" s="59"/>
      <c r="I190" s="59"/>
      <c r="J190" s="59"/>
      <c r="K190" s="59"/>
      <c r="L190" s="16"/>
    </row>
    <row r="191" spans="1:12" s="3" customFormat="1">
      <c r="A191" s="55"/>
      <c r="B191" s="257"/>
      <c r="C191" s="56"/>
      <c r="D191" s="56"/>
      <c r="E191" s="59"/>
      <c r="F191" s="59"/>
      <c r="G191" s="59"/>
      <c r="H191" s="59"/>
      <c r="I191" s="59"/>
      <c r="J191" s="59"/>
      <c r="K191" s="59"/>
      <c r="L191" s="16"/>
    </row>
    <row r="192" spans="1:12" s="3" customFormat="1">
      <c r="A192" s="58"/>
      <c r="B192" s="258"/>
      <c r="C192" s="46"/>
      <c r="D192" s="46"/>
      <c r="E192" s="46"/>
      <c r="F192" s="46"/>
      <c r="G192" s="46"/>
      <c r="H192" s="46"/>
      <c r="I192" s="46"/>
      <c r="J192" s="46"/>
      <c r="K192" s="46"/>
      <c r="L192" s="16"/>
    </row>
    <row r="193" spans="1:13" s="3" customFormat="1">
      <c r="A193" s="55"/>
      <c r="B193" s="257"/>
      <c r="C193" s="56"/>
      <c r="D193" s="56"/>
      <c r="E193" s="56"/>
      <c r="F193" s="56"/>
      <c r="G193" s="56"/>
      <c r="H193" s="59"/>
      <c r="I193" s="59"/>
      <c r="J193" s="59"/>
      <c r="K193" s="59"/>
      <c r="L193" s="16"/>
    </row>
    <row r="194" spans="1:13" s="3" customFormat="1">
      <c r="A194" s="55"/>
      <c r="B194" s="257"/>
      <c r="C194" s="56"/>
      <c r="D194" s="56"/>
      <c r="E194" s="56"/>
      <c r="F194" s="56"/>
      <c r="G194" s="56"/>
      <c r="H194" s="59"/>
      <c r="I194" s="59"/>
      <c r="J194" s="59"/>
      <c r="K194" s="59"/>
      <c r="L194" s="16"/>
    </row>
    <row r="195" spans="1:13" s="3" customFormat="1">
      <c r="A195" s="55"/>
      <c r="B195" s="257"/>
      <c r="C195" s="56"/>
      <c r="D195" s="56"/>
      <c r="E195" s="56"/>
      <c r="F195" s="56"/>
      <c r="G195" s="56"/>
      <c r="H195" s="59"/>
      <c r="I195" s="59"/>
      <c r="J195" s="59"/>
      <c r="K195" s="59"/>
      <c r="L195" s="16"/>
    </row>
    <row r="196" spans="1:13" s="3" customFormat="1">
      <c r="A196" s="55"/>
      <c r="B196" s="257"/>
      <c r="C196" s="56"/>
      <c r="D196" s="56"/>
      <c r="E196" s="56"/>
      <c r="F196" s="56"/>
      <c r="G196" s="56"/>
      <c r="H196" s="59"/>
      <c r="I196" s="59"/>
      <c r="J196" s="59"/>
      <c r="K196" s="59"/>
      <c r="L196" s="16"/>
    </row>
    <row r="197" spans="1:13" s="3" customFormat="1">
      <c r="A197" s="55"/>
      <c r="B197" s="257"/>
      <c r="C197" s="56"/>
      <c r="D197" s="56"/>
      <c r="E197" s="56"/>
      <c r="F197" s="56"/>
      <c r="G197" s="56"/>
      <c r="H197" s="59"/>
      <c r="I197" s="59"/>
      <c r="J197" s="59"/>
      <c r="K197" s="59"/>
      <c r="L197" s="16"/>
    </row>
    <row r="198" spans="1:13" s="3" customFormat="1">
      <c r="A198" s="51"/>
      <c r="B198" s="254"/>
      <c r="C198" s="36"/>
      <c r="D198" s="36"/>
      <c r="E198" s="36"/>
      <c r="F198" s="36"/>
      <c r="G198" s="36"/>
      <c r="H198" s="36"/>
      <c r="I198" s="36"/>
      <c r="J198" s="36"/>
      <c r="K198" s="36"/>
      <c r="L198" s="16"/>
    </row>
    <row r="199" spans="1:13" s="3" customFormat="1">
      <c r="A199" s="31"/>
      <c r="B199" s="256"/>
      <c r="C199" s="33"/>
      <c r="D199" s="33"/>
      <c r="E199" s="33"/>
      <c r="F199" s="33"/>
      <c r="G199" s="33"/>
      <c r="H199" s="33"/>
      <c r="I199" s="33"/>
      <c r="J199" s="33"/>
      <c r="K199" s="33"/>
      <c r="L199" s="16"/>
    </row>
    <row r="200" spans="1:13" s="3" customFormat="1">
      <c r="A200" s="60"/>
      <c r="B200" s="254"/>
      <c r="C200" s="50"/>
      <c r="D200" s="50"/>
      <c r="E200" s="50"/>
      <c r="F200" s="50"/>
      <c r="G200" s="50"/>
      <c r="H200" s="50"/>
      <c r="I200" s="50"/>
      <c r="J200" s="50"/>
      <c r="K200" s="50"/>
      <c r="L200" s="16"/>
      <c r="M200" s="16"/>
    </row>
    <row r="201" spans="1:13" s="3" customFormat="1">
      <c r="A201" s="51"/>
      <c r="B201" s="254"/>
      <c r="C201" s="50"/>
      <c r="D201" s="50"/>
      <c r="E201" s="50"/>
      <c r="F201" s="50"/>
      <c r="G201" s="50"/>
      <c r="H201" s="50"/>
      <c r="I201" s="50"/>
      <c r="J201" s="50"/>
      <c r="K201" s="50"/>
      <c r="L201" s="16"/>
      <c r="M201" s="16"/>
    </row>
    <row r="202" spans="1:13" s="3" customFormat="1">
      <c r="A202" s="51"/>
      <c r="B202" s="254"/>
      <c r="C202" s="50"/>
      <c r="D202" s="50"/>
      <c r="E202" s="50"/>
      <c r="F202" s="50"/>
      <c r="G202" s="50"/>
      <c r="H202" s="50"/>
      <c r="I202" s="50"/>
      <c r="J202" s="50"/>
      <c r="K202" s="50"/>
      <c r="L202" s="16"/>
      <c r="M202" s="16"/>
    </row>
    <row r="203" spans="1:13" s="3" customFormat="1">
      <c r="A203" s="60"/>
      <c r="B203" s="254"/>
      <c r="C203" s="50"/>
      <c r="D203" s="50"/>
      <c r="E203" s="50"/>
      <c r="F203" s="50"/>
      <c r="G203" s="50"/>
      <c r="H203" s="50"/>
      <c r="I203" s="50"/>
      <c r="J203" s="50"/>
      <c r="K203" s="50"/>
      <c r="L203" s="16"/>
      <c r="M203" s="16"/>
    </row>
    <row r="204" spans="1:13" s="3" customFormat="1">
      <c r="A204" s="61"/>
      <c r="B204" s="254"/>
      <c r="C204" s="50"/>
      <c r="D204" s="50"/>
      <c r="E204" s="50"/>
      <c r="F204" s="50"/>
      <c r="G204" s="50"/>
      <c r="H204" s="50"/>
      <c r="I204" s="50"/>
      <c r="J204" s="62"/>
      <c r="K204" s="62"/>
      <c r="L204" s="16"/>
      <c r="M204" s="16"/>
    </row>
    <row r="205" spans="1:13" s="3" customFormat="1">
      <c r="A205" s="60"/>
      <c r="B205" s="254"/>
      <c r="C205" s="50"/>
      <c r="D205" s="50"/>
      <c r="E205" s="50"/>
      <c r="F205" s="50"/>
      <c r="G205" s="50"/>
      <c r="H205" s="50"/>
      <c r="I205" s="50"/>
      <c r="J205" s="50"/>
      <c r="K205" s="50"/>
    </row>
    <row r="206" spans="1:13" s="3" customFormat="1">
      <c r="B206" s="246"/>
    </row>
    <row r="207" spans="1:13" s="3" customFormat="1">
      <c r="A207" s="31"/>
      <c r="B207" s="256"/>
      <c r="C207" s="33"/>
      <c r="D207" s="33"/>
      <c r="E207" s="33"/>
      <c r="F207" s="33"/>
      <c r="G207" s="33"/>
      <c r="H207" s="33"/>
      <c r="I207" s="33"/>
      <c r="J207" s="33"/>
      <c r="K207" s="33"/>
      <c r="L207" s="16"/>
    </row>
    <row r="208" spans="1:13" s="3" customFormat="1">
      <c r="A208" s="35"/>
      <c r="B208" s="259"/>
      <c r="C208" s="63"/>
      <c r="D208" s="63"/>
      <c r="E208" s="63"/>
      <c r="F208" s="63"/>
      <c r="G208" s="63"/>
      <c r="H208" s="63"/>
      <c r="I208" s="63"/>
      <c r="J208" s="63"/>
      <c r="K208" s="63"/>
    </row>
    <row r="209" spans="1:11" s="3" customFormat="1">
      <c r="A209" s="35"/>
      <c r="B209" s="259"/>
      <c r="C209" s="63"/>
      <c r="D209" s="63"/>
      <c r="E209" s="63"/>
      <c r="F209" s="63"/>
      <c r="G209" s="63"/>
      <c r="H209" s="63"/>
      <c r="I209" s="63"/>
      <c r="J209" s="63"/>
      <c r="K209" s="63"/>
    </row>
    <row r="210" spans="1:11" s="3" customFormat="1">
      <c r="A210" s="35"/>
      <c r="B210" s="259"/>
      <c r="C210" s="63"/>
      <c r="D210" s="63"/>
      <c r="E210" s="63"/>
      <c r="F210" s="63"/>
      <c r="G210" s="63"/>
      <c r="H210" s="63"/>
      <c r="I210" s="63"/>
      <c r="J210" s="63"/>
      <c r="K210" s="63"/>
    </row>
    <row r="211" spans="1:11" s="3" customFormat="1">
      <c r="A211" s="35"/>
      <c r="B211" s="259"/>
      <c r="C211" s="63"/>
      <c r="D211" s="63"/>
      <c r="E211" s="63"/>
      <c r="F211" s="63"/>
      <c r="G211" s="63"/>
      <c r="H211" s="63"/>
      <c r="I211" s="63"/>
      <c r="J211" s="63"/>
      <c r="K211" s="63"/>
    </row>
    <row r="212" spans="1:11" s="3" customFormat="1">
      <c r="A212" s="35"/>
      <c r="B212" s="259"/>
      <c r="C212" s="63"/>
      <c r="D212" s="63"/>
      <c r="E212" s="63"/>
      <c r="F212" s="63"/>
      <c r="G212" s="63"/>
      <c r="H212" s="63"/>
      <c r="I212" s="63"/>
      <c r="J212" s="63"/>
      <c r="K212" s="63"/>
    </row>
    <row r="213" spans="1:11" s="3" customFormat="1">
      <c r="A213" s="35"/>
      <c r="B213" s="259"/>
      <c r="C213" s="63"/>
      <c r="D213" s="63"/>
      <c r="E213" s="63"/>
      <c r="F213" s="63"/>
      <c r="G213" s="63"/>
      <c r="H213" s="63"/>
      <c r="I213" s="63"/>
      <c r="J213" s="63"/>
      <c r="K213" s="63"/>
    </row>
    <row r="214" spans="1:11" s="3" customFormat="1">
      <c r="A214" s="35"/>
      <c r="B214" s="259"/>
      <c r="C214" s="63"/>
      <c r="D214" s="63"/>
      <c r="E214" s="63"/>
      <c r="F214" s="63"/>
      <c r="G214" s="63"/>
      <c r="H214" s="63"/>
      <c r="I214" s="63"/>
      <c r="J214" s="63"/>
      <c r="K214" s="63"/>
    </row>
    <row r="215" spans="1:11" s="3" customFormat="1">
      <c r="A215" s="35"/>
      <c r="B215" s="259"/>
      <c r="C215" s="63"/>
      <c r="D215" s="63"/>
      <c r="E215" s="63"/>
      <c r="F215" s="63"/>
      <c r="G215" s="63"/>
      <c r="H215" s="63"/>
      <c r="I215" s="63"/>
      <c r="J215" s="63"/>
      <c r="K215" s="63"/>
    </row>
    <row r="216" spans="1:11" s="3" customFormat="1">
      <c r="A216" s="35"/>
      <c r="B216" s="259"/>
      <c r="C216" s="63"/>
      <c r="D216" s="63"/>
      <c r="E216" s="63"/>
      <c r="F216" s="63"/>
      <c r="G216" s="63"/>
      <c r="H216" s="63"/>
      <c r="I216" s="63"/>
      <c r="J216" s="63"/>
      <c r="K216" s="63"/>
    </row>
    <row r="217" spans="1:11" s="3" customFormat="1">
      <c r="A217" s="35"/>
      <c r="B217" s="259"/>
      <c r="C217" s="63"/>
      <c r="D217" s="63"/>
      <c r="E217" s="63"/>
      <c r="F217" s="63"/>
      <c r="G217" s="63"/>
      <c r="H217" s="63"/>
      <c r="I217" s="63"/>
      <c r="J217" s="63"/>
      <c r="K217" s="63"/>
    </row>
    <row r="218" spans="1:11" s="3" customFormat="1">
      <c r="A218" s="35"/>
      <c r="B218" s="259"/>
      <c r="C218" s="63"/>
      <c r="D218" s="63"/>
      <c r="E218" s="63"/>
      <c r="F218" s="63"/>
      <c r="G218" s="63"/>
      <c r="H218" s="63"/>
      <c r="I218" s="63"/>
      <c r="J218" s="63"/>
      <c r="K218" s="63"/>
    </row>
    <row r="219" spans="1:11" s="3" customFormat="1">
      <c r="A219" s="64"/>
      <c r="B219" s="260"/>
      <c r="C219" s="65"/>
      <c r="D219" s="65"/>
      <c r="E219" s="65"/>
      <c r="F219" s="65"/>
      <c r="G219" s="65"/>
      <c r="H219" s="65"/>
      <c r="I219" s="65"/>
      <c r="J219" s="65"/>
      <c r="K219" s="65"/>
    </row>
    <row r="220" spans="1:11" s="3" customFormat="1">
      <c r="A220" s="35"/>
      <c r="B220" s="259"/>
      <c r="C220" s="8"/>
      <c r="D220" s="8"/>
      <c r="E220" s="8"/>
      <c r="F220" s="8"/>
      <c r="G220" s="8"/>
      <c r="H220" s="8"/>
      <c r="I220" s="8"/>
      <c r="J220" s="8"/>
      <c r="K220" s="8"/>
    </row>
    <row r="221" spans="1:11" s="3" customFormat="1">
      <c r="A221" s="35"/>
      <c r="B221" s="259"/>
      <c r="C221" s="63"/>
      <c r="D221" s="63"/>
      <c r="E221" s="63"/>
      <c r="F221" s="63"/>
      <c r="G221" s="63"/>
      <c r="H221" s="63"/>
      <c r="I221" s="63"/>
      <c r="J221" s="63"/>
      <c r="K221" s="63"/>
    </row>
    <row r="222" spans="1:11" s="3" customFormat="1">
      <c r="A222" s="35"/>
      <c r="B222" s="259"/>
      <c r="C222" s="63"/>
      <c r="D222" s="63"/>
      <c r="E222" s="63"/>
      <c r="F222" s="63"/>
      <c r="G222" s="63"/>
      <c r="H222" s="63"/>
      <c r="I222" s="63"/>
      <c r="J222" s="63"/>
      <c r="K222" s="63"/>
    </row>
    <row r="223" spans="1:11" s="3" customFormat="1">
      <c r="A223" s="35"/>
      <c r="B223" s="259"/>
      <c r="C223" s="63"/>
      <c r="D223" s="63"/>
      <c r="E223" s="63"/>
      <c r="F223" s="63"/>
      <c r="G223" s="63"/>
      <c r="H223" s="63"/>
      <c r="I223" s="63"/>
      <c r="J223" s="63"/>
      <c r="K223" s="63"/>
    </row>
    <row r="224" spans="1:11" s="3" customFormat="1">
      <c r="A224" s="35"/>
      <c r="B224" s="259"/>
      <c r="C224" s="63"/>
      <c r="D224" s="63"/>
      <c r="E224" s="63"/>
      <c r="F224" s="63"/>
      <c r="G224" s="63"/>
      <c r="H224" s="63"/>
      <c r="I224" s="63"/>
      <c r="J224" s="63"/>
      <c r="K224" s="63"/>
    </row>
    <row r="225" spans="1:12" s="3" customFormat="1">
      <c r="A225" s="64"/>
      <c r="B225" s="260"/>
      <c r="C225" s="65"/>
      <c r="D225" s="65"/>
      <c r="E225" s="65"/>
      <c r="F225" s="65"/>
      <c r="G225" s="65"/>
      <c r="H225" s="65"/>
      <c r="I225" s="65"/>
      <c r="J225" s="65"/>
      <c r="K225" s="65"/>
    </row>
    <row r="226" spans="1:12" s="3" customFormat="1">
      <c r="B226" s="246"/>
    </row>
    <row r="227" spans="1:12" s="3" customFormat="1">
      <c r="A227" s="31"/>
      <c r="B227" s="256"/>
      <c r="C227" s="33"/>
      <c r="D227" s="33"/>
      <c r="E227" s="33"/>
      <c r="F227" s="33"/>
      <c r="G227" s="33"/>
      <c r="H227" s="33"/>
      <c r="I227" s="33"/>
      <c r="J227" s="33"/>
      <c r="K227" s="33"/>
      <c r="L227" s="16"/>
    </row>
    <row r="228" spans="1:12" s="3" customFormat="1">
      <c r="A228" s="35"/>
      <c r="B228" s="259"/>
      <c r="C228" s="63"/>
      <c r="D228" s="63"/>
      <c r="E228" s="63"/>
      <c r="F228" s="63"/>
      <c r="G228" s="63"/>
      <c r="H228" s="63"/>
      <c r="I228" s="63"/>
      <c r="J228" s="63"/>
      <c r="K228" s="63"/>
    </row>
    <row r="229" spans="1:12" s="3" customFormat="1">
      <c r="B229" s="246"/>
    </row>
    <row r="230" spans="1:12" s="3" customFormat="1" ht="45.6" customHeight="1">
      <c r="A230" s="322"/>
      <c r="B230" s="322"/>
      <c r="C230" s="322"/>
      <c r="D230" s="322"/>
      <c r="E230" s="322"/>
      <c r="F230" s="322"/>
      <c r="G230" s="322"/>
      <c r="H230" s="322"/>
      <c r="I230" s="322"/>
      <c r="J230" s="180"/>
      <c r="K230" s="180"/>
    </row>
    <row r="231" spans="1:12" s="3" customFormat="1" ht="45.6" customHeight="1">
      <c r="A231" s="322"/>
      <c r="B231" s="322"/>
      <c r="C231" s="322"/>
      <c r="D231" s="322"/>
      <c r="E231" s="322"/>
      <c r="F231" s="322"/>
      <c r="G231" s="322"/>
      <c r="H231" s="322"/>
      <c r="I231" s="322"/>
      <c r="J231" s="180"/>
      <c r="K231" s="180"/>
    </row>
    <row r="232" spans="1:12" s="3" customFormat="1">
      <c r="B232" s="246"/>
    </row>
    <row r="233" spans="1:12" s="3" customFormat="1">
      <c r="B233" s="246"/>
    </row>
    <row r="234" spans="1:12" s="3" customFormat="1">
      <c r="B234" s="246"/>
    </row>
    <row r="235" spans="1:12" s="3" customFormat="1">
      <c r="B235" s="246"/>
    </row>
    <row r="236" spans="1:12" s="3" customFormat="1">
      <c r="B236" s="246"/>
    </row>
    <row r="237" spans="1:12" s="3" customFormat="1">
      <c r="B237" s="246"/>
    </row>
    <row r="238" spans="1:12" s="3" customFormat="1">
      <c r="B238" s="246"/>
    </row>
    <row r="239" spans="1:12" s="3" customFormat="1">
      <c r="B239" s="246"/>
    </row>
    <row r="240" spans="1:12" s="3" customFormat="1">
      <c r="B240" s="246"/>
    </row>
    <row r="241" spans="2:2" s="3" customFormat="1">
      <c r="B241" s="246"/>
    </row>
    <row r="242" spans="2:2" s="3" customFormat="1">
      <c r="B242" s="246"/>
    </row>
    <row r="243" spans="2:2" s="3" customFormat="1">
      <c r="B243" s="246"/>
    </row>
    <row r="244" spans="2:2" s="3" customFormat="1">
      <c r="B244" s="246"/>
    </row>
    <row r="245" spans="2:2" s="3" customFormat="1">
      <c r="B245" s="246"/>
    </row>
    <row r="246" spans="2:2" s="3" customFormat="1">
      <c r="B246" s="246"/>
    </row>
    <row r="247" spans="2:2" s="3" customFormat="1">
      <c r="B247" s="246"/>
    </row>
    <row r="248" spans="2:2" s="3" customFormat="1">
      <c r="B248" s="246"/>
    </row>
    <row r="249" spans="2:2" s="3" customFormat="1">
      <c r="B249" s="246"/>
    </row>
    <row r="250" spans="2:2" s="3" customFormat="1">
      <c r="B250" s="246"/>
    </row>
    <row r="251" spans="2:2" s="3" customFormat="1">
      <c r="B251" s="246"/>
    </row>
    <row r="252" spans="2:2" s="3" customFormat="1">
      <c r="B252" s="246"/>
    </row>
    <row r="253" spans="2:2" s="3" customFormat="1">
      <c r="B253" s="246"/>
    </row>
    <row r="254" spans="2:2" s="3" customFormat="1">
      <c r="B254" s="246"/>
    </row>
    <row r="255" spans="2:2" s="3" customFormat="1">
      <c r="B255" s="246"/>
    </row>
    <row r="256" spans="2:2" s="3" customFormat="1">
      <c r="B256" s="246"/>
    </row>
    <row r="257" spans="2:2" s="3" customFormat="1">
      <c r="B257" s="246"/>
    </row>
    <row r="258" spans="2:2" s="3" customFormat="1">
      <c r="B258" s="246"/>
    </row>
    <row r="259" spans="2:2" s="3" customFormat="1">
      <c r="B259" s="246"/>
    </row>
    <row r="260" spans="2:2" s="3" customFormat="1">
      <c r="B260" s="246"/>
    </row>
    <row r="261" spans="2:2" s="3" customFormat="1">
      <c r="B261" s="246"/>
    </row>
    <row r="262" spans="2:2" s="3" customFormat="1">
      <c r="B262" s="246"/>
    </row>
    <row r="263" spans="2:2" s="3" customFormat="1">
      <c r="B263" s="246"/>
    </row>
    <row r="264" spans="2:2" s="3" customFormat="1">
      <c r="B264" s="246"/>
    </row>
    <row r="265" spans="2:2" s="3" customFormat="1">
      <c r="B265" s="246"/>
    </row>
    <row r="266" spans="2:2" s="3" customFormat="1">
      <c r="B266" s="246"/>
    </row>
    <row r="267" spans="2:2" s="3" customFormat="1">
      <c r="B267" s="246"/>
    </row>
    <row r="268" spans="2:2" s="3" customFormat="1">
      <c r="B268" s="246"/>
    </row>
    <row r="269" spans="2:2" s="3" customFormat="1">
      <c r="B269" s="246"/>
    </row>
    <row r="270" spans="2:2" s="3" customFormat="1">
      <c r="B270" s="246"/>
    </row>
    <row r="271" spans="2:2" s="3" customFormat="1">
      <c r="B271" s="246"/>
    </row>
    <row r="272" spans="2:2" s="3" customFormat="1">
      <c r="B272" s="246"/>
    </row>
    <row r="273" spans="2:2" s="3" customFormat="1">
      <c r="B273" s="246"/>
    </row>
    <row r="274" spans="2:2" s="3" customFormat="1">
      <c r="B274" s="246"/>
    </row>
    <row r="275" spans="2:2" s="3" customFormat="1">
      <c r="B275" s="246"/>
    </row>
    <row r="276" spans="2:2" s="3" customFormat="1">
      <c r="B276" s="246"/>
    </row>
    <row r="277" spans="2:2" s="3" customFormat="1">
      <c r="B277" s="246"/>
    </row>
    <row r="278" spans="2:2" s="3" customFormat="1">
      <c r="B278" s="246"/>
    </row>
    <row r="279" spans="2:2" s="3" customFormat="1">
      <c r="B279" s="246"/>
    </row>
    <row r="280" spans="2:2" s="3" customFormat="1">
      <c r="B280" s="246"/>
    </row>
    <row r="281" spans="2:2" s="3" customFormat="1">
      <c r="B281" s="246"/>
    </row>
    <row r="282" spans="2:2" s="3" customFormat="1">
      <c r="B282" s="246"/>
    </row>
    <row r="283" spans="2:2" s="3" customFormat="1">
      <c r="B283" s="246"/>
    </row>
    <row r="284" spans="2:2" s="3" customFormat="1">
      <c r="B284" s="246"/>
    </row>
    <row r="285" spans="2:2" s="3" customFormat="1">
      <c r="B285" s="246"/>
    </row>
    <row r="286" spans="2:2" s="3" customFormat="1">
      <c r="B286" s="246"/>
    </row>
    <row r="287" spans="2:2" s="3" customFormat="1">
      <c r="B287" s="246"/>
    </row>
    <row r="288" spans="2:2" s="3" customFormat="1">
      <c r="B288" s="246"/>
    </row>
    <row r="289" spans="2:2" s="3" customFormat="1">
      <c r="B289" s="246"/>
    </row>
    <row r="290" spans="2:2" s="3" customFormat="1">
      <c r="B290" s="246"/>
    </row>
    <row r="291" spans="2:2" s="3" customFormat="1">
      <c r="B291" s="246"/>
    </row>
    <row r="292" spans="2:2" s="3" customFormat="1">
      <c r="B292" s="246"/>
    </row>
    <row r="293" spans="2:2" s="3" customFormat="1">
      <c r="B293" s="246"/>
    </row>
    <row r="294" spans="2:2" s="3" customFormat="1">
      <c r="B294" s="246"/>
    </row>
    <row r="295" spans="2:2" s="3" customFormat="1">
      <c r="B295" s="246"/>
    </row>
    <row r="296" spans="2:2" s="3" customFormat="1">
      <c r="B296" s="246"/>
    </row>
    <row r="297" spans="2:2" s="3" customFormat="1">
      <c r="B297" s="246"/>
    </row>
    <row r="298" spans="2:2" s="3" customFormat="1">
      <c r="B298" s="246"/>
    </row>
    <row r="299" spans="2:2" s="3" customFormat="1">
      <c r="B299" s="246"/>
    </row>
    <row r="300" spans="2:2" s="3" customFormat="1">
      <c r="B300" s="246"/>
    </row>
    <row r="301" spans="2:2" s="3" customFormat="1">
      <c r="B301" s="246"/>
    </row>
    <row r="302" spans="2:2" s="3" customFormat="1">
      <c r="B302" s="246"/>
    </row>
    <row r="303" spans="2:2" s="3" customFormat="1">
      <c r="B303" s="246"/>
    </row>
    <row r="304" spans="2:2" s="3" customFormat="1">
      <c r="B304" s="246"/>
    </row>
    <row r="305" spans="2:2" s="3" customFormat="1">
      <c r="B305" s="246"/>
    </row>
    <row r="306" spans="2:2" s="3" customFormat="1">
      <c r="B306" s="246"/>
    </row>
    <row r="307" spans="2:2" s="3" customFormat="1">
      <c r="B307" s="246"/>
    </row>
    <row r="308" spans="2:2" s="3" customFormat="1">
      <c r="B308" s="246"/>
    </row>
    <row r="309" spans="2:2" s="3" customFormat="1">
      <c r="B309" s="246"/>
    </row>
    <row r="310" spans="2:2" s="3" customFormat="1">
      <c r="B310" s="246"/>
    </row>
    <row r="311" spans="2:2" s="3" customFormat="1">
      <c r="B311" s="246"/>
    </row>
    <row r="312" spans="2:2" s="3" customFormat="1">
      <c r="B312" s="246"/>
    </row>
    <row r="313" spans="2:2" s="3" customFormat="1">
      <c r="B313" s="246"/>
    </row>
    <row r="314" spans="2:2" s="3" customFormat="1">
      <c r="B314" s="246"/>
    </row>
    <row r="315" spans="2:2" s="3" customFormat="1">
      <c r="B315" s="246"/>
    </row>
    <row r="316" spans="2:2" s="3" customFormat="1">
      <c r="B316" s="246"/>
    </row>
    <row r="317" spans="2:2" s="3" customFormat="1">
      <c r="B317" s="246"/>
    </row>
    <row r="318" spans="2:2" s="3" customFormat="1">
      <c r="B318" s="246"/>
    </row>
    <row r="319" spans="2:2" s="3" customFormat="1">
      <c r="B319" s="246"/>
    </row>
    <row r="320" spans="2:2" s="3" customFormat="1">
      <c r="B320" s="246"/>
    </row>
    <row r="321" spans="2:2" s="3" customFormat="1">
      <c r="B321" s="246"/>
    </row>
    <row r="322" spans="2:2" s="3" customFormat="1">
      <c r="B322" s="246"/>
    </row>
    <row r="323" spans="2:2" s="3" customFormat="1">
      <c r="B323" s="246"/>
    </row>
    <row r="324" spans="2:2" s="3" customFormat="1">
      <c r="B324" s="246"/>
    </row>
    <row r="325" spans="2:2" s="3" customFormat="1">
      <c r="B325" s="246"/>
    </row>
    <row r="326" spans="2:2" s="3" customFormat="1">
      <c r="B326" s="246"/>
    </row>
    <row r="327" spans="2:2" s="3" customFormat="1">
      <c r="B327" s="246"/>
    </row>
    <row r="328" spans="2:2" s="3" customFormat="1">
      <c r="B328" s="246"/>
    </row>
    <row r="329" spans="2:2" s="3" customFormat="1">
      <c r="B329" s="246"/>
    </row>
    <row r="330" spans="2:2" s="3" customFormat="1">
      <c r="B330" s="246"/>
    </row>
    <row r="331" spans="2:2" s="3" customFormat="1">
      <c r="B331" s="246"/>
    </row>
    <row r="332" spans="2:2" s="3" customFormat="1">
      <c r="B332" s="246"/>
    </row>
    <row r="333" spans="2:2" s="3" customFormat="1">
      <c r="B333" s="246"/>
    </row>
    <row r="334" spans="2:2" s="3" customFormat="1">
      <c r="B334" s="246"/>
    </row>
    <row r="335" spans="2:2" s="3" customFormat="1">
      <c r="B335" s="246"/>
    </row>
    <row r="336" spans="2:2" s="3" customFormat="1">
      <c r="B336" s="246"/>
    </row>
    <row r="337" spans="2:2" s="3" customFormat="1">
      <c r="B337" s="246"/>
    </row>
    <row r="338" spans="2:2" s="3" customFormat="1">
      <c r="B338" s="246"/>
    </row>
    <row r="339" spans="2:2" s="3" customFormat="1">
      <c r="B339" s="246"/>
    </row>
    <row r="340" spans="2:2" s="3" customFormat="1">
      <c r="B340" s="246"/>
    </row>
    <row r="341" spans="2:2" s="3" customFormat="1">
      <c r="B341" s="246"/>
    </row>
    <row r="342" spans="2:2" s="3" customFormat="1">
      <c r="B342" s="246"/>
    </row>
    <row r="343" spans="2:2" s="3" customFormat="1">
      <c r="B343" s="246"/>
    </row>
    <row r="344" spans="2:2" s="3" customFormat="1">
      <c r="B344" s="246"/>
    </row>
    <row r="345" spans="2:2" s="3" customFormat="1">
      <c r="B345" s="246"/>
    </row>
    <row r="346" spans="2:2" s="3" customFormat="1">
      <c r="B346" s="246"/>
    </row>
    <row r="347" spans="2:2" s="3" customFormat="1">
      <c r="B347" s="246"/>
    </row>
    <row r="348" spans="2:2" s="3" customFormat="1">
      <c r="B348" s="246"/>
    </row>
    <row r="349" spans="2:2" s="3" customFormat="1">
      <c r="B349" s="246"/>
    </row>
    <row r="350" spans="2:2" s="3" customFormat="1">
      <c r="B350" s="246"/>
    </row>
    <row r="351" spans="2:2" s="3" customFormat="1">
      <c r="B351" s="246"/>
    </row>
    <row r="352" spans="2:2" s="3" customFormat="1">
      <c r="B352" s="246"/>
    </row>
    <row r="353" spans="2:2" s="3" customFormat="1">
      <c r="B353" s="246"/>
    </row>
    <row r="354" spans="2:2" s="3" customFormat="1">
      <c r="B354" s="246"/>
    </row>
    <row r="355" spans="2:2" s="3" customFormat="1">
      <c r="B355" s="246"/>
    </row>
    <row r="356" spans="2:2" s="3" customFormat="1">
      <c r="B356" s="246"/>
    </row>
    <row r="357" spans="2:2" s="3" customFormat="1">
      <c r="B357" s="246"/>
    </row>
    <row r="358" spans="2:2" s="3" customFormat="1">
      <c r="B358" s="246"/>
    </row>
    <row r="359" spans="2:2" s="3" customFormat="1">
      <c r="B359" s="246"/>
    </row>
    <row r="360" spans="2:2" s="3" customFormat="1">
      <c r="B360" s="246"/>
    </row>
    <row r="361" spans="2:2" s="3" customFormat="1">
      <c r="B361" s="246"/>
    </row>
    <row r="362" spans="2:2" s="3" customFormat="1">
      <c r="B362" s="246"/>
    </row>
    <row r="363" spans="2:2" s="3" customFormat="1">
      <c r="B363" s="246"/>
    </row>
    <row r="364" spans="2:2" s="3" customFormat="1">
      <c r="B364" s="246"/>
    </row>
    <row r="365" spans="2:2" s="3" customFormat="1">
      <c r="B365" s="246"/>
    </row>
    <row r="366" spans="2:2" s="3" customFormat="1">
      <c r="B366" s="246"/>
    </row>
    <row r="367" spans="2:2" s="3" customFormat="1">
      <c r="B367" s="246"/>
    </row>
    <row r="368" spans="2:2" s="3" customFormat="1">
      <c r="B368" s="246"/>
    </row>
    <row r="369" spans="2:2" s="3" customFormat="1">
      <c r="B369" s="246"/>
    </row>
    <row r="370" spans="2:2" s="3" customFormat="1">
      <c r="B370" s="246"/>
    </row>
    <row r="371" spans="2:2" s="3" customFormat="1">
      <c r="B371" s="246"/>
    </row>
    <row r="372" spans="2:2" s="3" customFormat="1">
      <c r="B372" s="246"/>
    </row>
    <row r="373" spans="2:2" s="3" customFormat="1">
      <c r="B373" s="246"/>
    </row>
    <row r="374" spans="2:2" s="3" customFormat="1">
      <c r="B374" s="246"/>
    </row>
    <row r="375" spans="2:2" s="3" customFormat="1">
      <c r="B375" s="246"/>
    </row>
    <row r="376" spans="2:2" s="3" customFormat="1">
      <c r="B376" s="246"/>
    </row>
    <row r="377" spans="2:2" s="3" customFormat="1">
      <c r="B377" s="246"/>
    </row>
    <row r="378" spans="2:2" s="3" customFormat="1">
      <c r="B378" s="246"/>
    </row>
    <row r="379" spans="2:2" s="3" customFormat="1">
      <c r="B379" s="246"/>
    </row>
    <row r="380" spans="2:2" s="3" customFormat="1">
      <c r="B380" s="246"/>
    </row>
    <row r="381" spans="2:2" s="3" customFormat="1">
      <c r="B381" s="246"/>
    </row>
    <row r="382" spans="2:2" s="3" customFormat="1">
      <c r="B382" s="246"/>
    </row>
    <row r="383" spans="2:2" s="3" customFormat="1">
      <c r="B383" s="246"/>
    </row>
    <row r="384" spans="2:2" s="3" customFormat="1">
      <c r="B384" s="246"/>
    </row>
    <row r="385" spans="2:2" s="3" customFormat="1">
      <c r="B385" s="246"/>
    </row>
    <row r="386" spans="2:2" s="3" customFormat="1">
      <c r="B386" s="246"/>
    </row>
    <row r="387" spans="2:2" s="3" customFormat="1">
      <c r="B387" s="246"/>
    </row>
    <row r="388" spans="2:2" s="3" customFormat="1">
      <c r="B388" s="246"/>
    </row>
    <row r="389" spans="2:2" s="3" customFormat="1">
      <c r="B389" s="246"/>
    </row>
    <row r="390" spans="2:2" s="3" customFormat="1">
      <c r="B390" s="246"/>
    </row>
    <row r="391" spans="2:2" s="3" customFormat="1">
      <c r="B391" s="246"/>
    </row>
    <row r="392" spans="2:2" s="3" customFormat="1">
      <c r="B392" s="246"/>
    </row>
    <row r="393" spans="2:2" s="3" customFormat="1">
      <c r="B393" s="246"/>
    </row>
    <row r="394" spans="2:2" s="3" customFormat="1">
      <c r="B394" s="246"/>
    </row>
    <row r="395" spans="2:2" s="3" customFormat="1">
      <c r="B395" s="246"/>
    </row>
    <row r="396" spans="2:2" s="3" customFormat="1">
      <c r="B396" s="246"/>
    </row>
    <row r="397" spans="2:2" s="3" customFormat="1">
      <c r="B397" s="246"/>
    </row>
    <row r="398" spans="2:2" s="3" customFormat="1">
      <c r="B398" s="246"/>
    </row>
    <row r="399" spans="2:2" s="3" customFormat="1">
      <c r="B399" s="246"/>
    </row>
    <row r="400" spans="2:2" s="3" customFormat="1">
      <c r="B400" s="246"/>
    </row>
    <row r="401" spans="2:2" s="3" customFormat="1">
      <c r="B401" s="246"/>
    </row>
    <row r="402" spans="2:2" s="3" customFormat="1">
      <c r="B402" s="246"/>
    </row>
    <row r="403" spans="2:2" s="3" customFormat="1">
      <c r="B403" s="246"/>
    </row>
    <row r="404" spans="2:2" s="3" customFormat="1">
      <c r="B404" s="246"/>
    </row>
    <row r="405" spans="2:2" s="3" customFormat="1">
      <c r="B405" s="246"/>
    </row>
    <row r="406" spans="2:2" s="3" customFormat="1">
      <c r="B406" s="246"/>
    </row>
    <row r="407" spans="2:2" s="3" customFormat="1">
      <c r="B407" s="246"/>
    </row>
    <row r="408" spans="2:2" s="3" customFormat="1">
      <c r="B408" s="246"/>
    </row>
    <row r="409" spans="2:2" s="3" customFormat="1">
      <c r="B409" s="246"/>
    </row>
    <row r="410" spans="2:2" s="3" customFormat="1">
      <c r="B410" s="246"/>
    </row>
    <row r="411" spans="2:2" s="3" customFormat="1">
      <c r="B411" s="246"/>
    </row>
    <row r="412" spans="2:2" s="3" customFormat="1">
      <c r="B412" s="246"/>
    </row>
    <row r="413" spans="2:2" s="3" customFormat="1">
      <c r="B413" s="246"/>
    </row>
    <row r="414" spans="2:2" s="3" customFormat="1">
      <c r="B414" s="246"/>
    </row>
    <row r="415" spans="2:2" s="3" customFormat="1">
      <c r="B415" s="246"/>
    </row>
    <row r="416" spans="2:2" s="3" customFormat="1">
      <c r="B416" s="246"/>
    </row>
    <row r="417" spans="2:2" s="3" customFormat="1">
      <c r="B417" s="246"/>
    </row>
    <row r="418" spans="2:2" s="3" customFormat="1">
      <c r="B418" s="246"/>
    </row>
  </sheetData>
  <mergeCells count="5">
    <mergeCell ref="A231:I231"/>
    <mergeCell ref="A23:A24"/>
    <mergeCell ref="A26:A27"/>
    <mergeCell ref="A82:A83"/>
    <mergeCell ref="A230:I230"/>
  </mergeCells>
  <hyperlinks>
    <hyperlink ref="B6" r:id="rId1"/>
    <hyperlink ref="B7" r:id="rId2"/>
    <hyperlink ref="B8" r:id="rId3"/>
    <hyperlink ref="B13" r:id="rId4"/>
    <hyperlink ref="B21" r:id="rId5"/>
    <hyperlink ref="B22" r:id="rId6"/>
    <hyperlink ref="B23" r:id="rId7"/>
    <hyperlink ref="B26" r:id="rId8"/>
    <hyperlink ref="B15" r:id="rId9"/>
    <hyperlink ref="B29" r:id="rId10"/>
    <hyperlink ref="B30" r:id="rId11"/>
    <hyperlink ref="B16" r:id="rId12"/>
    <hyperlink ref="B17" r:id="rId13"/>
    <hyperlink ref="B18" r:id="rId14"/>
    <hyperlink ref="B36" r:id="rId15"/>
    <hyperlink ref="B37" r:id="rId16"/>
    <hyperlink ref="B38" r:id="rId17"/>
    <hyperlink ref="B44" r:id="rId18"/>
    <hyperlink ref="B41" r:id="rId19"/>
    <hyperlink ref="B45" r:id="rId20"/>
    <hyperlink ref="B47" r:id="rId21"/>
    <hyperlink ref="B50" r:id="rId22"/>
    <hyperlink ref="B48" r:id="rId23"/>
    <hyperlink ref="B46" r:id="rId24"/>
    <hyperlink ref="B53" r:id="rId25"/>
    <hyperlink ref="B49" r:id="rId26"/>
    <hyperlink ref="B54" r:id="rId27"/>
    <hyperlink ref="B55" r:id="rId28"/>
    <hyperlink ref="B61" r:id="rId29"/>
    <hyperlink ref="B60" r:id="rId30"/>
    <hyperlink ref="B62" r:id="rId31"/>
    <hyperlink ref="B59" r:id="rId32"/>
    <hyperlink ref="B58" r:id="rId33"/>
    <hyperlink ref="B66" r:id="rId34"/>
    <hyperlink ref="B67" r:id="rId35"/>
    <hyperlink ref="B74" r:id="rId36"/>
    <hyperlink ref="B68" r:id="rId37"/>
    <hyperlink ref="B69" r:id="rId38"/>
    <hyperlink ref="B70" r:id="rId39"/>
    <hyperlink ref="B82" r:id="rId40"/>
    <hyperlink ref="B78" r:id="rId41"/>
    <hyperlink ref="B79" r:id="rId42"/>
    <hyperlink ref="B77" r:id="rId43"/>
    <hyperlink ref="B81" r:id="rId44"/>
    <hyperlink ref="B85" r:id="rId45"/>
    <hyperlink ref="B73" r:id="rId46"/>
    <hyperlink ref="B86" r:id="rId47"/>
    <hyperlink ref="B72" r:id="rId48"/>
  </hyperlinks>
  <pageMargins left="0.25" right="0.25" top="0.75" bottom="0.75" header="0.3" footer="0.3"/>
  <pageSetup paperSize="9" scale="59" fitToHeight="0" orientation="portrait" r:id="rId49"/>
  <drawing r:id="rId50"/>
  <legacyDrawing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428"/>
  <sheetViews>
    <sheetView showGridLines="0" zoomScale="90" zoomScaleNormal="90" zoomScaleSheetLayoutView="85" workbookViewId="0">
      <selection activeCell="E28" sqref="E28"/>
    </sheetView>
  </sheetViews>
  <sheetFormatPr defaultColWidth="9.109375" defaultRowHeight="14.4" outlineLevelRow="2"/>
  <cols>
    <col min="1" max="1" width="64.109375" style="4" customWidth="1"/>
    <col min="2" max="2" width="25.6640625" style="266" customWidth="1"/>
    <col min="3" max="3" width="10.44140625" style="4" customWidth="1"/>
    <col min="4" max="4" width="13.109375" style="4" customWidth="1"/>
    <col min="5" max="5" width="7.33203125" style="4" customWidth="1"/>
    <col min="6" max="6" width="4.88671875" style="4" customWidth="1"/>
    <col min="7" max="8" width="12.88671875" style="4" customWidth="1"/>
    <col min="9" max="11" width="14.44140625" style="4" customWidth="1"/>
    <col min="12" max="12" width="17.5546875" style="4" customWidth="1"/>
    <col min="13" max="16384" width="9.109375" style="4"/>
  </cols>
  <sheetData>
    <row r="1" spans="1:12">
      <c r="A1" s="3"/>
      <c r="B1" s="246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39.6" customHeight="1">
      <c r="A2" s="66" t="s">
        <v>135</v>
      </c>
      <c r="B2" s="263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3"/>
      <c r="B3" s="246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3" customFormat="1" ht="15.6">
      <c r="A4" s="296" t="s">
        <v>192</v>
      </c>
      <c r="B4" s="246"/>
      <c r="C4" s="9"/>
      <c r="D4" s="9"/>
      <c r="E4" s="9"/>
      <c r="F4" s="9"/>
      <c r="G4" s="9"/>
    </row>
    <row r="5" spans="1:12" s="3" customFormat="1" outlineLevel="2">
      <c r="A5" s="145" t="s">
        <v>146</v>
      </c>
      <c r="B5" s="162" t="s">
        <v>145</v>
      </c>
    </row>
    <row r="6" spans="1:12" s="3" customFormat="1" outlineLevel="2">
      <c r="A6" s="243" t="s">
        <v>322</v>
      </c>
      <c r="B6" s="247" t="s">
        <v>255</v>
      </c>
    </row>
    <row r="7" spans="1:12" s="3" customFormat="1" ht="28.8" outlineLevel="2">
      <c r="A7" s="243" t="s">
        <v>295</v>
      </c>
      <c r="B7" s="247" t="s">
        <v>255</v>
      </c>
    </row>
    <row r="8" spans="1:12" s="3" customFormat="1" outlineLevel="2">
      <c r="A8" s="295" t="s">
        <v>166</v>
      </c>
      <c r="B8" s="247" t="s">
        <v>255</v>
      </c>
    </row>
    <row r="9" spans="1:12" s="3" customFormat="1" outlineLevel="2">
      <c r="A9" s="295" t="s">
        <v>165</v>
      </c>
      <c r="B9" s="247" t="s">
        <v>255</v>
      </c>
    </row>
    <row r="10" spans="1:12" s="3" customFormat="1" ht="13.95" customHeight="1">
      <c r="A10" s="295"/>
      <c r="B10" s="246"/>
    </row>
    <row r="11" spans="1:12" s="3" customFormat="1" ht="15.6">
      <c r="A11" s="296" t="s">
        <v>144</v>
      </c>
      <c r="B11" s="246"/>
    </row>
    <row r="12" spans="1:12" s="3" customFormat="1" outlineLevel="2">
      <c r="A12" s="145" t="s">
        <v>146</v>
      </c>
      <c r="B12" s="162" t="s">
        <v>145</v>
      </c>
    </row>
    <row r="13" spans="1:12" s="3" customFormat="1" ht="15.6" outlineLevel="2">
      <c r="A13" s="164" t="s">
        <v>260</v>
      </c>
      <c r="B13" s="163"/>
      <c r="C13" s="161"/>
      <c r="D13" s="161"/>
      <c r="E13" s="161"/>
      <c r="F13" s="161"/>
      <c r="G13" s="161"/>
    </row>
    <row r="14" spans="1:12" s="3" customFormat="1" ht="15" customHeight="1" outlineLevel="2">
      <c r="A14" s="295" t="s">
        <v>147</v>
      </c>
      <c r="B14" s="248" t="s">
        <v>256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1:12" s="245" customFormat="1" outlineLevel="2">
      <c r="A15" s="295" t="s">
        <v>148</v>
      </c>
      <c r="B15" s="248" t="s">
        <v>256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1:12" s="245" customFormat="1" outlineLevel="2">
      <c r="A16" s="295" t="s">
        <v>257</v>
      </c>
      <c r="B16" s="249" t="s">
        <v>256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1:14" s="245" customFormat="1" ht="27.6" customHeight="1" outlineLevel="2">
      <c r="A17" s="295" t="s">
        <v>258</v>
      </c>
      <c r="B17" s="249" t="s">
        <v>256</v>
      </c>
      <c r="C17" s="36"/>
      <c r="D17" s="36"/>
      <c r="E17" s="36"/>
      <c r="F17" s="36"/>
      <c r="G17" s="36"/>
      <c r="H17" s="36"/>
      <c r="I17" s="36"/>
      <c r="J17" s="36"/>
      <c r="K17" s="36"/>
    </row>
    <row r="18" spans="1:14" s="245" customFormat="1" ht="28.95" customHeight="1" outlineLevel="2">
      <c r="A18" s="295" t="s">
        <v>259</v>
      </c>
      <c r="B18" s="249" t="s">
        <v>256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1:14" s="245" customFormat="1" outlineLevel="2">
      <c r="A19" s="295" t="s">
        <v>261</v>
      </c>
      <c r="B19" s="249" t="s">
        <v>256</v>
      </c>
      <c r="C19" s="36"/>
      <c r="D19" s="36"/>
      <c r="E19" s="36"/>
      <c r="F19" s="36"/>
      <c r="G19" s="36"/>
      <c r="H19" s="36"/>
      <c r="I19" s="36"/>
      <c r="J19" s="36"/>
      <c r="K19" s="36"/>
    </row>
    <row r="20" spans="1:14" s="245" customFormat="1" ht="14.4" customHeight="1" outlineLevel="2">
      <c r="A20" s="295"/>
      <c r="B20" s="250"/>
      <c r="C20" s="36"/>
      <c r="D20" s="36"/>
      <c r="E20" s="36"/>
      <c r="F20" s="36"/>
      <c r="G20" s="36"/>
      <c r="H20" s="36"/>
      <c r="I20" s="36"/>
      <c r="J20" s="36"/>
      <c r="K20" s="36"/>
    </row>
    <row r="21" spans="1:14" s="3" customFormat="1" ht="15.6" outlineLevel="2">
      <c r="A21" s="164" t="s">
        <v>161</v>
      </c>
      <c r="B21" s="218"/>
      <c r="C21" s="36"/>
      <c r="D21" s="36"/>
      <c r="E21" s="36"/>
      <c r="F21" s="36"/>
      <c r="G21" s="36"/>
      <c r="H21" s="36"/>
      <c r="I21" s="36"/>
      <c r="J21" s="36"/>
      <c r="K21" s="36"/>
    </row>
    <row r="22" spans="1:14" s="3" customFormat="1" outlineLevel="2">
      <c r="A22" s="295" t="s">
        <v>160</v>
      </c>
      <c r="B22" s="251" t="s">
        <v>256</v>
      </c>
      <c r="C22" s="36"/>
      <c r="D22" s="36"/>
      <c r="E22" s="36"/>
      <c r="F22" s="36"/>
      <c r="G22" s="36"/>
      <c r="J22" s="36"/>
      <c r="K22" s="36"/>
    </row>
    <row r="23" spans="1:14" s="294" customFormat="1" ht="31.2" customHeight="1" outlineLevel="2">
      <c r="A23" s="237" t="s">
        <v>219</v>
      </c>
      <c r="B23" s="252" t="s">
        <v>256</v>
      </c>
      <c r="C23" s="241"/>
      <c r="D23" s="241"/>
      <c r="E23" s="241"/>
      <c r="F23" s="241"/>
      <c r="G23" s="241"/>
      <c r="H23" s="244"/>
      <c r="J23" s="241"/>
      <c r="K23" s="241"/>
      <c r="N23" s="242"/>
    </row>
    <row r="24" spans="1:14" s="3" customFormat="1" ht="19.95" customHeight="1" outlineLevel="2">
      <c r="A24" s="323" t="s">
        <v>149</v>
      </c>
      <c r="B24" s="251" t="s">
        <v>256</v>
      </c>
      <c r="C24" s="36"/>
      <c r="D24" s="36"/>
      <c r="E24" s="36"/>
      <c r="F24" s="36"/>
      <c r="G24" s="36"/>
      <c r="J24" s="36"/>
      <c r="K24" s="36"/>
    </row>
    <row r="25" spans="1:14" s="3" customFormat="1" ht="12.6" customHeight="1" outlineLevel="2">
      <c r="A25" s="323"/>
      <c r="B25" s="246"/>
      <c r="K25" s="36"/>
    </row>
    <row r="26" spans="1:14" s="3" customFormat="1" ht="15.6" outlineLevel="2">
      <c r="A26" s="164" t="s">
        <v>162</v>
      </c>
      <c r="B26" s="246"/>
      <c r="K26" s="36"/>
    </row>
    <row r="27" spans="1:14" s="3" customFormat="1" outlineLevel="2">
      <c r="A27" s="323" t="s">
        <v>150</v>
      </c>
      <c r="B27" s="247" t="s">
        <v>256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4" s="6" customFormat="1" ht="14.4" customHeight="1" outlineLevel="2">
      <c r="A28" s="323"/>
      <c r="B28" s="253"/>
      <c r="C28" s="34"/>
      <c r="D28" s="34"/>
      <c r="E28" s="34"/>
      <c r="F28" s="34"/>
      <c r="G28" s="34"/>
      <c r="H28" s="34"/>
      <c r="I28" s="34"/>
      <c r="J28" s="34"/>
      <c r="K28" s="34"/>
      <c r="L28" s="39"/>
    </row>
    <row r="29" spans="1:14" s="6" customFormat="1" ht="15.6" outlineLevel="2">
      <c r="A29" s="164" t="s">
        <v>163</v>
      </c>
      <c r="B29" s="253"/>
      <c r="C29" s="34"/>
      <c r="D29" s="34"/>
      <c r="E29" s="34"/>
      <c r="F29" s="34"/>
      <c r="G29" s="34"/>
      <c r="H29" s="34"/>
      <c r="I29" s="34"/>
      <c r="J29" s="34"/>
      <c r="K29" s="34"/>
      <c r="L29" s="39"/>
    </row>
    <row r="30" spans="1:14" s="3" customFormat="1" outlineLevel="2">
      <c r="A30" s="295" t="s">
        <v>151</v>
      </c>
      <c r="B30" s="247" t="s">
        <v>256</v>
      </c>
      <c r="C30" s="36"/>
      <c r="D30" s="36"/>
      <c r="E30" s="36"/>
      <c r="F30" s="36"/>
      <c r="G30" s="36"/>
      <c r="H30" s="36"/>
      <c r="I30" s="36"/>
      <c r="J30" s="36"/>
      <c r="K30" s="36"/>
      <c r="L30" s="41"/>
    </row>
    <row r="31" spans="1:14" s="3" customFormat="1" ht="29.4" customHeight="1" outlineLevel="2">
      <c r="A31" s="295" t="s">
        <v>152</v>
      </c>
      <c r="B31" s="247" t="s">
        <v>256</v>
      </c>
      <c r="C31" s="36"/>
      <c r="D31" s="36"/>
      <c r="E31" s="36"/>
      <c r="F31" s="36"/>
      <c r="G31" s="36"/>
      <c r="H31" s="36"/>
      <c r="I31" s="36"/>
      <c r="J31" s="36"/>
      <c r="K31" s="36"/>
      <c r="L31" s="16"/>
    </row>
    <row r="32" spans="1:14" s="3" customFormat="1" outlineLevel="2">
      <c r="A32" s="295" t="s">
        <v>293</v>
      </c>
      <c r="B32" s="247" t="s">
        <v>256</v>
      </c>
      <c r="C32" s="36"/>
      <c r="D32" s="36"/>
      <c r="E32" s="36"/>
      <c r="F32" s="36"/>
      <c r="G32" s="36"/>
      <c r="H32" s="36"/>
      <c r="I32" s="36"/>
      <c r="J32" s="36"/>
      <c r="K32" s="36"/>
      <c r="L32" s="16"/>
    </row>
    <row r="33" spans="1:12" s="3" customFormat="1" ht="12" customHeight="1" outlineLevel="2">
      <c r="A33" s="295"/>
      <c r="B33" s="254"/>
      <c r="C33" s="36"/>
      <c r="D33" s="36"/>
      <c r="E33" s="36"/>
      <c r="F33" s="36"/>
      <c r="G33" s="36"/>
      <c r="H33" s="36"/>
      <c r="I33" s="36"/>
      <c r="J33" s="36"/>
      <c r="K33" s="36"/>
      <c r="L33" s="16"/>
    </row>
    <row r="34" spans="1:12" s="3" customFormat="1" ht="15.6" outlineLevel="2">
      <c r="A34" s="164" t="s">
        <v>164</v>
      </c>
      <c r="B34" s="254"/>
      <c r="C34" s="36"/>
      <c r="D34" s="36"/>
      <c r="E34" s="36"/>
      <c r="F34" s="36"/>
      <c r="G34" s="36"/>
      <c r="H34" s="36"/>
      <c r="I34" s="36"/>
      <c r="J34" s="36"/>
      <c r="K34" s="36"/>
      <c r="L34" s="16"/>
    </row>
    <row r="35" spans="1:12" s="3" customFormat="1" outlineLevel="2">
      <c r="A35" s="295" t="s">
        <v>290</v>
      </c>
      <c r="B35" s="247" t="s">
        <v>256</v>
      </c>
      <c r="C35" s="36"/>
      <c r="D35" s="36"/>
      <c r="E35" s="36"/>
      <c r="F35" s="36"/>
      <c r="G35" s="36"/>
      <c r="H35" s="36"/>
      <c r="I35" s="36"/>
      <c r="J35" s="36"/>
      <c r="K35" s="36"/>
      <c r="L35" s="16"/>
    </row>
    <row r="36" spans="1:12" s="3" customFormat="1" outlineLevel="2">
      <c r="A36" s="315" t="s">
        <v>191</v>
      </c>
      <c r="B36" s="247" t="s">
        <v>256</v>
      </c>
      <c r="C36" s="36"/>
      <c r="D36" s="36"/>
      <c r="E36" s="36"/>
      <c r="F36" s="36"/>
      <c r="G36" s="36"/>
      <c r="H36" s="36"/>
      <c r="I36" s="36"/>
      <c r="J36" s="36"/>
      <c r="K36" s="36"/>
      <c r="L36" s="16"/>
    </row>
    <row r="37" spans="1:12" s="3" customFormat="1" ht="28.8" outlineLevel="2">
      <c r="A37" s="315" t="s">
        <v>297</v>
      </c>
      <c r="B37" s="247" t="s">
        <v>256</v>
      </c>
      <c r="C37" s="36"/>
      <c r="D37" s="36"/>
      <c r="E37" s="36"/>
      <c r="F37" s="36"/>
      <c r="G37" s="36"/>
      <c r="H37" s="36"/>
      <c r="I37" s="36"/>
      <c r="J37" s="36"/>
      <c r="K37" s="36"/>
      <c r="L37" s="16"/>
    </row>
    <row r="38" spans="1:12" s="3" customFormat="1" ht="15.6" customHeight="1">
      <c r="A38" s="295"/>
      <c r="B38" s="246"/>
      <c r="K38" s="36"/>
    </row>
    <row r="39" spans="1:12" s="3" customFormat="1" ht="15.6">
      <c r="A39" s="296" t="s">
        <v>154</v>
      </c>
      <c r="B39" s="255"/>
      <c r="C39" s="36"/>
      <c r="D39" s="36"/>
      <c r="E39" s="36"/>
      <c r="F39" s="36"/>
      <c r="G39" s="36"/>
      <c r="H39" s="36"/>
      <c r="I39" s="36"/>
      <c r="J39" s="36"/>
      <c r="K39" s="36"/>
      <c r="L39" s="16"/>
    </row>
    <row r="40" spans="1:12" s="3" customFormat="1" outlineLevel="1">
      <c r="A40" s="145" t="s">
        <v>146</v>
      </c>
      <c r="B40" s="162" t="s">
        <v>145</v>
      </c>
      <c r="C40" s="36"/>
      <c r="D40" s="36"/>
      <c r="E40" s="36"/>
      <c r="F40" s="36"/>
      <c r="G40" s="36"/>
      <c r="H40" s="36"/>
      <c r="I40" s="36"/>
      <c r="J40" s="36"/>
      <c r="K40" s="36"/>
      <c r="L40" s="16"/>
    </row>
    <row r="41" spans="1:12" s="3" customFormat="1" ht="15.6" outlineLevel="1">
      <c r="A41" s="164" t="s">
        <v>167</v>
      </c>
      <c r="B41" s="163"/>
      <c r="C41" s="36"/>
      <c r="D41" s="36"/>
      <c r="E41" s="36"/>
      <c r="F41" s="36"/>
      <c r="G41" s="36"/>
      <c r="H41" s="36"/>
      <c r="I41" s="36"/>
      <c r="J41" s="36"/>
      <c r="K41" s="36"/>
      <c r="L41" s="16"/>
    </row>
    <row r="42" spans="1:12" s="3" customFormat="1" ht="14.4" customHeight="1" outlineLevel="2">
      <c r="A42" s="295" t="s">
        <v>155</v>
      </c>
      <c r="B42" s="268" t="s">
        <v>256</v>
      </c>
      <c r="C42" s="36"/>
      <c r="D42" s="36"/>
      <c r="E42" s="36"/>
      <c r="F42" s="36"/>
      <c r="G42" s="36"/>
      <c r="H42" s="36"/>
      <c r="I42" s="36"/>
      <c r="J42" s="36"/>
      <c r="K42" s="36"/>
      <c r="L42" s="16"/>
    </row>
    <row r="43" spans="1:12" s="3" customFormat="1" ht="15" customHeight="1" outlineLevel="2">
      <c r="A43" s="295" t="s">
        <v>157</v>
      </c>
      <c r="B43" s="268" t="s">
        <v>256</v>
      </c>
      <c r="C43" s="36"/>
      <c r="D43" s="36"/>
      <c r="E43" s="36"/>
      <c r="F43" s="36"/>
      <c r="G43" s="36"/>
      <c r="H43" s="36"/>
      <c r="I43" s="36"/>
      <c r="J43" s="36"/>
      <c r="K43" s="36"/>
      <c r="L43" s="16"/>
    </row>
    <row r="44" spans="1:12" s="3" customFormat="1" ht="28.8" outlineLevel="2">
      <c r="A44" s="269" t="s">
        <v>156</v>
      </c>
      <c r="B44" s="268" t="s">
        <v>256</v>
      </c>
      <c r="C44" s="36"/>
      <c r="D44" s="36"/>
      <c r="E44" s="36"/>
      <c r="F44" s="36"/>
      <c r="G44" s="36"/>
      <c r="H44" s="36"/>
      <c r="K44" s="36"/>
      <c r="L44" s="16"/>
    </row>
    <row r="45" spans="1:12" s="3" customFormat="1" outlineLevel="2">
      <c r="A45" s="261"/>
      <c r="B45" s="264"/>
      <c r="C45" s="16"/>
      <c r="D45" s="36"/>
      <c r="E45" s="36"/>
      <c r="F45" s="36"/>
      <c r="G45" s="36"/>
      <c r="H45" s="36"/>
      <c r="I45" s="262"/>
      <c r="K45" s="16"/>
      <c r="L45" s="16"/>
    </row>
    <row r="46" spans="1:12" s="3" customFormat="1" ht="15.6" outlineLevel="2">
      <c r="A46" s="164" t="s">
        <v>168</v>
      </c>
      <c r="B46" s="254"/>
      <c r="C46" s="33"/>
      <c r="D46" s="33"/>
      <c r="E46" s="33"/>
      <c r="F46" s="33"/>
      <c r="G46" s="33"/>
      <c r="H46" s="33"/>
      <c r="I46" s="166"/>
      <c r="J46" s="33"/>
      <c r="K46" s="33"/>
      <c r="L46" s="33"/>
    </row>
    <row r="47" spans="1:12" s="3" customFormat="1" ht="26.4" customHeight="1" outlineLevel="2">
      <c r="A47" s="295" t="s">
        <v>262</v>
      </c>
      <c r="B47" s="268" t="s">
        <v>256</v>
      </c>
      <c r="C47" s="36"/>
      <c r="D47" s="36"/>
      <c r="E47" s="36"/>
      <c r="F47" s="36"/>
      <c r="G47" s="36"/>
      <c r="H47" s="36"/>
      <c r="I47" s="166"/>
      <c r="J47" s="36"/>
      <c r="K47" s="36"/>
      <c r="L47" s="41"/>
    </row>
    <row r="48" spans="1:12" s="3" customFormat="1" outlineLevel="2">
      <c r="A48" s="295"/>
      <c r="B48" s="254"/>
      <c r="C48" s="36"/>
      <c r="D48" s="36"/>
      <c r="E48" s="36"/>
      <c r="F48" s="36"/>
      <c r="G48" s="36"/>
      <c r="H48" s="36"/>
      <c r="I48" s="40"/>
      <c r="J48" s="36"/>
      <c r="K48" s="36"/>
      <c r="L48" s="41"/>
    </row>
    <row r="49" spans="1:12" s="3" customFormat="1" ht="15.6" outlineLevel="2">
      <c r="A49" s="164" t="s">
        <v>169</v>
      </c>
      <c r="B49" s="246"/>
      <c r="C49" s="36"/>
      <c r="D49" s="36"/>
      <c r="E49" s="36"/>
      <c r="F49" s="36"/>
      <c r="G49" s="36"/>
      <c r="H49" s="36"/>
      <c r="I49" s="40"/>
      <c r="J49" s="36"/>
      <c r="K49" s="36"/>
      <c r="L49" s="16"/>
    </row>
    <row r="50" spans="1:12" s="3" customFormat="1" outlineLevel="2">
      <c r="A50" s="295" t="s">
        <v>159</v>
      </c>
      <c r="B50" s="268" t="s">
        <v>256</v>
      </c>
      <c r="C50" s="36"/>
      <c r="D50" s="36"/>
      <c r="E50" s="36"/>
      <c r="F50" s="36"/>
      <c r="G50" s="36"/>
      <c r="H50" s="36"/>
      <c r="I50" s="166"/>
      <c r="J50" s="36"/>
      <c r="K50" s="36"/>
      <c r="L50" s="16"/>
    </row>
    <row r="51" spans="1:12" s="3" customFormat="1" outlineLevel="2">
      <c r="A51" s="295" t="s">
        <v>172</v>
      </c>
      <c r="B51" s="268" t="s">
        <v>256</v>
      </c>
      <c r="C51" s="36"/>
      <c r="D51" s="36"/>
      <c r="E51" s="36"/>
      <c r="F51" s="36"/>
      <c r="G51" s="36"/>
      <c r="H51" s="36"/>
      <c r="I51" s="167"/>
      <c r="J51" s="36"/>
      <c r="K51" s="36"/>
      <c r="L51" s="16"/>
    </row>
    <row r="52" spans="1:12" s="3" customFormat="1" outlineLevel="2">
      <c r="A52" s="295" t="s">
        <v>263</v>
      </c>
      <c r="B52" s="268" t="s">
        <v>256</v>
      </c>
      <c r="C52" s="36"/>
      <c r="D52" s="36"/>
      <c r="E52" s="36"/>
      <c r="F52" s="36"/>
      <c r="G52" s="36"/>
      <c r="H52" s="36"/>
      <c r="I52" s="167"/>
      <c r="J52" s="36"/>
      <c r="K52" s="36"/>
      <c r="L52" s="16"/>
    </row>
    <row r="53" spans="1:12" s="3" customFormat="1" outlineLevel="2">
      <c r="A53" s="243" t="s">
        <v>194</v>
      </c>
      <c r="B53" s="268" t="s">
        <v>256</v>
      </c>
      <c r="C53" s="36"/>
      <c r="D53" s="36"/>
      <c r="E53" s="36"/>
      <c r="F53" s="36"/>
      <c r="G53" s="36"/>
      <c r="H53" s="36"/>
      <c r="I53" s="167"/>
      <c r="J53" s="36"/>
      <c r="K53" s="36"/>
      <c r="L53" s="16"/>
    </row>
    <row r="54" spans="1:12" s="3" customFormat="1" outlineLevel="2">
      <c r="A54" s="237" t="s">
        <v>323</v>
      </c>
      <c r="B54" s="268" t="s">
        <v>256</v>
      </c>
      <c r="C54" s="36"/>
      <c r="D54" s="36"/>
      <c r="E54" s="36"/>
      <c r="F54" s="36"/>
      <c r="H54" s="36"/>
      <c r="I54" s="167"/>
      <c r="J54" s="36"/>
      <c r="K54" s="36"/>
      <c r="L54" s="16"/>
    </row>
    <row r="55" spans="1:12" s="3" customFormat="1" outlineLevel="2">
      <c r="A55" s="269" t="s">
        <v>324</v>
      </c>
      <c r="B55" s="268" t="s">
        <v>256</v>
      </c>
      <c r="C55" s="36"/>
      <c r="D55" s="36"/>
      <c r="E55" s="36"/>
      <c r="F55" s="36"/>
      <c r="H55" s="36"/>
      <c r="I55" s="167"/>
      <c r="J55" s="36"/>
      <c r="K55" s="36"/>
      <c r="L55" s="16"/>
    </row>
    <row r="56" spans="1:12" s="3" customFormat="1" outlineLevel="2">
      <c r="A56" s="237" t="s">
        <v>325</v>
      </c>
      <c r="B56" s="268" t="s">
        <v>256</v>
      </c>
      <c r="C56" s="36"/>
      <c r="D56" s="36"/>
      <c r="E56" s="36"/>
      <c r="F56" s="36"/>
      <c r="H56" s="36"/>
      <c r="I56" s="167"/>
      <c r="J56" s="36"/>
      <c r="K56" s="36"/>
      <c r="L56" s="16"/>
    </row>
    <row r="57" spans="1:12" s="3" customFormat="1" ht="15" customHeight="1" outlineLevel="2">
      <c r="A57" s="295"/>
      <c r="B57" s="246"/>
      <c r="I57" s="165"/>
      <c r="K57" s="36"/>
      <c r="L57" s="16"/>
    </row>
    <row r="58" spans="1:12" s="3" customFormat="1" ht="15.6" outlineLevel="2">
      <c r="A58" s="164" t="s">
        <v>164</v>
      </c>
      <c r="B58" s="246"/>
      <c r="C58" s="33"/>
      <c r="D58" s="33"/>
      <c r="E58" s="33"/>
      <c r="F58" s="33"/>
      <c r="G58" s="33"/>
      <c r="H58" s="33"/>
      <c r="I58" s="168"/>
      <c r="J58" s="33"/>
      <c r="K58" s="33"/>
      <c r="L58" s="16"/>
    </row>
    <row r="59" spans="1:12" s="3" customFormat="1" outlineLevel="2">
      <c r="A59" s="295" t="s">
        <v>188</v>
      </c>
      <c r="B59" s="268" t="s">
        <v>256</v>
      </c>
      <c r="C59" s="36"/>
      <c r="D59" s="36"/>
      <c r="E59" s="36"/>
      <c r="F59" s="36"/>
      <c r="G59" s="36"/>
      <c r="H59" s="36"/>
      <c r="I59" s="166"/>
      <c r="J59" s="36"/>
      <c r="K59" s="36"/>
      <c r="L59" s="16"/>
    </row>
    <row r="60" spans="1:12" s="3" customFormat="1" ht="16.5" customHeight="1" outlineLevel="2">
      <c r="A60" s="295" t="s">
        <v>191</v>
      </c>
      <c r="B60" s="268" t="s">
        <v>256</v>
      </c>
      <c r="C60" s="36"/>
      <c r="D60" s="36"/>
      <c r="E60" s="36"/>
      <c r="F60" s="36"/>
      <c r="G60" s="36"/>
      <c r="H60" s="36"/>
      <c r="I60" s="167"/>
      <c r="J60" s="36"/>
      <c r="K60" s="36"/>
      <c r="L60" s="16"/>
    </row>
    <row r="61" spans="1:12" s="3" customFormat="1" ht="39.75" customHeight="1" outlineLevel="2">
      <c r="A61" s="289" t="s">
        <v>297</v>
      </c>
      <c r="B61" s="268" t="s">
        <v>256</v>
      </c>
      <c r="C61" s="36"/>
      <c r="D61" s="36"/>
      <c r="E61" s="36"/>
      <c r="F61" s="36"/>
      <c r="G61" s="36"/>
      <c r="H61" s="36"/>
      <c r="I61" s="165"/>
      <c r="J61" s="36"/>
      <c r="K61" s="36"/>
      <c r="L61" s="16"/>
    </row>
    <row r="62" spans="1:12" s="3" customFormat="1" ht="18.45" customHeight="1" outlineLevel="2">
      <c r="A62" s="289" t="s">
        <v>296</v>
      </c>
      <c r="B62" s="268" t="s">
        <v>256</v>
      </c>
      <c r="C62" s="36"/>
      <c r="D62" s="36"/>
      <c r="E62" s="36"/>
      <c r="F62" s="36"/>
      <c r="G62" s="36"/>
      <c r="H62" s="36"/>
      <c r="I62" s="168"/>
      <c r="J62" s="36"/>
      <c r="K62" s="36"/>
      <c r="L62" s="16"/>
    </row>
    <row r="63" spans="1:12" s="3" customFormat="1" ht="15.45" customHeight="1" outlineLevel="2">
      <c r="A63" s="164" t="s">
        <v>170</v>
      </c>
      <c r="B63" s="255"/>
      <c r="C63" s="36"/>
      <c r="D63" s="36"/>
      <c r="E63" s="36"/>
      <c r="F63" s="36"/>
      <c r="G63" s="36"/>
      <c r="H63" s="36"/>
      <c r="I63" s="166"/>
      <c r="J63" s="36"/>
      <c r="K63" s="36"/>
      <c r="L63" s="16"/>
    </row>
    <row r="64" spans="1:12" s="3" customFormat="1" ht="16.5" customHeight="1" outlineLevel="2">
      <c r="A64" s="267" t="s">
        <v>171</v>
      </c>
      <c r="B64" s="268" t="s">
        <v>256</v>
      </c>
      <c r="C64" s="36"/>
      <c r="D64" s="36"/>
      <c r="E64" s="36"/>
      <c r="F64" s="36"/>
      <c r="G64" s="36"/>
      <c r="H64" s="36"/>
      <c r="I64" s="165"/>
      <c r="J64" s="36"/>
      <c r="K64" s="36"/>
      <c r="L64" s="16"/>
    </row>
    <row r="65" spans="1:12" s="3" customFormat="1" ht="16.5" customHeight="1" outlineLevel="2">
      <c r="A65" s="267" t="s">
        <v>267</v>
      </c>
      <c r="B65" s="268" t="s">
        <v>256</v>
      </c>
      <c r="C65" s="36"/>
      <c r="D65" s="36"/>
      <c r="E65" s="36"/>
      <c r="F65" s="36"/>
      <c r="G65" s="36"/>
      <c r="H65" s="36"/>
      <c r="I65" s="165"/>
      <c r="J65" s="36"/>
      <c r="K65" s="36"/>
      <c r="L65" s="16"/>
    </row>
    <row r="66" spans="1:12" s="3" customFormat="1" ht="32.4" customHeight="1" outlineLevel="2">
      <c r="A66" s="295" t="s">
        <v>265</v>
      </c>
      <c r="B66" s="268" t="s">
        <v>256</v>
      </c>
      <c r="C66" s="36"/>
      <c r="D66" s="36"/>
      <c r="E66" s="36"/>
      <c r="F66" s="36"/>
      <c r="G66" s="36"/>
      <c r="H66" s="36"/>
      <c r="I66" s="165"/>
      <c r="J66" s="36"/>
      <c r="K66" s="36"/>
      <c r="L66" s="16"/>
    </row>
    <row r="67" spans="1:12" s="3" customFormat="1" ht="33" customHeight="1" outlineLevel="2">
      <c r="A67" s="295" t="s">
        <v>264</v>
      </c>
      <c r="B67" s="268" t="s">
        <v>255</v>
      </c>
      <c r="C67" s="36"/>
      <c r="D67" s="36"/>
      <c r="E67" s="36"/>
      <c r="F67" s="36"/>
      <c r="G67" s="36"/>
      <c r="H67" s="36"/>
      <c r="I67" s="165"/>
      <c r="J67" s="36"/>
      <c r="K67" s="36"/>
      <c r="L67" s="16"/>
    </row>
    <row r="68" spans="1:12" s="3" customFormat="1" ht="16.95" customHeight="1" outlineLevel="2">
      <c r="A68" s="295" t="s">
        <v>266</v>
      </c>
      <c r="B68" s="268" t="s">
        <v>255</v>
      </c>
      <c r="C68" s="36"/>
      <c r="D68" s="36"/>
      <c r="E68" s="36"/>
      <c r="F68" s="36"/>
      <c r="G68" s="36"/>
      <c r="H68" s="36"/>
      <c r="I68" s="165"/>
      <c r="J68" s="36"/>
      <c r="K68" s="36"/>
      <c r="L68" s="16"/>
    </row>
    <row r="69" spans="1:12" s="3" customFormat="1" ht="17.399999999999999" customHeight="1">
      <c r="A69" s="295"/>
      <c r="B69" s="255"/>
      <c r="C69" s="36"/>
      <c r="D69" s="36"/>
      <c r="E69" s="36"/>
      <c r="F69" s="36"/>
      <c r="G69" s="36"/>
      <c r="H69" s="36"/>
      <c r="I69" s="165"/>
      <c r="J69" s="36"/>
      <c r="K69" s="36"/>
      <c r="L69" s="16"/>
    </row>
    <row r="70" spans="1:12" s="3" customFormat="1" ht="15.6">
      <c r="A70" s="296" t="s">
        <v>173</v>
      </c>
      <c r="B70" s="255"/>
      <c r="C70" s="36"/>
      <c r="D70" s="36"/>
      <c r="E70" s="36"/>
      <c r="F70" s="36"/>
      <c r="G70" s="36"/>
      <c r="H70" s="36"/>
      <c r="I70" s="165"/>
      <c r="J70" s="36"/>
      <c r="K70" s="36"/>
      <c r="L70" s="16"/>
    </row>
    <row r="71" spans="1:12" s="3" customFormat="1" outlineLevel="1">
      <c r="A71" s="145" t="s">
        <v>146</v>
      </c>
      <c r="B71" s="162" t="s">
        <v>145</v>
      </c>
      <c r="C71" s="36"/>
      <c r="D71" s="36"/>
      <c r="E71" s="36"/>
      <c r="F71" s="36"/>
      <c r="G71" s="36"/>
      <c r="H71" s="36"/>
      <c r="J71" s="36"/>
      <c r="K71" s="36"/>
      <c r="L71" s="16"/>
    </row>
    <row r="72" spans="1:12" s="3" customFormat="1" outlineLevel="1">
      <c r="A72" s="295" t="s">
        <v>174</v>
      </c>
      <c r="B72" s="247" t="s">
        <v>256</v>
      </c>
      <c r="C72" s="36"/>
      <c r="D72" s="36"/>
      <c r="E72" s="36"/>
      <c r="F72" s="36"/>
      <c r="G72" s="36"/>
      <c r="H72" s="36"/>
      <c r="J72" s="36"/>
      <c r="K72" s="36"/>
      <c r="L72" s="41"/>
    </row>
    <row r="73" spans="1:12" s="3" customFormat="1" outlineLevel="1">
      <c r="A73" s="295" t="s">
        <v>175</v>
      </c>
      <c r="B73" s="247" t="s">
        <v>256</v>
      </c>
      <c r="C73" s="36"/>
      <c r="D73" s="36"/>
      <c r="E73" s="36"/>
      <c r="F73" s="36"/>
      <c r="G73" s="36"/>
      <c r="H73" s="36"/>
      <c r="J73" s="36"/>
      <c r="K73" s="36"/>
      <c r="L73" s="16"/>
    </row>
    <row r="74" spans="1:12" s="3" customFormat="1" outlineLevel="1">
      <c r="A74" s="237" t="s">
        <v>176</v>
      </c>
      <c r="B74" s="247" t="s">
        <v>256</v>
      </c>
      <c r="C74" s="36"/>
      <c r="D74" s="36"/>
      <c r="E74" s="36"/>
      <c r="F74" s="36"/>
      <c r="G74" s="36"/>
      <c r="H74" s="36"/>
      <c r="J74" s="36"/>
      <c r="K74" s="36"/>
      <c r="L74" s="16"/>
    </row>
    <row r="75" spans="1:12" s="3" customFormat="1" outlineLevel="1">
      <c r="A75" s="237" t="s">
        <v>177</v>
      </c>
      <c r="B75" s="247" t="s">
        <v>256</v>
      </c>
      <c r="C75" s="36"/>
      <c r="D75" s="36"/>
      <c r="E75" s="36"/>
      <c r="F75" s="36"/>
      <c r="G75" s="36"/>
      <c r="H75" s="36"/>
      <c r="J75" s="36"/>
      <c r="K75" s="36"/>
      <c r="L75" s="16"/>
    </row>
    <row r="76" spans="1:12" s="3" customFormat="1" outlineLevel="1">
      <c r="A76" s="237" t="s">
        <v>178</v>
      </c>
      <c r="B76" s="247" t="s">
        <v>256</v>
      </c>
      <c r="C76" s="36"/>
      <c r="D76" s="36"/>
      <c r="E76" s="36"/>
      <c r="F76" s="36"/>
      <c r="G76" s="36"/>
      <c r="H76" s="36"/>
      <c r="I76" s="40"/>
      <c r="J76" s="36"/>
      <c r="K76" s="36"/>
      <c r="L76" s="16"/>
    </row>
    <row r="77" spans="1:12" s="3" customFormat="1" outlineLevel="1">
      <c r="A77" s="295" t="s">
        <v>189</v>
      </c>
      <c r="B77" s="247" t="s">
        <v>256</v>
      </c>
      <c r="C77" s="36"/>
      <c r="D77" s="36"/>
      <c r="E77" s="36"/>
      <c r="F77" s="36"/>
      <c r="G77" s="36"/>
      <c r="H77" s="36"/>
      <c r="I77" s="40"/>
      <c r="J77" s="36"/>
      <c r="K77" s="36"/>
      <c r="L77" s="16"/>
    </row>
    <row r="78" spans="1:12" s="3" customFormat="1" outlineLevel="1">
      <c r="A78" s="295" t="s">
        <v>181</v>
      </c>
      <c r="B78" s="247" t="s">
        <v>256</v>
      </c>
      <c r="C78" s="36"/>
      <c r="D78" s="36"/>
      <c r="E78" s="36"/>
      <c r="F78" s="36"/>
      <c r="G78" s="36"/>
      <c r="H78" s="36"/>
      <c r="I78" s="40"/>
      <c r="J78" s="36"/>
      <c r="K78" s="36"/>
      <c r="L78" s="16"/>
    </row>
    <row r="79" spans="1:12" s="3" customFormat="1" outlineLevel="1">
      <c r="A79" s="295" t="s">
        <v>190</v>
      </c>
      <c r="B79" s="247" t="s">
        <v>256</v>
      </c>
      <c r="C79" s="36"/>
      <c r="D79" s="36"/>
      <c r="E79" s="36"/>
      <c r="F79" s="36"/>
      <c r="G79" s="36"/>
      <c r="H79" s="36"/>
      <c r="I79" s="36"/>
      <c r="J79" s="36"/>
      <c r="K79" s="36"/>
      <c r="L79" s="16"/>
    </row>
    <row r="80" spans="1:12" s="3" customFormat="1" outlineLevel="1">
      <c r="A80" s="295" t="s">
        <v>327</v>
      </c>
      <c r="B80" s="247" t="s">
        <v>256</v>
      </c>
      <c r="C80" s="36"/>
      <c r="D80" s="36"/>
      <c r="E80" s="36"/>
      <c r="F80" s="36"/>
      <c r="G80" s="36"/>
      <c r="H80" s="36"/>
      <c r="I80" s="36"/>
      <c r="J80" s="36"/>
      <c r="K80" s="36"/>
      <c r="L80" s="16"/>
    </row>
    <row r="81" spans="1:12" s="3" customFormat="1" ht="14.7" customHeight="1" outlineLevel="1">
      <c r="A81" s="164" t="s">
        <v>184</v>
      </c>
      <c r="B81" s="254"/>
      <c r="C81" s="36"/>
      <c r="D81" s="36"/>
      <c r="E81" s="36"/>
      <c r="F81" s="36"/>
      <c r="G81" s="36"/>
      <c r="H81" s="36"/>
      <c r="I81" s="36"/>
      <c r="J81" s="36"/>
      <c r="K81" s="36"/>
      <c r="L81" s="16"/>
    </row>
    <row r="82" spans="1:12" s="3" customFormat="1" ht="13.95" customHeight="1" outlineLevel="1">
      <c r="A82" s="295" t="s">
        <v>179</v>
      </c>
      <c r="B82" s="247" t="s">
        <v>256</v>
      </c>
      <c r="C82" s="36"/>
      <c r="D82" s="36"/>
      <c r="E82" s="36"/>
      <c r="F82" s="36"/>
      <c r="G82" s="36"/>
      <c r="H82" s="36"/>
      <c r="I82" s="36"/>
      <c r="J82" s="36"/>
      <c r="K82" s="36"/>
      <c r="L82" s="16"/>
    </row>
    <row r="83" spans="1:12" s="3" customFormat="1" outlineLevel="1">
      <c r="A83" s="295" t="s">
        <v>180</v>
      </c>
      <c r="B83" s="247" t="s">
        <v>256</v>
      </c>
      <c r="C83" s="36"/>
      <c r="D83" s="33"/>
      <c r="E83" s="33"/>
      <c r="F83" s="33"/>
      <c r="G83" s="33"/>
      <c r="H83" s="33"/>
      <c r="I83" s="33"/>
      <c r="J83" s="33"/>
      <c r="K83" s="33"/>
      <c r="L83" s="16"/>
    </row>
    <row r="84" spans="1:12" s="3" customFormat="1" outlineLevel="1">
      <c r="A84" s="295" t="s">
        <v>217</v>
      </c>
      <c r="B84" s="247" t="s">
        <v>256</v>
      </c>
      <c r="C84" s="36"/>
      <c r="D84" s="36"/>
      <c r="E84" s="36"/>
      <c r="F84" s="36"/>
      <c r="G84" s="36"/>
      <c r="H84" s="36"/>
      <c r="I84" s="40"/>
      <c r="J84" s="36"/>
      <c r="K84" s="36"/>
      <c r="L84" s="16"/>
    </row>
    <row r="85" spans="1:12" s="3" customFormat="1" outlineLevel="1">
      <c r="A85" s="295"/>
      <c r="B85" s="247"/>
      <c r="C85" s="36"/>
      <c r="D85" s="36"/>
      <c r="E85" s="36"/>
      <c r="F85" s="36"/>
      <c r="G85" s="36"/>
      <c r="H85" s="36"/>
      <c r="I85" s="40"/>
      <c r="J85" s="36"/>
      <c r="K85" s="36"/>
      <c r="L85" s="16"/>
    </row>
    <row r="86" spans="1:12" s="3" customFormat="1" ht="18.45" customHeight="1" outlineLevel="1">
      <c r="A86" s="164" t="s">
        <v>185</v>
      </c>
      <c r="B86" s="246"/>
      <c r="C86" s="42"/>
      <c r="D86" s="42"/>
      <c r="E86" s="42"/>
      <c r="F86" s="42"/>
      <c r="G86" s="42"/>
      <c r="H86" s="42"/>
      <c r="I86" s="40"/>
      <c r="J86" s="42"/>
      <c r="K86" s="16"/>
      <c r="L86" s="16"/>
    </row>
    <row r="87" spans="1:12" s="3" customFormat="1" outlineLevel="1">
      <c r="A87" s="295" t="s">
        <v>182</v>
      </c>
      <c r="B87" s="247" t="s">
        <v>256</v>
      </c>
      <c r="C87" s="42"/>
      <c r="D87" s="42"/>
      <c r="E87" s="42"/>
      <c r="F87" s="42"/>
      <c r="G87" s="42"/>
      <c r="H87" s="42"/>
      <c r="I87" s="38"/>
      <c r="J87" s="42"/>
      <c r="K87" s="16"/>
      <c r="L87" s="16"/>
    </row>
    <row r="88" spans="1:12" s="3" customFormat="1" outlineLevel="1">
      <c r="A88" s="295" t="s">
        <v>183</v>
      </c>
      <c r="B88" s="247" t="s">
        <v>256</v>
      </c>
      <c r="C88" s="42"/>
      <c r="D88" s="42"/>
      <c r="E88" s="42"/>
      <c r="F88" s="42"/>
      <c r="G88" s="42"/>
      <c r="H88" s="42"/>
      <c r="I88" s="40"/>
      <c r="J88" s="42"/>
      <c r="K88" s="16"/>
      <c r="L88" s="16"/>
    </row>
    <row r="89" spans="1:12" s="3" customFormat="1" ht="28.8" outlineLevel="1">
      <c r="A89" s="295" t="s">
        <v>294</v>
      </c>
      <c r="B89" s="247" t="s">
        <v>256</v>
      </c>
      <c r="C89" s="42"/>
      <c r="D89" s="42"/>
      <c r="E89" s="42"/>
      <c r="F89" s="42"/>
      <c r="G89" s="42"/>
      <c r="H89" s="42"/>
      <c r="I89" s="40"/>
      <c r="J89" s="42"/>
      <c r="K89" s="16"/>
      <c r="L89" s="16"/>
    </row>
    <row r="90" spans="1:12" s="3" customFormat="1" ht="28.8" outlineLevel="1">
      <c r="A90" s="316" t="s">
        <v>326</v>
      </c>
      <c r="B90" s="247" t="s">
        <v>256</v>
      </c>
      <c r="C90" s="42"/>
      <c r="D90" s="42"/>
      <c r="E90" s="42"/>
      <c r="F90" s="42"/>
      <c r="G90" s="42"/>
      <c r="H90" s="42"/>
      <c r="I90" s="40"/>
      <c r="J90" s="42"/>
      <c r="K90" s="16"/>
      <c r="L90" s="16"/>
    </row>
    <row r="91" spans="1:12" s="3" customFormat="1" ht="12" customHeight="1" outlineLevel="1">
      <c r="A91" s="295"/>
      <c r="B91" s="246"/>
      <c r="C91" s="42"/>
      <c r="D91" s="42"/>
      <c r="E91" s="42"/>
      <c r="F91" s="42"/>
      <c r="G91" s="42"/>
      <c r="H91" s="42"/>
      <c r="I91" s="40"/>
      <c r="J91" s="42"/>
    </row>
    <row r="92" spans="1:12" s="3" customFormat="1" ht="15.6" outlineLevel="1">
      <c r="A92" s="164" t="s">
        <v>186</v>
      </c>
      <c r="B92" s="256"/>
      <c r="C92" s="16"/>
      <c r="D92" s="36"/>
      <c r="E92" s="36"/>
      <c r="F92" s="36"/>
      <c r="G92" s="36"/>
      <c r="H92" s="36"/>
      <c r="I92" s="40"/>
      <c r="J92" s="16"/>
      <c r="K92" s="16"/>
      <c r="L92" s="16"/>
    </row>
    <row r="93" spans="1:12" s="3" customFormat="1" outlineLevel="1">
      <c r="A93" s="295" t="s">
        <v>187</v>
      </c>
      <c r="B93" s="247" t="s">
        <v>256</v>
      </c>
      <c r="C93" s="16"/>
      <c r="D93" s="16"/>
      <c r="E93" s="16"/>
      <c r="F93" s="16"/>
      <c r="G93" s="16"/>
      <c r="H93" s="16"/>
      <c r="J93" s="16"/>
      <c r="K93" s="16"/>
      <c r="L93" s="16"/>
    </row>
    <row r="94" spans="1:12" s="2" customFormat="1" outlineLevel="1">
      <c r="A94" s="295" t="s">
        <v>158</v>
      </c>
      <c r="B94" s="247" t="s">
        <v>256</v>
      </c>
      <c r="C94" s="46"/>
      <c r="D94" s="46"/>
      <c r="E94" s="46"/>
      <c r="F94" s="46"/>
      <c r="G94" s="46"/>
      <c r="H94" s="46"/>
      <c r="I94" s="3"/>
      <c r="J94" s="46"/>
      <c r="K94" s="46"/>
      <c r="L94" s="43"/>
    </row>
    <row r="95" spans="1:12" s="2" customFormat="1" outlineLevel="1">
      <c r="A95" s="295"/>
      <c r="B95" s="257"/>
      <c r="C95" s="44"/>
      <c r="D95" s="44"/>
      <c r="E95" s="44"/>
      <c r="F95" s="44"/>
      <c r="G95" s="44"/>
      <c r="H95" s="44"/>
      <c r="I95" s="44"/>
      <c r="J95" s="44"/>
      <c r="K95" s="44"/>
      <c r="L95" s="43"/>
    </row>
    <row r="96" spans="1:12" s="2" customFormat="1" ht="15.6" outlineLevel="1">
      <c r="A96" s="164" t="s">
        <v>291</v>
      </c>
      <c r="B96" s="257"/>
      <c r="C96" s="44"/>
      <c r="D96" s="44"/>
      <c r="E96" s="44"/>
      <c r="F96" s="44"/>
      <c r="G96" s="44"/>
      <c r="H96" s="44"/>
      <c r="I96" s="44"/>
      <c r="J96" s="44"/>
      <c r="K96" s="44"/>
      <c r="L96" s="43"/>
    </row>
    <row r="97" spans="1:12" s="2" customFormat="1" ht="28.8" outlineLevel="1">
      <c r="A97" s="295" t="s">
        <v>292</v>
      </c>
      <c r="B97" s="247" t="s">
        <v>256</v>
      </c>
      <c r="C97" s="44"/>
      <c r="D97" s="44"/>
      <c r="E97" s="44"/>
      <c r="F97" s="44"/>
      <c r="G97" s="44"/>
      <c r="H97" s="44"/>
      <c r="I97" s="44"/>
      <c r="J97" s="44"/>
      <c r="K97" s="44"/>
      <c r="L97" s="43"/>
    </row>
    <row r="98" spans="1:12" s="2" customFormat="1">
      <c r="A98" s="295"/>
      <c r="B98" s="246"/>
      <c r="C98" s="44"/>
      <c r="D98" s="44"/>
      <c r="E98" s="44"/>
      <c r="F98" s="44"/>
      <c r="G98" s="44"/>
      <c r="H98" s="44"/>
      <c r="I98" s="44"/>
      <c r="J98" s="44"/>
      <c r="K98" s="44"/>
      <c r="L98" s="43"/>
    </row>
    <row r="99" spans="1:12" s="2" customFormat="1">
      <c r="B99" s="265"/>
      <c r="C99" s="44"/>
      <c r="D99" s="44"/>
      <c r="E99" s="44"/>
      <c r="F99" s="44"/>
      <c r="G99" s="44"/>
      <c r="H99" s="44"/>
      <c r="I99" s="44"/>
      <c r="J99" s="44"/>
      <c r="K99" s="44"/>
      <c r="L99" s="43"/>
    </row>
    <row r="100" spans="1:12" s="2" customFormat="1">
      <c r="A100" s="48"/>
      <c r="B100" s="257"/>
      <c r="C100" s="44"/>
      <c r="D100" s="44"/>
      <c r="E100" s="44"/>
      <c r="F100" s="44"/>
      <c r="G100" s="44"/>
      <c r="H100" s="44"/>
      <c r="I100" s="44"/>
      <c r="J100" s="44"/>
      <c r="K100" s="44"/>
      <c r="L100" s="43"/>
    </row>
    <row r="101" spans="1:12" s="2" customFormat="1">
      <c r="A101" s="47"/>
      <c r="B101" s="257"/>
      <c r="C101" s="44"/>
      <c r="D101" s="44"/>
      <c r="E101" s="44"/>
      <c r="F101" s="44"/>
      <c r="G101" s="44"/>
      <c r="H101" s="44"/>
      <c r="I101" s="44"/>
      <c r="J101" s="44"/>
      <c r="K101" s="44"/>
      <c r="L101" s="43"/>
    </row>
    <row r="102" spans="1:12" s="2" customFormat="1">
      <c r="A102" s="48"/>
      <c r="B102" s="257"/>
      <c r="C102" s="44"/>
      <c r="D102" s="44"/>
      <c r="E102" s="44"/>
      <c r="F102" s="44"/>
      <c r="G102" s="44"/>
      <c r="H102" s="44"/>
      <c r="I102" s="44"/>
      <c r="J102" s="44"/>
      <c r="K102" s="44"/>
      <c r="L102" s="43"/>
    </row>
    <row r="103" spans="1:12" s="3" customFormat="1">
      <c r="A103" s="16"/>
      <c r="B103" s="264"/>
      <c r="C103" s="16"/>
      <c r="D103" s="36"/>
      <c r="E103" s="36"/>
      <c r="F103" s="36"/>
      <c r="G103" s="36"/>
      <c r="H103" s="36"/>
      <c r="I103" s="16"/>
      <c r="J103" s="16"/>
      <c r="K103" s="16"/>
      <c r="L103" s="16"/>
    </row>
    <row r="104" spans="1:12" s="3" customFormat="1">
      <c r="A104" s="32"/>
      <c r="B104" s="256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1:12" s="3" customFormat="1">
      <c r="A105" s="32"/>
      <c r="B105" s="256"/>
      <c r="C105" s="33"/>
      <c r="D105" s="33"/>
      <c r="E105" s="33"/>
      <c r="F105" s="33"/>
      <c r="G105" s="33"/>
      <c r="H105" s="33"/>
      <c r="I105" s="33"/>
      <c r="J105" s="33"/>
      <c r="K105" s="33"/>
      <c r="L105" s="49"/>
    </row>
    <row r="106" spans="1:12" s="3" customFormat="1">
      <c r="A106" s="37"/>
      <c r="B106" s="254"/>
      <c r="C106" s="50"/>
      <c r="D106" s="50"/>
      <c r="E106" s="50"/>
      <c r="F106" s="50"/>
      <c r="G106" s="50"/>
      <c r="H106" s="50"/>
      <c r="I106" s="50"/>
      <c r="J106" s="50"/>
      <c r="K106" s="50"/>
      <c r="L106" s="49"/>
    </row>
    <row r="107" spans="1:12" s="3" customFormat="1">
      <c r="A107" s="35"/>
      <c r="B107" s="254"/>
      <c r="C107" s="50"/>
      <c r="D107" s="50"/>
      <c r="E107" s="50"/>
      <c r="F107" s="50"/>
      <c r="G107" s="50"/>
      <c r="H107" s="50"/>
      <c r="I107" s="50"/>
      <c r="J107" s="50"/>
      <c r="K107" s="50"/>
      <c r="L107" s="49"/>
    </row>
    <row r="108" spans="1:12" s="3" customFormat="1">
      <c r="A108" s="35"/>
      <c r="B108" s="254"/>
      <c r="C108" s="50"/>
      <c r="D108" s="50"/>
      <c r="E108" s="50"/>
      <c r="F108" s="50"/>
      <c r="G108" s="50"/>
      <c r="H108" s="50"/>
      <c r="I108" s="50"/>
      <c r="J108" s="50"/>
      <c r="K108" s="50"/>
      <c r="L108" s="49"/>
    </row>
    <row r="109" spans="1:12" s="3" customFormat="1">
      <c r="A109" s="37"/>
      <c r="B109" s="254"/>
      <c r="C109" s="50"/>
      <c r="D109" s="50"/>
      <c r="E109" s="50"/>
      <c r="F109" s="50"/>
      <c r="G109" s="50"/>
      <c r="H109" s="50"/>
      <c r="I109" s="50"/>
      <c r="J109" s="50"/>
      <c r="K109" s="50"/>
      <c r="L109" s="49"/>
    </row>
    <row r="110" spans="1:12" s="3" customFormat="1">
      <c r="A110" s="35"/>
      <c r="B110" s="254"/>
      <c r="C110" s="50"/>
      <c r="D110" s="50"/>
      <c r="E110" s="50"/>
      <c r="F110" s="50"/>
      <c r="G110" s="50"/>
      <c r="H110" s="50"/>
      <c r="I110" s="50"/>
      <c r="J110" s="50"/>
      <c r="K110" s="50"/>
      <c r="L110" s="49"/>
    </row>
    <row r="111" spans="1:12" s="3" customFormat="1">
      <c r="A111" s="37"/>
      <c r="B111" s="254"/>
      <c r="C111" s="50"/>
      <c r="D111" s="50"/>
      <c r="E111" s="50"/>
      <c r="F111" s="50"/>
      <c r="G111" s="50"/>
      <c r="H111" s="50"/>
      <c r="I111" s="10"/>
      <c r="J111" s="10"/>
      <c r="K111" s="10"/>
      <c r="L111" s="49"/>
    </row>
    <row r="112" spans="1:12" s="3" customFormat="1">
      <c r="A112" s="32"/>
      <c r="B112" s="256"/>
      <c r="C112" s="33"/>
      <c r="D112" s="33"/>
      <c r="E112" s="33"/>
      <c r="F112" s="33"/>
      <c r="G112" s="33"/>
      <c r="H112" s="33"/>
      <c r="I112" s="33"/>
      <c r="J112" s="33"/>
      <c r="K112" s="33"/>
      <c r="L112" s="49"/>
    </row>
    <row r="113" spans="1:12" s="3" customFormat="1">
      <c r="A113" s="37"/>
      <c r="B113" s="254"/>
      <c r="C113" s="50"/>
      <c r="D113" s="50"/>
      <c r="E113" s="50"/>
      <c r="F113" s="50"/>
      <c r="G113" s="50"/>
      <c r="H113" s="50"/>
      <c r="I113" s="50"/>
      <c r="J113" s="50"/>
      <c r="K113" s="50"/>
      <c r="L113" s="49"/>
    </row>
    <row r="114" spans="1:12" s="3" customFormat="1">
      <c r="A114" s="37"/>
      <c r="B114" s="254"/>
      <c r="C114" s="49"/>
      <c r="D114" s="49"/>
      <c r="E114" s="49"/>
      <c r="F114" s="49"/>
      <c r="G114" s="49"/>
      <c r="H114" s="49"/>
      <c r="I114" s="9"/>
      <c r="J114" s="9"/>
      <c r="K114" s="9"/>
      <c r="L114" s="49"/>
    </row>
    <row r="115" spans="1:12" s="3" customFormat="1">
      <c r="A115" s="32"/>
      <c r="B115" s="256"/>
      <c r="C115" s="33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1:12" s="3" customFormat="1">
      <c r="A116" s="37"/>
      <c r="B116" s="254"/>
      <c r="C116" s="36"/>
      <c r="D116" s="36"/>
      <c r="E116" s="50"/>
      <c r="F116" s="50"/>
      <c r="G116" s="50"/>
      <c r="H116" s="50"/>
      <c r="I116" s="50"/>
      <c r="J116" s="50"/>
      <c r="K116" s="50"/>
      <c r="L116" s="36"/>
    </row>
    <row r="117" spans="1:12" s="3" customFormat="1">
      <c r="A117" s="35"/>
      <c r="B117" s="254"/>
      <c r="C117" s="36"/>
      <c r="D117" s="36"/>
      <c r="E117" s="50"/>
      <c r="F117" s="50"/>
      <c r="G117" s="50"/>
      <c r="H117" s="50"/>
      <c r="I117" s="50"/>
      <c r="J117" s="50"/>
      <c r="K117" s="50"/>
      <c r="L117" s="36"/>
    </row>
    <row r="118" spans="1:12" s="3" customFormat="1">
      <c r="A118" s="35"/>
      <c r="B118" s="254"/>
      <c r="C118" s="36"/>
      <c r="D118" s="36"/>
      <c r="E118" s="50"/>
      <c r="F118" s="50"/>
      <c r="G118" s="50"/>
      <c r="H118" s="50"/>
      <c r="I118" s="50"/>
      <c r="J118" s="50"/>
      <c r="K118" s="50"/>
      <c r="L118" s="16"/>
    </row>
    <row r="119" spans="1:12" s="3" customFormat="1">
      <c r="A119" s="35"/>
      <c r="B119" s="254"/>
      <c r="C119" s="36"/>
      <c r="D119" s="36"/>
      <c r="E119" s="50"/>
      <c r="F119" s="50"/>
      <c r="G119" s="50"/>
      <c r="H119" s="50"/>
      <c r="I119" s="50"/>
      <c r="J119" s="50"/>
      <c r="K119" s="50"/>
      <c r="L119" s="16"/>
    </row>
    <row r="120" spans="1:12" s="3" customFormat="1">
      <c r="A120" s="37"/>
      <c r="B120" s="254"/>
      <c r="C120" s="36"/>
      <c r="D120" s="36"/>
      <c r="E120" s="50"/>
      <c r="F120" s="50"/>
      <c r="G120" s="50"/>
      <c r="H120" s="50"/>
      <c r="I120" s="50"/>
      <c r="J120" s="50"/>
      <c r="K120" s="50"/>
      <c r="L120" s="16"/>
    </row>
    <row r="121" spans="1:12" s="3" customFormat="1">
      <c r="A121" s="35"/>
      <c r="B121" s="254"/>
      <c r="C121" s="36"/>
      <c r="D121" s="36"/>
      <c r="E121" s="50"/>
      <c r="F121" s="50"/>
      <c r="G121" s="50"/>
      <c r="H121" s="50"/>
      <c r="I121" s="50"/>
      <c r="J121" s="50"/>
      <c r="K121" s="50"/>
      <c r="L121" s="16"/>
    </row>
    <row r="122" spans="1:12" s="3" customFormat="1">
      <c r="A122" s="32"/>
      <c r="B122" s="256"/>
      <c r="C122" s="33"/>
      <c r="D122" s="33"/>
      <c r="E122" s="33"/>
      <c r="F122" s="33"/>
      <c r="G122" s="33"/>
      <c r="H122" s="33"/>
      <c r="I122" s="33"/>
      <c r="J122" s="33"/>
      <c r="K122" s="33"/>
      <c r="L122" s="16"/>
    </row>
    <row r="123" spans="1:12" s="3" customFormat="1">
      <c r="A123" s="51"/>
      <c r="B123" s="254"/>
      <c r="C123" s="36"/>
      <c r="D123" s="36"/>
      <c r="E123" s="36"/>
      <c r="F123" s="36"/>
      <c r="G123" s="36"/>
      <c r="H123" s="36"/>
      <c r="I123" s="36"/>
      <c r="J123" s="36"/>
      <c r="K123" s="36"/>
      <c r="L123" s="16"/>
    </row>
    <row r="124" spans="1:12" s="3" customFormat="1">
      <c r="A124" s="51"/>
      <c r="B124" s="254"/>
      <c r="C124" s="36"/>
      <c r="D124" s="36"/>
      <c r="E124" s="36"/>
      <c r="F124" s="36"/>
      <c r="G124" s="36"/>
      <c r="H124" s="36"/>
      <c r="I124" s="36"/>
      <c r="J124" s="36"/>
      <c r="K124" s="36"/>
      <c r="L124" s="16"/>
    </row>
    <row r="125" spans="1:12" s="3" customFormat="1">
      <c r="A125" s="51"/>
      <c r="B125" s="254"/>
      <c r="C125" s="36"/>
      <c r="D125" s="36"/>
      <c r="E125" s="36"/>
      <c r="F125" s="36"/>
      <c r="G125" s="36"/>
      <c r="H125" s="36"/>
      <c r="I125" s="36"/>
      <c r="J125" s="36"/>
      <c r="K125" s="36"/>
      <c r="L125" s="16"/>
    </row>
    <row r="126" spans="1:12" s="3" customFormat="1">
      <c r="A126" s="52"/>
      <c r="B126" s="256"/>
      <c r="C126" s="33"/>
      <c r="D126" s="33"/>
      <c r="E126" s="33"/>
      <c r="F126" s="33"/>
      <c r="G126" s="33"/>
      <c r="H126" s="33"/>
      <c r="I126" s="33"/>
      <c r="J126" s="33"/>
      <c r="K126" s="33"/>
      <c r="L126" s="16"/>
    </row>
    <row r="127" spans="1:12" s="3" customFormat="1">
      <c r="A127" s="53"/>
      <c r="B127" s="254"/>
      <c r="C127" s="54"/>
      <c r="D127" s="54"/>
      <c r="E127" s="54"/>
      <c r="F127" s="54"/>
      <c r="G127" s="54"/>
      <c r="H127" s="54"/>
      <c r="I127" s="54"/>
      <c r="J127" s="54"/>
      <c r="K127" s="54"/>
      <c r="L127" s="16"/>
    </row>
    <row r="128" spans="1:12" s="3" customFormat="1">
      <c r="A128" s="53"/>
      <c r="B128" s="254"/>
      <c r="C128" s="54"/>
      <c r="D128" s="54"/>
      <c r="E128" s="54"/>
      <c r="F128" s="54"/>
      <c r="G128" s="54"/>
      <c r="H128" s="54"/>
      <c r="I128" s="54"/>
      <c r="J128" s="54"/>
      <c r="K128" s="54"/>
      <c r="L128" s="16"/>
    </row>
    <row r="129" spans="1:12" s="3" customFormat="1">
      <c r="A129" s="53"/>
      <c r="B129" s="254"/>
      <c r="C129" s="54"/>
      <c r="D129" s="54"/>
      <c r="E129" s="54"/>
      <c r="F129" s="54"/>
      <c r="G129" s="54"/>
      <c r="H129" s="54"/>
      <c r="I129" s="54"/>
      <c r="J129" s="54"/>
      <c r="K129" s="54"/>
      <c r="L129" s="16"/>
    </row>
    <row r="130" spans="1:12" s="3" customFormat="1">
      <c r="A130" s="53"/>
      <c r="B130" s="254"/>
      <c r="C130" s="54"/>
      <c r="D130" s="54"/>
      <c r="E130" s="54"/>
      <c r="F130" s="54"/>
      <c r="G130" s="54"/>
      <c r="H130" s="54"/>
      <c r="I130" s="54"/>
      <c r="J130" s="54"/>
      <c r="K130" s="54"/>
      <c r="L130" s="16"/>
    </row>
    <row r="131" spans="1:12" s="3" customFormat="1">
      <c r="A131" s="53"/>
      <c r="B131" s="254"/>
      <c r="C131" s="54"/>
      <c r="D131" s="54"/>
      <c r="E131" s="54"/>
      <c r="F131" s="54"/>
      <c r="G131" s="54"/>
      <c r="H131" s="54"/>
      <c r="I131" s="54"/>
      <c r="J131" s="54"/>
      <c r="K131" s="54"/>
      <c r="L131" s="16"/>
    </row>
    <row r="132" spans="1:12" s="3" customFormat="1">
      <c r="B132" s="246"/>
      <c r="L132" s="16"/>
    </row>
    <row r="133" spans="1:12" s="3" customFormat="1">
      <c r="A133" s="52"/>
      <c r="B133" s="256"/>
      <c r="C133" s="33"/>
      <c r="D133" s="33"/>
      <c r="E133" s="33"/>
      <c r="F133" s="33"/>
      <c r="G133" s="33"/>
      <c r="H133" s="33"/>
      <c r="I133" s="33"/>
      <c r="J133" s="33"/>
      <c r="K133" s="33"/>
      <c r="L133" s="16"/>
    </row>
    <row r="134" spans="1:12" s="3" customFormat="1">
      <c r="A134" s="53"/>
      <c r="B134" s="254"/>
      <c r="C134" s="54"/>
      <c r="D134" s="54"/>
      <c r="E134" s="54"/>
      <c r="F134" s="54"/>
      <c r="G134" s="54"/>
      <c r="H134" s="54"/>
      <c r="I134" s="54"/>
      <c r="J134" s="54"/>
      <c r="K134" s="54"/>
      <c r="L134" s="16"/>
    </row>
    <row r="135" spans="1:12" s="3" customFormat="1">
      <c r="A135" s="53"/>
      <c r="B135" s="254"/>
      <c r="C135" s="54"/>
      <c r="D135" s="54"/>
      <c r="E135" s="54"/>
      <c r="F135" s="54"/>
      <c r="G135" s="54"/>
      <c r="H135" s="54"/>
      <c r="I135" s="54"/>
      <c r="J135" s="54"/>
      <c r="K135" s="54"/>
      <c r="L135" s="16"/>
    </row>
    <row r="136" spans="1:12" s="3" customFormat="1">
      <c r="A136" s="53"/>
      <c r="B136" s="254"/>
      <c r="C136" s="54"/>
      <c r="D136" s="54"/>
      <c r="E136" s="54"/>
      <c r="F136" s="54"/>
      <c r="G136" s="54"/>
      <c r="H136" s="54"/>
      <c r="I136" s="54"/>
      <c r="J136" s="54"/>
      <c r="K136" s="54"/>
      <c r="L136" s="16"/>
    </row>
    <row r="137" spans="1:12" s="3" customFormat="1">
      <c r="A137" s="53"/>
      <c r="B137" s="254"/>
      <c r="C137" s="54"/>
      <c r="D137" s="54"/>
      <c r="E137" s="54"/>
      <c r="F137" s="54"/>
      <c r="G137" s="54"/>
      <c r="H137" s="54"/>
      <c r="I137" s="54"/>
      <c r="J137" s="54"/>
      <c r="K137" s="54"/>
      <c r="L137" s="16"/>
    </row>
    <row r="138" spans="1:12" s="3" customFormat="1">
      <c r="A138" s="53"/>
      <c r="B138" s="254"/>
      <c r="C138" s="54"/>
      <c r="D138" s="54"/>
      <c r="E138" s="54"/>
      <c r="F138" s="54"/>
      <c r="G138" s="54"/>
      <c r="H138" s="54"/>
      <c r="I138" s="54"/>
      <c r="J138" s="54"/>
      <c r="K138" s="54"/>
      <c r="L138" s="16"/>
    </row>
    <row r="139" spans="1:12" s="3" customFormat="1">
      <c r="B139" s="246"/>
      <c r="L139" s="16"/>
    </row>
    <row r="140" spans="1:12" s="3" customFormat="1">
      <c r="A140" s="45"/>
      <c r="B140" s="258"/>
      <c r="C140" s="46"/>
      <c r="D140" s="46"/>
      <c r="E140" s="46"/>
      <c r="F140" s="46"/>
      <c r="G140" s="46"/>
      <c r="H140" s="46"/>
      <c r="I140" s="46"/>
      <c r="J140" s="46"/>
      <c r="K140" s="46"/>
      <c r="L140" s="16"/>
    </row>
    <row r="141" spans="1:12" s="3" customFormat="1">
      <c r="A141" s="55"/>
      <c r="B141" s="257"/>
      <c r="C141" s="56"/>
      <c r="D141" s="56"/>
      <c r="E141" s="56"/>
      <c r="F141" s="56"/>
      <c r="G141" s="56"/>
      <c r="H141" s="56"/>
      <c r="I141" s="56"/>
      <c r="J141" s="56"/>
      <c r="K141" s="56"/>
      <c r="L141" s="16"/>
    </row>
    <row r="142" spans="1:12" s="3" customFormat="1">
      <c r="A142" s="55"/>
      <c r="B142" s="257"/>
      <c r="C142" s="56"/>
      <c r="D142" s="56"/>
      <c r="E142" s="56"/>
      <c r="F142" s="56"/>
      <c r="G142" s="56"/>
      <c r="H142" s="56"/>
      <c r="I142" s="56"/>
      <c r="J142" s="56"/>
      <c r="K142" s="56"/>
      <c r="L142" s="16"/>
    </row>
    <row r="143" spans="1:12" s="3" customFormat="1">
      <c r="A143" s="55"/>
      <c r="B143" s="257"/>
      <c r="C143" s="56"/>
      <c r="D143" s="56"/>
      <c r="E143" s="56"/>
      <c r="F143" s="56"/>
      <c r="G143" s="56"/>
      <c r="H143" s="56"/>
      <c r="I143" s="56"/>
      <c r="J143" s="56"/>
      <c r="K143" s="56"/>
      <c r="L143" s="16"/>
    </row>
    <row r="144" spans="1:12" s="3" customFormat="1">
      <c r="A144" s="55"/>
      <c r="B144" s="257"/>
      <c r="C144" s="56"/>
      <c r="D144" s="56"/>
      <c r="E144" s="56"/>
      <c r="F144" s="56"/>
      <c r="G144" s="56"/>
      <c r="H144" s="56"/>
      <c r="I144" s="56"/>
      <c r="J144" s="56"/>
      <c r="K144" s="56"/>
      <c r="L144" s="16"/>
    </row>
    <row r="145" spans="1:12" s="3" customFormat="1">
      <c r="A145" s="55"/>
      <c r="B145" s="257"/>
      <c r="C145" s="56"/>
      <c r="D145" s="56"/>
      <c r="E145" s="56"/>
      <c r="F145" s="56"/>
      <c r="G145" s="56"/>
      <c r="H145" s="56"/>
      <c r="I145" s="56"/>
      <c r="J145" s="56"/>
      <c r="K145" s="56"/>
      <c r="L145" s="16"/>
    </row>
    <row r="146" spans="1:12" s="3" customFormat="1">
      <c r="A146" s="2"/>
      <c r="B146" s="265"/>
      <c r="C146" s="2"/>
      <c r="D146" s="2"/>
      <c r="E146" s="2"/>
      <c r="F146" s="2"/>
      <c r="G146" s="2"/>
      <c r="H146" s="2"/>
      <c r="I146" s="2"/>
      <c r="J146" s="2"/>
      <c r="K146" s="2"/>
      <c r="L146" s="16"/>
    </row>
    <row r="147" spans="1:12" s="3" customFormat="1">
      <c r="A147" s="32"/>
      <c r="B147" s="256"/>
      <c r="C147" s="33"/>
      <c r="D147" s="33"/>
      <c r="E147" s="33"/>
      <c r="F147" s="33"/>
      <c r="G147" s="33"/>
      <c r="H147" s="33"/>
      <c r="I147" s="33"/>
      <c r="J147" s="33"/>
      <c r="K147" s="33"/>
      <c r="L147" s="16"/>
    </row>
    <row r="148" spans="1:12" s="3" customFormat="1">
      <c r="A148" s="53"/>
      <c r="B148" s="254"/>
      <c r="C148" s="54"/>
      <c r="D148" s="54"/>
      <c r="E148" s="54"/>
      <c r="F148" s="54"/>
      <c r="G148" s="54"/>
      <c r="H148" s="54"/>
      <c r="I148" s="54"/>
      <c r="J148" s="54"/>
      <c r="K148" s="54"/>
      <c r="L148" s="16"/>
    </row>
    <row r="149" spans="1:12" s="3" customFormat="1">
      <c r="A149" s="53"/>
      <c r="B149" s="254"/>
      <c r="C149" s="54"/>
      <c r="D149" s="54"/>
      <c r="E149" s="54"/>
      <c r="F149" s="54"/>
      <c r="G149" s="54"/>
      <c r="H149" s="54"/>
      <c r="I149" s="54"/>
      <c r="J149" s="54"/>
      <c r="K149" s="54"/>
      <c r="L149" s="16"/>
    </row>
    <row r="150" spans="1:12" s="3" customFormat="1">
      <c r="A150" s="53"/>
      <c r="B150" s="254"/>
      <c r="C150" s="54"/>
      <c r="D150" s="54"/>
      <c r="E150" s="54"/>
      <c r="F150" s="54"/>
      <c r="G150" s="54"/>
      <c r="H150" s="54"/>
      <c r="I150" s="54"/>
      <c r="J150" s="54"/>
      <c r="K150" s="54"/>
      <c r="L150" s="16"/>
    </row>
    <row r="151" spans="1:12" s="3" customFormat="1">
      <c r="A151" s="53"/>
      <c r="B151" s="254"/>
      <c r="C151" s="54"/>
      <c r="D151" s="54"/>
      <c r="E151" s="54"/>
      <c r="F151" s="54"/>
      <c r="G151" s="54"/>
      <c r="H151" s="54"/>
      <c r="I151" s="54"/>
      <c r="J151" s="54"/>
      <c r="K151" s="54"/>
      <c r="L151" s="16"/>
    </row>
    <row r="152" spans="1:12" s="3" customFormat="1">
      <c r="A152" s="53"/>
      <c r="B152" s="254"/>
      <c r="C152" s="54"/>
      <c r="D152" s="54"/>
      <c r="E152" s="54"/>
      <c r="F152" s="54"/>
      <c r="G152" s="54"/>
      <c r="H152" s="54"/>
      <c r="I152" s="54"/>
      <c r="J152" s="54"/>
      <c r="K152" s="54"/>
      <c r="L152" s="16"/>
    </row>
    <row r="153" spans="1:12" s="3" customFormat="1">
      <c r="B153" s="246"/>
      <c r="L153" s="16"/>
    </row>
    <row r="154" spans="1:12" s="3" customFormat="1">
      <c r="A154" s="52"/>
      <c r="B154" s="256"/>
      <c r="C154" s="33"/>
      <c r="D154" s="33"/>
      <c r="E154" s="33"/>
      <c r="F154" s="33"/>
      <c r="G154" s="33"/>
      <c r="H154" s="33"/>
      <c r="I154" s="33"/>
      <c r="J154" s="33"/>
      <c r="K154" s="33"/>
      <c r="L154" s="16"/>
    </row>
    <row r="155" spans="1:12" s="3" customFormat="1">
      <c r="A155" s="53"/>
      <c r="B155" s="254"/>
      <c r="C155" s="54"/>
      <c r="D155" s="54"/>
      <c r="E155" s="57"/>
      <c r="F155" s="57"/>
      <c r="G155" s="57"/>
      <c r="H155" s="57"/>
      <c r="I155" s="57"/>
      <c r="J155" s="57"/>
      <c r="K155" s="57"/>
      <c r="L155" s="16"/>
    </row>
    <row r="156" spans="1:12" s="3" customFormat="1">
      <c r="A156" s="53"/>
      <c r="B156" s="254"/>
      <c r="C156" s="54"/>
      <c r="D156" s="54"/>
      <c r="E156" s="57"/>
      <c r="F156" s="57"/>
      <c r="G156" s="57"/>
      <c r="H156" s="57"/>
      <c r="I156" s="57"/>
      <c r="J156" s="57"/>
      <c r="K156" s="57"/>
      <c r="L156" s="16"/>
    </row>
    <row r="157" spans="1:12" s="3" customFormat="1">
      <c r="A157" s="53"/>
      <c r="B157" s="254"/>
      <c r="C157" s="54"/>
      <c r="D157" s="54"/>
      <c r="E157" s="57"/>
      <c r="F157" s="57"/>
      <c r="G157" s="57"/>
      <c r="H157" s="57"/>
      <c r="I157" s="57"/>
      <c r="J157" s="57"/>
      <c r="K157" s="57"/>
      <c r="L157" s="16"/>
    </row>
    <row r="158" spans="1:12" s="3" customFormat="1">
      <c r="A158" s="53"/>
      <c r="B158" s="254"/>
      <c r="C158" s="54"/>
      <c r="D158" s="54"/>
      <c r="E158" s="57"/>
      <c r="F158" s="57"/>
      <c r="G158" s="57"/>
      <c r="H158" s="57"/>
      <c r="I158" s="57"/>
      <c r="J158" s="57"/>
      <c r="K158" s="57"/>
      <c r="L158" s="16"/>
    </row>
    <row r="159" spans="1:12" s="3" customFormat="1">
      <c r="A159" s="53"/>
      <c r="B159" s="254"/>
      <c r="C159" s="54"/>
      <c r="D159" s="54"/>
      <c r="E159" s="57"/>
      <c r="F159" s="57"/>
      <c r="G159" s="57"/>
      <c r="H159" s="57"/>
      <c r="I159" s="57"/>
      <c r="J159" s="57"/>
      <c r="K159" s="57"/>
      <c r="L159" s="16"/>
    </row>
    <row r="160" spans="1:12" s="3" customFormat="1">
      <c r="B160" s="246"/>
      <c r="L160" s="16"/>
    </row>
    <row r="161" spans="1:12" s="3" customFormat="1">
      <c r="A161" s="52"/>
      <c r="B161" s="256"/>
      <c r="C161" s="33"/>
      <c r="D161" s="33"/>
      <c r="E161" s="33"/>
      <c r="F161" s="33"/>
      <c r="G161" s="33"/>
      <c r="H161" s="33"/>
      <c r="I161" s="33"/>
      <c r="J161" s="33"/>
      <c r="K161" s="33"/>
      <c r="L161" s="16"/>
    </row>
    <row r="162" spans="1:12" s="3" customFormat="1">
      <c r="A162" s="53"/>
      <c r="B162" s="254"/>
      <c r="C162" s="54"/>
      <c r="D162" s="54"/>
      <c r="E162" s="54"/>
      <c r="F162" s="54"/>
      <c r="G162" s="54"/>
      <c r="H162" s="54"/>
      <c r="I162" s="54"/>
      <c r="J162" s="54"/>
      <c r="K162" s="54"/>
      <c r="L162" s="16"/>
    </row>
    <row r="163" spans="1:12" s="3" customFormat="1">
      <c r="A163" s="53"/>
      <c r="B163" s="254"/>
      <c r="C163" s="54"/>
      <c r="D163" s="54"/>
      <c r="E163" s="54"/>
      <c r="F163" s="54"/>
      <c r="G163" s="54"/>
      <c r="H163" s="54"/>
      <c r="I163" s="54"/>
      <c r="J163" s="54"/>
      <c r="K163" s="54"/>
      <c r="L163" s="16"/>
    </row>
    <row r="164" spans="1:12" s="3" customFormat="1">
      <c r="A164" s="53"/>
      <c r="B164" s="254"/>
      <c r="C164" s="54"/>
      <c r="D164" s="54"/>
      <c r="E164" s="54"/>
      <c r="F164" s="54"/>
      <c r="G164" s="54"/>
      <c r="H164" s="54"/>
      <c r="I164" s="54"/>
      <c r="J164" s="54"/>
      <c r="K164" s="54"/>
      <c r="L164" s="16"/>
    </row>
    <row r="165" spans="1:12" s="3" customFormat="1">
      <c r="A165" s="53"/>
      <c r="B165" s="254"/>
      <c r="C165" s="54"/>
      <c r="D165" s="54"/>
      <c r="E165" s="54"/>
      <c r="F165" s="54"/>
      <c r="G165" s="54"/>
      <c r="H165" s="54"/>
      <c r="I165" s="54"/>
      <c r="J165" s="54"/>
      <c r="K165" s="54"/>
      <c r="L165" s="16"/>
    </row>
    <row r="166" spans="1:12" s="3" customFormat="1">
      <c r="A166" s="53"/>
      <c r="B166" s="254"/>
      <c r="C166" s="54"/>
      <c r="D166" s="54"/>
      <c r="E166" s="54"/>
      <c r="F166" s="54"/>
      <c r="G166" s="54"/>
      <c r="H166" s="54"/>
      <c r="I166" s="54"/>
      <c r="J166" s="54"/>
      <c r="K166" s="54"/>
      <c r="L166" s="16"/>
    </row>
    <row r="167" spans="1:12" s="3" customFormat="1">
      <c r="B167" s="246"/>
      <c r="L167" s="16"/>
    </row>
    <row r="168" spans="1:12" s="3" customFormat="1">
      <c r="A168" s="32"/>
      <c r="B168" s="256"/>
      <c r="C168" s="33"/>
      <c r="D168" s="33"/>
      <c r="E168" s="33"/>
      <c r="F168" s="33"/>
      <c r="G168" s="33"/>
      <c r="H168" s="33"/>
      <c r="I168" s="33"/>
      <c r="J168" s="33"/>
      <c r="K168" s="33"/>
      <c r="L168" s="16"/>
    </row>
    <row r="169" spans="1:12" s="3" customFormat="1">
      <c r="A169" s="53"/>
      <c r="B169" s="254"/>
      <c r="C169" s="54"/>
      <c r="D169" s="54"/>
      <c r="E169" s="50"/>
      <c r="F169" s="50"/>
      <c r="G169" s="50"/>
      <c r="H169" s="50"/>
      <c r="I169" s="50"/>
      <c r="J169" s="50"/>
      <c r="K169" s="50"/>
      <c r="L169" s="16"/>
    </row>
    <row r="170" spans="1:12" s="3" customFormat="1">
      <c r="A170" s="53"/>
      <c r="B170" s="254"/>
      <c r="C170" s="54"/>
      <c r="D170" s="54"/>
      <c r="E170" s="54"/>
      <c r="F170" s="54"/>
      <c r="G170" s="54"/>
      <c r="H170" s="50"/>
      <c r="I170" s="50"/>
      <c r="J170" s="50"/>
      <c r="K170" s="50"/>
      <c r="L170" s="16"/>
    </row>
    <row r="171" spans="1:12" s="3" customFormat="1">
      <c r="A171" s="53"/>
      <c r="B171" s="254"/>
      <c r="C171" s="54"/>
      <c r="D171" s="54"/>
      <c r="E171" s="50"/>
      <c r="F171" s="50"/>
      <c r="G171" s="50"/>
      <c r="H171" s="50"/>
      <c r="I171" s="50"/>
      <c r="J171" s="50"/>
      <c r="K171" s="50"/>
      <c r="L171" s="16"/>
    </row>
    <row r="172" spans="1:12" s="3" customFormat="1">
      <c r="A172" s="53"/>
      <c r="B172" s="254"/>
      <c r="C172" s="54"/>
      <c r="D172" s="54"/>
      <c r="E172" s="50"/>
      <c r="F172" s="50"/>
      <c r="G172" s="50"/>
      <c r="H172" s="50"/>
      <c r="I172" s="50"/>
      <c r="J172" s="50"/>
      <c r="K172" s="50"/>
      <c r="L172" s="16"/>
    </row>
    <row r="173" spans="1:12" s="3" customFormat="1">
      <c r="A173" s="53"/>
      <c r="B173" s="254"/>
      <c r="C173" s="54"/>
      <c r="D173" s="54"/>
      <c r="E173" s="50"/>
      <c r="F173" s="50"/>
      <c r="G173" s="50"/>
      <c r="H173" s="50"/>
      <c r="I173" s="50"/>
      <c r="J173" s="50"/>
      <c r="K173" s="50"/>
      <c r="L173" s="16"/>
    </row>
    <row r="174" spans="1:12" s="3" customFormat="1">
      <c r="A174" s="53"/>
      <c r="B174" s="254"/>
      <c r="C174" s="54"/>
      <c r="D174" s="54"/>
      <c r="E174" s="50"/>
      <c r="F174" s="50"/>
      <c r="G174" s="50"/>
      <c r="H174" s="50"/>
      <c r="I174" s="50"/>
      <c r="J174" s="50"/>
      <c r="K174" s="50"/>
      <c r="L174" s="16"/>
    </row>
    <row r="175" spans="1:12" s="3" customFormat="1">
      <c r="A175" s="53"/>
      <c r="B175" s="254"/>
      <c r="C175" s="50"/>
      <c r="D175" s="50"/>
      <c r="E175" s="50"/>
      <c r="F175" s="50"/>
      <c r="L175" s="16"/>
    </row>
    <row r="176" spans="1:12" s="3" customFormat="1">
      <c r="A176" s="52"/>
      <c r="B176" s="256"/>
      <c r="C176" s="33"/>
      <c r="D176" s="33"/>
      <c r="E176" s="33"/>
      <c r="F176" s="33"/>
      <c r="G176" s="33"/>
      <c r="H176" s="33"/>
      <c r="I176" s="33"/>
      <c r="J176" s="33"/>
      <c r="K176" s="33"/>
      <c r="L176" s="16"/>
    </row>
    <row r="177" spans="1:12" s="3" customFormat="1">
      <c r="A177" s="53"/>
      <c r="B177" s="254"/>
      <c r="C177" s="54"/>
      <c r="D177" s="54"/>
      <c r="E177" s="54"/>
      <c r="F177" s="54"/>
      <c r="G177" s="54"/>
      <c r="H177" s="54"/>
      <c r="I177" s="54"/>
      <c r="J177" s="54"/>
      <c r="K177" s="54"/>
      <c r="L177" s="16"/>
    </row>
    <row r="178" spans="1:12" s="3" customFormat="1">
      <c r="A178" s="53"/>
      <c r="B178" s="254"/>
      <c r="C178" s="54"/>
      <c r="D178" s="54"/>
      <c r="E178" s="54"/>
      <c r="F178" s="54"/>
      <c r="G178" s="54"/>
      <c r="H178" s="54"/>
      <c r="I178" s="54"/>
      <c r="J178" s="54"/>
      <c r="K178" s="54"/>
      <c r="L178" s="16"/>
    </row>
    <row r="179" spans="1:12" s="3" customFormat="1">
      <c r="A179" s="53"/>
      <c r="B179" s="254"/>
      <c r="C179" s="54"/>
      <c r="D179" s="54"/>
      <c r="E179" s="54"/>
      <c r="F179" s="54"/>
      <c r="G179" s="54"/>
      <c r="H179" s="54"/>
      <c r="I179" s="54"/>
      <c r="J179" s="54"/>
      <c r="K179" s="54"/>
      <c r="L179" s="16"/>
    </row>
    <row r="180" spans="1:12" s="3" customFormat="1">
      <c r="A180" s="53"/>
      <c r="B180" s="254"/>
      <c r="C180" s="54"/>
      <c r="D180" s="54"/>
      <c r="E180" s="54"/>
      <c r="F180" s="54"/>
      <c r="G180" s="54"/>
      <c r="H180" s="54"/>
      <c r="I180" s="54"/>
      <c r="J180" s="54"/>
      <c r="K180" s="54"/>
      <c r="L180" s="16"/>
    </row>
    <row r="181" spans="1:12" s="3" customFormat="1">
      <c r="A181" s="53"/>
      <c r="B181" s="254"/>
      <c r="C181" s="54"/>
      <c r="D181" s="54"/>
      <c r="E181" s="54"/>
      <c r="F181" s="54"/>
      <c r="G181" s="54"/>
      <c r="H181" s="54"/>
      <c r="I181" s="54"/>
      <c r="J181" s="54"/>
      <c r="K181" s="54"/>
      <c r="L181" s="16"/>
    </row>
    <row r="182" spans="1:12" s="3" customFormat="1">
      <c r="A182" s="53"/>
      <c r="B182" s="254"/>
      <c r="C182" s="54"/>
      <c r="D182" s="54"/>
      <c r="E182" s="54"/>
      <c r="F182" s="54"/>
      <c r="G182" s="54"/>
      <c r="H182" s="54"/>
      <c r="I182" s="54"/>
      <c r="J182" s="54"/>
      <c r="K182" s="54"/>
      <c r="L182" s="16"/>
    </row>
    <row r="183" spans="1:12" s="3" customFormat="1">
      <c r="A183" s="58"/>
      <c r="B183" s="258"/>
      <c r="C183" s="46"/>
      <c r="D183" s="46"/>
      <c r="E183" s="46"/>
      <c r="F183" s="46"/>
      <c r="G183" s="46"/>
      <c r="H183" s="46"/>
      <c r="I183" s="46"/>
      <c r="J183" s="46"/>
      <c r="K183" s="46"/>
      <c r="L183" s="16"/>
    </row>
    <row r="184" spans="1:12" s="3" customFormat="1">
      <c r="A184" s="55"/>
      <c r="B184" s="257"/>
      <c r="C184" s="56"/>
      <c r="D184" s="56"/>
      <c r="E184" s="56"/>
      <c r="F184" s="56"/>
      <c r="G184" s="56"/>
      <c r="H184" s="56"/>
      <c r="I184" s="56"/>
      <c r="J184" s="56"/>
      <c r="K184" s="56"/>
      <c r="L184" s="16"/>
    </row>
    <row r="185" spans="1:12" s="3" customFormat="1">
      <c r="A185" s="55"/>
      <c r="B185" s="257"/>
      <c r="C185" s="56"/>
      <c r="D185" s="56"/>
      <c r="E185" s="56"/>
      <c r="F185" s="56"/>
      <c r="G185" s="56"/>
      <c r="H185" s="56"/>
      <c r="I185" s="56"/>
      <c r="J185" s="56"/>
      <c r="K185" s="56"/>
      <c r="L185" s="16"/>
    </row>
    <row r="186" spans="1:12" s="3" customFormat="1">
      <c r="A186" s="55"/>
      <c r="B186" s="257"/>
      <c r="C186" s="56"/>
      <c r="D186" s="56"/>
      <c r="E186" s="56"/>
      <c r="F186" s="56"/>
      <c r="G186" s="56"/>
      <c r="H186" s="56"/>
      <c r="I186" s="56"/>
      <c r="J186" s="56"/>
      <c r="K186" s="56"/>
      <c r="L186" s="16"/>
    </row>
    <row r="187" spans="1:12" s="3" customFormat="1">
      <c r="A187" s="55"/>
      <c r="B187" s="257"/>
      <c r="C187" s="56"/>
      <c r="D187" s="56"/>
      <c r="E187" s="56"/>
      <c r="F187" s="56"/>
      <c r="G187" s="56"/>
      <c r="H187" s="56"/>
      <c r="I187" s="56"/>
      <c r="J187" s="56"/>
      <c r="K187" s="56"/>
      <c r="L187" s="16"/>
    </row>
    <row r="188" spans="1:12" s="3" customFormat="1">
      <c r="A188" s="55"/>
      <c r="B188" s="257"/>
      <c r="C188" s="56"/>
      <c r="D188" s="56"/>
      <c r="E188" s="56"/>
      <c r="F188" s="56"/>
      <c r="G188" s="56"/>
      <c r="H188" s="56"/>
      <c r="I188" s="56"/>
      <c r="J188" s="56"/>
      <c r="K188" s="56"/>
      <c r="L188" s="16"/>
    </row>
    <row r="189" spans="1:12" s="3" customFormat="1">
      <c r="A189" s="2"/>
      <c r="B189" s="265"/>
      <c r="C189" s="2"/>
      <c r="D189" s="2"/>
      <c r="E189" s="2"/>
      <c r="F189" s="2"/>
      <c r="G189" s="2"/>
      <c r="H189" s="2"/>
      <c r="I189" s="2"/>
      <c r="J189" s="2"/>
      <c r="K189" s="2"/>
      <c r="L189" s="16"/>
    </row>
    <row r="190" spans="1:12" s="3" customFormat="1">
      <c r="A190" s="58"/>
      <c r="B190" s="258"/>
      <c r="C190" s="46"/>
      <c r="D190" s="46"/>
      <c r="E190" s="46"/>
      <c r="F190" s="46"/>
      <c r="G190" s="46"/>
      <c r="H190" s="46"/>
      <c r="I190" s="46"/>
      <c r="J190" s="46"/>
      <c r="K190" s="46"/>
      <c r="L190" s="16"/>
    </row>
    <row r="191" spans="1:12" s="3" customFormat="1">
      <c r="A191" s="55"/>
      <c r="B191" s="257"/>
      <c r="C191" s="56"/>
      <c r="D191" s="56"/>
      <c r="E191" s="59"/>
      <c r="F191" s="59"/>
      <c r="G191" s="59"/>
      <c r="H191" s="59"/>
      <c r="I191" s="59"/>
      <c r="J191" s="59"/>
      <c r="K191" s="59"/>
      <c r="L191" s="16"/>
    </row>
    <row r="192" spans="1:12" s="3" customFormat="1">
      <c r="A192" s="55"/>
      <c r="B192" s="257"/>
      <c r="C192" s="56"/>
      <c r="D192" s="56"/>
      <c r="E192" s="59"/>
      <c r="F192" s="59"/>
      <c r="G192" s="59"/>
      <c r="H192" s="59"/>
      <c r="I192" s="59"/>
      <c r="J192" s="59"/>
      <c r="K192" s="59"/>
      <c r="L192" s="16"/>
    </row>
    <row r="193" spans="1:12" s="3" customFormat="1">
      <c r="A193" s="55"/>
      <c r="B193" s="257"/>
      <c r="C193" s="56"/>
      <c r="D193" s="56"/>
      <c r="E193" s="59"/>
      <c r="F193" s="59"/>
      <c r="G193" s="59"/>
      <c r="H193" s="59"/>
      <c r="I193" s="59"/>
      <c r="J193" s="59"/>
      <c r="K193" s="59"/>
      <c r="L193" s="16"/>
    </row>
    <row r="194" spans="1:12" s="3" customFormat="1">
      <c r="A194" s="55"/>
      <c r="B194" s="257"/>
      <c r="C194" s="56"/>
      <c r="D194" s="56"/>
      <c r="E194" s="59"/>
      <c r="F194" s="59"/>
      <c r="G194" s="59"/>
      <c r="H194" s="59"/>
      <c r="I194" s="59"/>
      <c r="J194" s="59"/>
      <c r="K194" s="59"/>
      <c r="L194" s="16"/>
    </row>
    <row r="195" spans="1:12" s="3" customFormat="1">
      <c r="A195" s="55"/>
      <c r="B195" s="257"/>
      <c r="C195" s="56"/>
      <c r="D195" s="56"/>
      <c r="E195" s="59"/>
      <c r="F195" s="59"/>
      <c r="G195" s="59"/>
      <c r="H195" s="59"/>
      <c r="I195" s="59"/>
      <c r="J195" s="59"/>
      <c r="K195" s="59"/>
      <c r="L195" s="16"/>
    </row>
    <row r="196" spans="1:12" s="3" customFormat="1">
      <c r="A196" s="58"/>
      <c r="B196" s="258"/>
      <c r="C196" s="46"/>
      <c r="D196" s="46"/>
      <c r="E196" s="46"/>
      <c r="F196" s="46"/>
      <c r="G196" s="46"/>
      <c r="H196" s="46"/>
      <c r="I196" s="46"/>
      <c r="J196" s="46"/>
      <c r="K196" s="46"/>
      <c r="L196" s="16"/>
    </row>
    <row r="197" spans="1:12" s="3" customFormat="1">
      <c r="A197" s="55"/>
      <c r="B197" s="257"/>
      <c r="C197" s="56"/>
      <c r="D197" s="56"/>
      <c r="E197" s="56"/>
      <c r="F197" s="56"/>
      <c r="G197" s="56"/>
      <c r="H197" s="59"/>
      <c r="I197" s="59"/>
      <c r="J197" s="59"/>
      <c r="K197" s="59"/>
      <c r="L197" s="16"/>
    </row>
    <row r="198" spans="1:12" s="3" customFormat="1">
      <c r="A198" s="55"/>
      <c r="B198" s="257"/>
      <c r="C198" s="56"/>
      <c r="D198" s="56"/>
      <c r="E198" s="56"/>
      <c r="F198" s="56"/>
      <c r="G198" s="56"/>
      <c r="H198" s="59"/>
      <c r="I198" s="59"/>
      <c r="J198" s="59"/>
      <c r="K198" s="59"/>
      <c r="L198" s="16"/>
    </row>
    <row r="199" spans="1:12" s="3" customFormat="1">
      <c r="A199" s="55"/>
      <c r="B199" s="257"/>
      <c r="C199" s="56"/>
      <c r="D199" s="56"/>
      <c r="E199" s="56"/>
      <c r="F199" s="56"/>
      <c r="G199" s="56"/>
      <c r="H199" s="59"/>
      <c r="I199" s="59"/>
      <c r="J199" s="59"/>
      <c r="K199" s="59"/>
      <c r="L199" s="16"/>
    </row>
    <row r="200" spans="1:12" s="3" customFormat="1">
      <c r="A200" s="55"/>
      <c r="B200" s="257"/>
      <c r="C200" s="56"/>
      <c r="D200" s="56"/>
      <c r="E200" s="56"/>
      <c r="F200" s="56"/>
      <c r="G200" s="56"/>
      <c r="H200" s="59"/>
      <c r="I200" s="59"/>
      <c r="J200" s="59"/>
      <c r="K200" s="59"/>
      <c r="L200" s="16"/>
    </row>
    <row r="201" spans="1:12" s="3" customFormat="1">
      <c r="A201" s="55"/>
      <c r="B201" s="257"/>
      <c r="C201" s="56"/>
      <c r="D201" s="56"/>
      <c r="E201" s="59"/>
      <c r="F201" s="59"/>
      <c r="G201" s="59"/>
      <c r="H201" s="59"/>
      <c r="I201" s="59"/>
      <c r="J201" s="59"/>
      <c r="K201" s="59"/>
      <c r="L201" s="16"/>
    </row>
    <row r="202" spans="1:12" s="3" customFormat="1">
      <c r="A202" s="58"/>
      <c r="B202" s="258"/>
      <c r="C202" s="46"/>
      <c r="D202" s="46"/>
      <c r="E202" s="46"/>
      <c r="F202" s="46"/>
      <c r="G202" s="46"/>
      <c r="H202" s="46"/>
      <c r="I202" s="46"/>
      <c r="J202" s="46"/>
      <c r="K202" s="46"/>
      <c r="L202" s="16"/>
    </row>
    <row r="203" spans="1:12" s="3" customFormat="1">
      <c r="A203" s="55"/>
      <c r="B203" s="257"/>
      <c r="C203" s="56"/>
      <c r="D203" s="56"/>
      <c r="E203" s="56"/>
      <c r="F203" s="56"/>
      <c r="G203" s="56"/>
      <c r="H203" s="59"/>
      <c r="I203" s="59"/>
      <c r="J203" s="59"/>
      <c r="K203" s="59"/>
      <c r="L203" s="16"/>
    </row>
    <row r="204" spans="1:12" s="3" customFormat="1">
      <c r="A204" s="55"/>
      <c r="B204" s="257"/>
      <c r="C204" s="56"/>
      <c r="D204" s="56"/>
      <c r="E204" s="56"/>
      <c r="F204" s="56"/>
      <c r="G204" s="56"/>
      <c r="H204" s="59"/>
      <c r="I204" s="59"/>
      <c r="J204" s="59"/>
      <c r="K204" s="59"/>
      <c r="L204" s="16"/>
    </row>
    <row r="205" spans="1:12" s="3" customFormat="1">
      <c r="A205" s="55"/>
      <c r="B205" s="257"/>
      <c r="C205" s="56"/>
      <c r="D205" s="56"/>
      <c r="E205" s="56"/>
      <c r="F205" s="56"/>
      <c r="G205" s="56"/>
      <c r="H205" s="59"/>
      <c r="I205" s="59"/>
      <c r="J205" s="59"/>
      <c r="K205" s="59"/>
      <c r="L205" s="16"/>
    </row>
    <row r="206" spans="1:12" s="3" customFormat="1">
      <c r="A206" s="55"/>
      <c r="B206" s="257"/>
      <c r="C206" s="56"/>
      <c r="D206" s="56"/>
      <c r="E206" s="56"/>
      <c r="F206" s="56"/>
      <c r="G206" s="56"/>
      <c r="H206" s="59"/>
      <c r="I206" s="59"/>
      <c r="J206" s="59"/>
      <c r="K206" s="59"/>
      <c r="L206" s="16"/>
    </row>
    <row r="207" spans="1:12" s="3" customFormat="1">
      <c r="A207" s="55"/>
      <c r="B207" s="257"/>
      <c r="C207" s="56"/>
      <c r="D207" s="56"/>
      <c r="E207" s="56"/>
      <c r="F207" s="56"/>
      <c r="G207" s="56"/>
      <c r="H207" s="59"/>
      <c r="I207" s="59"/>
      <c r="J207" s="59"/>
      <c r="K207" s="59"/>
      <c r="L207" s="16"/>
    </row>
    <row r="208" spans="1:12" s="3" customFormat="1">
      <c r="A208" s="51"/>
      <c r="B208" s="254"/>
      <c r="C208" s="36"/>
      <c r="D208" s="36"/>
      <c r="E208" s="36"/>
      <c r="F208" s="36"/>
      <c r="G208" s="36"/>
      <c r="H208" s="36"/>
      <c r="I208" s="36"/>
      <c r="J208" s="36"/>
      <c r="K208" s="36"/>
      <c r="L208" s="16"/>
    </row>
    <row r="209" spans="1:13" s="3" customFormat="1">
      <c r="A209" s="31"/>
      <c r="B209" s="256"/>
      <c r="C209" s="33"/>
      <c r="D209" s="33"/>
      <c r="E209" s="33"/>
      <c r="F209" s="33"/>
      <c r="G209" s="33"/>
      <c r="H209" s="33"/>
      <c r="I209" s="33"/>
      <c r="J209" s="33"/>
      <c r="K209" s="33"/>
      <c r="L209" s="16"/>
    </row>
    <row r="210" spans="1:13" s="3" customFormat="1">
      <c r="A210" s="60"/>
      <c r="B210" s="254"/>
      <c r="C210" s="50"/>
      <c r="D210" s="50"/>
      <c r="E210" s="50"/>
      <c r="F210" s="50"/>
      <c r="G210" s="50"/>
      <c r="H210" s="50"/>
      <c r="I210" s="50"/>
      <c r="J210" s="50"/>
      <c r="K210" s="50"/>
      <c r="L210" s="16"/>
      <c r="M210" s="16"/>
    </row>
    <row r="211" spans="1:13" s="3" customFormat="1">
      <c r="A211" s="51"/>
      <c r="B211" s="254"/>
      <c r="C211" s="50"/>
      <c r="D211" s="50"/>
      <c r="E211" s="50"/>
      <c r="F211" s="50"/>
      <c r="G211" s="50"/>
      <c r="H211" s="50"/>
      <c r="I211" s="50"/>
      <c r="J211" s="50"/>
      <c r="K211" s="50"/>
      <c r="L211" s="16"/>
      <c r="M211" s="16"/>
    </row>
    <row r="212" spans="1:13" s="3" customFormat="1">
      <c r="A212" s="51"/>
      <c r="B212" s="254"/>
      <c r="C212" s="50"/>
      <c r="D212" s="50"/>
      <c r="E212" s="50"/>
      <c r="F212" s="50"/>
      <c r="G212" s="50"/>
      <c r="H212" s="50"/>
      <c r="I212" s="50"/>
      <c r="J212" s="50"/>
      <c r="K212" s="50"/>
      <c r="L212" s="16"/>
      <c r="M212" s="16"/>
    </row>
    <row r="213" spans="1:13" s="3" customFormat="1">
      <c r="A213" s="60"/>
      <c r="B213" s="254"/>
      <c r="C213" s="50"/>
      <c r="D213" s="50"/>
      <c r="E213" s="50"/>
      <c r="F213" s="50"/>
      <c r="G213" s="50"/>
      <c r="H213" s="50"/>
      <c r="I213" s="50"/>
      <c r="J213" s="50"/>
      <c r="K213" s="50"/>
      <c r="L213" s="16"/>
      <c r="M213" s="16"/>
    </row>
    <row r="214" spans="1:13" s="3" customFormat="1">
      <c r="A214" s="61"/>
      <c r="B214" s="254"/>
      <c r="C214" s="50"/>
      <c r="D214" s="50"/>
      <c r="E214" s="50"/>
      <c r="F214" s="50"/>
      <c r="G214" s="50"/>
      <c r="H214" s="50"/>
      <c r="I214" s="50"/>
      <c r="J214" s="62"/>
      <c r="K214" s="62"/>
      <c r="L214" s="16"/>
      <c r="M214" s="16"/>
    </row>
    <row r="215" spans="1:13" s="3" customFormat="1">
      <c r="A215" s="60"/>
      <c r="B215" s="254"/>
      <c r="C215" s="50"/>
      <c r="D215" s="50"/>
      <c r="E215" s="50"/>
      <c r="F215" s="50"/>
      <c r="G215" s="50"/>
      <c r="H215" s="50"/>
      <c r="I215" s="50"/>
      <c r="J215" s="50"/>
      <c r="K215" s="50"/>
    </row>
    <row r="216" spans="1:13" s="3" customFormat="1">
      <c r="B216" s="246"/>
    </row>
    <row r="217" spans="1:13" s="3" customFormat="1">
      <c r="A217" s="31"/>
      <c r="B217" s="256"/>
      <c r="C217" s="33"/>
      <c r="D217" s="33"/>
      <c r="E217" s="33"/>
      <c r="F217" s="33"/>
      <c r="G217" s="33"/>
      <c r="H217" s="33"/>
      <c r="I217" s="33"/>
      <c r="J217" s="33"/>
      <c r="K217" s="33"/>
      <c r="L217" s="16"/>
    </row>
    <row r="218" spans="1:13" s="3" customFormat="1">
      <c r="A218" s="35"/>
      <c r="B218" s="259"/>
      <c r="C218" s="63"/>
      <c r="D218" s="63"/>
      <c r="E218" s="63"/>
      <c r="F218" s="63"/>
      <c r="G218" s="63"/>
      <c r="H218" s="63"/>
      <c r="I218" s="63"/>
      <c r="J218" s="63"/>
      <c r="K218" s="63"/>
    </row>
    <row r="219" spans="1:13" s="3" customFormat="1">
      <c r="A219" s="35"/>
      <c r="B219" s="259"/>
      <c r="C219" s="63"/>
      <c r="D219" s="63"/>
      <c r="E219" s="63"/>
      <c r="F219" s="63"/>
      <c r="G219" s="63"/>
      <c r="H219" s="63"/>
      <c r="I219" s="63"/>
      <c r="J219" s="63"/>
      <c r="K219" s="63"/>
    </row>
    <row r="220" spans="1:13" s="3" customFormat="1">
      <c r="A220" s="35"/>
      <c r="B220" s="259"/>
      <c r="C220" s="63"/>
      <c r="D220" s="63"/>
      <c r="E220" s="63"/>
      <c r="F220" s="63"/>
      <c r="G220" s="63"/>
      <c r="H220" s="63"/>
      <c r="I220" s="63"/>
      <c r="J220" s="63"/>
      <c r="K220" s="63"/>
    </row>
    <row r="221" spans="1:13" s="3" customFormat="1">
      <c r="A221" s="35"/>
      <c r="B221" s="259"/>
      <c r="C221" s="63"/>
      <c r="D221" s="63"/>
      <c r="E221" s="63"/>
      <c r="F221" s="63"/>
      <c r="G221" s="63"/>
      <c r="H221" s="63"/>
      <c r="I221" s="63"/>
      <c r="J221" s="63"/>
      <c r="K221" s="63"/>
    </row>
    <row r="222" spans="1:13" s="3" customFormat="1">
      <c r="A222" s="35"/>
      <c r="B222" s="259"/>
      <c r="C222" s="63"/>
      <c r="D222" s="63"/>
      <c r="E222" s="63"/>
      <c r="F222" s="63"/>
      <c r="G222" s="63"/>
      <c r="H222" s="63"/>
      <c r="I222" s="63"/>
      <c r="J222" s="63"/>
      <c r="K222" s="63"/>
    </row>
    <row r="223" spans="1:13" s="3" customFormat="1">
      <c r="A223" s="35"/>
      <c r="B223" s="259"/>
      <c r="C223" s="63"/>
      <c r="D223" s="63"/>
      <c r="E223" s="63"/>
      <c r="F223" s="63"/>
      <c r="G223" s="63"/>
      <c r="H223" s="63"/>
      <c r="I223" s="63"/>
      <c r="J223" s="63"/>
      <c r="K223" s="63"/>
    </row>
    <row r="224" spans="1:13" s="3" customFormat="1">
      <c r="A224" s="35"/>
      <c r="B224" s="259"/>
      <c r="C224" s="63"/>
      <c r="D224" s="63"/>
      <c r="E224" s="63"/>
      <c r="F224" s="63"/>
      <c r="G224" s="63"/>
      <c r="H224" s="63"/>
      <c r="I224" s="63"/>
      <c r="J224" s="63"/>
      <c r="K224" s="63"/>
    </row>
    <row r="225" spans="1:12" s="3" customFormat="1">
      <c r="A225" s="35"/>
      <c r="B225" s="259"/>
      <c r="C225" s="63"/>
      <c r="D225" s="63"/>
      <c r="E225" s="63"/>
      <c r="F225" s="63"/>
      <c r="G225" s="63"/>
      <c r="H225" s="63"/>
      <c r="I225" s="63"/>
      <c r="J225" s="63"/>
      <c r="K225" s="63"/>
    </row>
    <row r="226" spans="1:12" s="3" customFormat="1">
      <c r="A226" s="35"/>
      <c r="B226" s="259"/>
      <c r="C226" s="63"/>
      <c r="D226" s="63"/>
      <c r="E226" s="63"/>
      <c r="F226" s="63"/>
      <c r="G226" s="63"/>
      <c r="H226" s="63"/>
      <c r="I226" s="63"/>
      <c r="J226" s="63"/>
      <c r="K226" s="63"/>
    </row>
    <row r="227" spans="1:12" s="3" customFormat="1">
      <c r="A227" s="35"/>
      <c r="B227" s="259"/>
      <c r="C227" s="63"/>
      <c r="D227" s="63"/>
      <c r="E227" s="63"/>
      <c r="F227" s="63"/>
      <c r="G227" s="63"/>
      <c r="H227" s="63"/>
      <c r="I227" s="63"/>
      <c r="J227" s="63"/>
      <c r="K227" s="63"/>
    </row>
    <row r="228" spans="1:12" s="3" customFormat="1">
      <c r="A228" s="35"/>
      <c r="B228" s="259"/>
      <c r="C228" s="63"/>
      <c r="D228" s="63"/>
      <c r="E228" s="63"/>
      <c r="F228" s="63"/>
      <c r="G228" s="63"/>
      <c r="H228" s="63"/>
      <c r="I228" s="63"/>
      <c r="J228" s="63"/>
      <c r="K228" s="63"/>
    </row>
    <row r="229" spans="1:12" s="3" customFormat="1">
      <c r="A229" s="64"/>
      <c r="B229" s="260"/>
      <c r="C229" s="65"/>
      <c r="D229" s="65"/>
      <c r="E229" s="65"/>
      <c r="F229" s="65"/>
      <c r="G229" s="65"/>
      <c r="H229" s="65"/>
      <c r="I229" s="65"/>
      <c r="J229" s="65"/>
      <c r="K229" s="65"/>
    </row>
    <row r="230" spans="1:12" s="3" customFormat="1">
      <c r="A230" s="35"/>
      <c r="B230" s="259"/>
      <c r="C230" s="8"/>
      <c r="D230" s="8"/>
      <c r="E230" s="8"/>
      <c r="F230" s="8"/>
      <c r="G230" s="8"/>
      <c r="H230" s="8"/>
      <c r="I230" s="8"/>
      <c r="J230" s="8"/>
      <c r="K230" s="8"/>
    </row>
    <row r="231" spans="1:12" s="3" customFormat="1">
      <c r="A231" s="35"/>
      <c r="B231" s="259"/>
      <c r="C231" s="63"/>
      <c r="D231" s="63"/>
      <c r="E231" s="63"/>
      <c r="F231" s="63"/>
      <c r="G231" s="63"/>
      <c r="H231" s="63"/>
      <c r="I231" s="63"/>
      <c r="J231" s="63"/>
      <c r="K231" s="63"/>
    </row>
    <row r="232" spans="1:12" s="3" customFormat="1">
      <c r="A232" s="35"/>
      <c r="B232" s="259"/>
      <c r="C232" s="63"/>
      <c r="D232" s="63"/>
      <c r="E232" s="63"/>
      <c r="F232" s="63"/>
      <c r="G232" s="63"/>
      <c r="H232" s="63"/>
      <c r="I232" s="63"/>
      <c r="J232" s="63"/>
      <c r="K232" s="63"/>
    </row>
    <row r="233" spans="1:12" s="3" customFormat="1">
      <c r="A233" s="35"/>
      <c r="B233" s="259"/>
      <c r="C233" s="63"/>
      <c r="D233" s="63"/>
      <c r="E233" s="63"/>
      <c r="F233" s="63"/>
      <c r="G233" s="63"/>
      <c r="H233" s="63"/>
      <c r="I233" s="63"/>
      <c r="J233" s="63"/>
      <c r="K233" s="63"/>
    </row>
    <row r="234" spans="1:12" s="3" customFormat="1">
      <c r="A234" s="35"/>
      <c r="B234" s="259"/>
      <c r="C234" s="63"/>
      <c r="D234" s="63"/>
      <c r="E234" s="63"/>
      <c r="F234" s="63"/>
      <c r="G234" s="63"/>
      <c r="H234" s="63"/>
      <c r="I234" s="63"/>
      <c r="J234" s="63"/>
      <c r="K234" s="63"/>
    </row>
    <row r="235" spans="1:12" s="3" customFormat="1">
      <c r="A235" s="64"/>
      <c r="B235" s="260"/>
      <c r="C235" s="65"/>
      <c r="D235" s="65"/>
      <c r="E235" s="65"/>
      <c r="F235" s="65"/>
      <c r="G235" s="65"/>
      <c r="H235" s="65"/>
      <c r="I235" s="65"/>
      <c r="J235" s="65"/>
      <c r="K235" s="65"/>
    </row>
    <row r="236" spans="1:12" s="3" customFormat="1">
      <c r="B236" s="246"/>
    </row>
    <row r="237" spans="1:12" s="3" customFormat="1">
      <c r="A237" s="31"/>
      <c r="B237" s="256"/>
      <c r="C237" s="33"/>
      <c r="D237" s="33"/>
      <c r="E237" s="33"/>
      <c r="F237" s="33"/>
      <c r="G237" s="33"/>
      <c r="H237" s="33"/>
      <c r="I237" s="33"/>
      <c r="J237" s="33"/>
      <c r="K237" s="33"/>
      <c r="L237" s="16"/>
    </row>
    <row r="238" spans="1:12" s="3" customFormat="1">
      <c r="A238" s="35"/>
      <c r="B238" s="259"/>
      <c r="C238" s="63"/>
      <c r="D238" s="63"/>
      <c r="E238" s="63"/>
      <c r="F238" s="63"/>
      <c r="G238" s="63"/>
      <c r="H238" s="63"/>
      <c r="I238" s="63"/>
      <c r="J238" s="63"/>
      <c r="K238" s="63"/>
    </row>
    <row r="239" spans="1:12" s="3" customFormat="1">
      <c r="B239" s="246"/>
    </row>
    <row r="240" spans="1:12" s="3" customFormat="1" ht="45.6" customHeight="1">
      <c r="A240" s="322"/>
      <c r="B240" s="322"/>
      <c r="C240" s="322"/>
      <c r="D240" s="322"/>
      <c r="E240" s="322"/>
      <c r="F240" s="322"/>
      <c r="G240" s="322"/>
      <c r="H240" s="322"/>
      <c r="I240" s="322"/>
      <c r="J240" s="294"/>
      <c r="K240" s="294"/>
    </row>
    <row r="241" spans="1:11" s="3" customFormat="1" ht="45.6" customHeight="1">
      <c r="A241" s="322"/>
      <c r="B241" s="322"/>
      <c r="C241" s="322"/>
      <c r="D241" s="322"/>
      <c r="E241" s="322"/>
      <c r="F241" s="322"/>
      <c r="G241" s="322"/>
      <c r="H241" s="322"/>
      <c r="I241" s="322"/>
      <c r="J241" s="294"/>
      <c r="K241" s="294"/>
    </row>
    <row r="242" spans="1:11" s="3" customFormat="1">
      <c r="B242" s="246"/>
    </row>
    <row r="243" spans="1:11" s="3" customFormat="1">
      <c r="B243" s="246"/>
    </row>
    <row r="244" spans="1:11" s="3" customFormat="1">
      <c r="B244" s="246"/>
    </row>
    <row r="245" spans="1:11" s="3" customFormat="1">
      <c r="B245" s="246"/>
    </row>
    <row r="246" spans="1:11" s="3" customFormat="1">
      <c r="B246" s="246"/>
    </row>
    <row r="247" spans="1:11" s="3" customFormat="1">
      <c r="B247" s="246"/>
    </row>
    <row r="248" spans="1:11" s="3" customFormat="1">
      <c r="B248" s="246"/>
    </row>
    <row r="249" spans="1:11" s="3" customFormat="1">
      <c r="B249" s="246"/>
    </row>
    <row r="250" spans="1:11" s="3" customFormat="1">
      <c r="B250" s="246"/>
    </row>
    <row r="251" spans="1:11" s="3" customFormat="1">
      <c r="B251" s="246"/>
    </row>
    <row r="252" spans="1:11" s="3" customFormat="1">
      <c r="B252" s="246"/>
    </row>
    <row r="253" spans="1:11" s="3" customFormat="1">
      <c r="B253" s="246"/>
    </row>
    <row r="254" spans="1:11" s="3" customFormat="1">
      <c r="B254" s="246"/>
    </row>
    <row r="255" spans="1:11" s="3" customFormat="1">
      <c r="B255" s="246"/>
    </row>
    <row r="256" spans="1:11" s="3" customFormat="1">
      <c r="B256" s="246"/>
    </row>
    <row r="257" spans="2:2" s="3" customFormat="1">
      <c r="B257" s="246"/>
    </row>
    <row r="258" spans="2:2" s="3" customFormat="1">
      <c r="B258" s="246"/>
    </row>
    <row r="259" spans="2:2" s="3" customFormat="1">
      <c r="B259" s="246"/>
    </row>
    <row r="260" spans="2:2" s="3" customFormat="1">
      <c r="B260" s="246"/>
    </row>
    <row r="261" spans="2:2" s="3" customFormat="1">
      <c r="B261" s="246"/>
    </row>
    <row r="262" spans="2:2" s="3" customFormat="1">
      <c r="B262" s="246"/>
    </row>
    <row r="263" spans="2:2" s="3" customFormat="1">
      <c r="B263" s="246"/>
    </row>
    <row r="264" spans="2:2" s="3" customFormat="1">
      <c r="B264" s="246"/>
    </row>
    <row r="265" spans="2:2" s="3" customFormat="1">
      <c r="B265" s="246"/>
    </row>
    <row r="266" spans="2:2" s="3" customFormat="1">
      <c r="B266" s="246"/>
    </row>
    <row r="267" spans="2:2" s="3" customFormat="1">
      <c r="B267" s="246"/>
    </row>
    <row r="268" spans="2:2" s="3" customFormat="1">
      <c r="B268" s="246"/>
    </row>
    <row r="269" spans="2:2" s="3" customFormat="1">
      <c r="B269" s="246"/>
    </row>
    <row r="270" spans="2:2" s="3" customFormat="1">
      <c r="B270" s="246"/>
    </row>
    <row r="271" spans="2:2" s="3" customFormat="1">
      <c r="B271" s="246"/>
    </row>
    <row r="272" spans="2:2" s="3" customFormat="1">
      <c r="B272" s="246"/>
    </row>
    <row r="273" spans="2:2" s="3" customFormat="1">
      <c r="B273" s="246"/>
    </row>
    <row r="274" spans="2:2" s="3" customFormat="1">
      <c r="B274" s="246"/>
    </row>
    <row r="275" spans="2:2" s="3" customFormat="1">
      <c r="B275" s="246"/>
    </row>
    <row r="276" spans="2:2" s="3" customFormat="1">
      <c r="B276" s="246"/>
    </row>
    <row r="277" spans="2:2" s="3" customFormat="1">
      <c r="B277" s="246"/>
    </row>
    <row r="278" spans="2:2" s="3" customFormat="1">
      <c r="B278" s="246"/>
    </row>
    <row r="279" spans="2:2" s="3" customFormat="1">
      <c r="B279" s="246"/>
    </row>
    <row r="280" spans="2:2" s="3" customFormat="1">
      <c r="B280" s="246"/>
    </row>
    <row r="281" spans="2:2" s="3" customFormat="1">
      <c r="B281" s="246"/>
    </row>
    <row r="282" spans="2:2" s="3" customFormat="1">
      <c r="B282" s="246"/>
    </row>
    <row r="283" spans="2:2" s="3" customFormat="1">
      <c r="B283" s="246"/>
    </row>
    <row r="284" spans="2:2" s="3" customFormat="1">
      <c r="B284" s="246"/>
    </row>
    <row r="285" spans="2:2" s="3" customFormat="1">
      <c r="B285" s="246"/>
    </row>
    <row r="286" spans="2:2" s="3" customFormat="1">
      <c r="B286" s="246"/>
    </row>
    <row r="287" spans="2:2" s="3" customFormat="1">
      <c r="B287" s="246"/>
    </row>
    <row r="288" spans="2:2" s="3" customFormat="1">
      <c r="B288" s="246"/>
    </row>
    <row r="289" spans="2:2" s="3" customFormat="1">
      <c r="B289" s="246"/>
    </row>
    <row r="290" spans="2:2" s="3" customFormat="1">
      <c r="B290" s="246"/>
    </row>
    <row r="291" spans="2:2" s="3" customFormat="1">
      <c r="B291" s="246"/>
    </row>
    <row r="292" spans="2:2" s="3" customFormat="1">
      <c r="B292" s="246"/>
    </row>
    <row r="293" spans="2:2" s="3" customFormat="1">
      <c r="B293" s="246"/>
    </row>
    <row r="294" spans="2:2" s="3" customFormat="1">
      <c r="B294" s="246"/>
    </row>
    <row r="295" spans="2:2" s="3" customFormat="1">
      <c r="B295" s="246"/>
    </row>
    <row r="296" spans="2:2" s="3" customFormat="1">
      <c r="B296" s="246"/>
    </row>
    <row r="297" spans="2:2" s="3" customFormat="1">
      <c r="B297" s="246"/>
    </row>
    <row r="298" spans="2:2" s="3" customFormat="1">
      <c r="B298" s="246"/>
    </row>
    <row r="299" spans="2:2" s="3" customFormat="1">
      <c r="B299" s="246"/>
    </row>
    <row r="300" spans="2:2" s="3" customFormat="1">
      <c r="B300" s="246"/>
    </row>
    <row r="301" spans="2:2" s="3" customFormat="1">
      <c r="B301" s="246"/>
    </row>
    <row r="302" spans="2:2" s="3" customFormat="1">
      <c r="B302" s="246"/>
    </row>
    <row r="303" spans="2:2" s="3" customFormat="1">
      <c r="B303" s="246"/>
    </row>
    <row r="304" spans="2:2" s="3" customFormat="1">
      <c r="B304" s="246"/>
    </row>
    <row r="305" spans="2:2" s="3" customFormat="1">
      <c r="B305" s="246"/>
    </row>
    <row r="306" spans="2:2" s="3" customFormat="1">
      <c r="B306" s="246"/>
    </row>
    <row r="307" spans="2:2" s="3" customFormat="1">
      <c r="B307" s="246"/>
    </row>
    <row r="308" spans="2:2" s="3" customFormat="1">
      <c r="B308" s="246"/>
    </row>
    <row r="309" spans="2:2" s="3" customFormat="1">
      <c r="B309" s="246"/>
    </row>
    <row r="310" spans="2:2" s="3" customFormat="1">
      <c r="B310" s="246"/>
    </row>
    <row r="311" spans="2:2" s="3" customFormat="1">
      <c r="B311" s="246"/>
    </row>
    <row r="312" spans="2:2" s="3" customFormat="1">
      <c r="B312" s="246"/>
    </row>
    <row r="313" spans="2:2" s="3" customFormat="1">
      <c r="B313" s="246"/>
    </row>
    <row r="314" spans="2:2" s="3" customFormat="1">
      <c r="B314" s="246"/>
    </row>
    <row r="315" spans="2:2" s="3" customFormat="1">
      <c r="B315" s="246"/>
    </row>
    <row r="316" spans="2:2" s="3" customFormat="1">
      <c r="B316" s="246"/>
    </row>
    <row r="317" spans="2:2" s="3" customFormat="1">
      <c r="B317" s="246"/>
    </row>
    <row r="318" spans="2:2" s="3" customFormat="1">
      <c r="B318" s="246"/>
    </row>
    <row r="319" spans="2:2" s="3" customFormat="1">
      <c r="B319" s="246"/>
    </row>
    <row r="320" spans="2:2" s="3" customFormat="1">
      <c r="B320" s="246"/>
    </row>
    <row r="321" spans="2:2" s="3" customFormat="1">
      <c r="B321" s="246"/>
    </row>
    <row r="322" spans="2:2" s="3" customFormat="1">
      <c r="B322" s="246"/>
    </row>
    <row r="323" spans="2:2" s="3" customFormat="1">
      <c r="B323" s="246"/>
    </row>
    <row r="324" spans="2:2" s="3" customFormat="1">
      <c r="B324" s="246"/>
    </row>
    <row r="325" spans="2:2" s="3" customFormat="1">
      <c r="B325" s="246"/>
    </row>
    <row r="326" spans="2:2" s="3" customFormat="1">
      <c r="B326" s="246"/>
    </row>
    <row r="327" spans="2:2" s="3" customFormat="1">
      <c r="B327" s="246"/>
    </row>
    <row r="328" spans="2:2" s="3" customFormat="1">
      <c r="B328" s="246"/>
    </row>
    <row r="329" spans="2:2" s="3" customFormat="1">
      <c r="B329" s="246"/>
    </row>
    <row r="330" spans="2:2" s="3" customFormat="1">
      <c r="B330" s="246"/>
    </row>
    <row r="331" spans="2:2" s="3" customFormat="1">
      <c r="B331" s="246"/>
    </row>
    <row r="332" spans="2:2" s="3" customFormat="1">
      <c r="B332" s="246"/>
    </row>
    <row r="333" spans="2:2" s="3" customFormat="1">
      <c r="B333" s="246"/>
    </row>
    <row r="334" spans="2:2" s="3" customFormat="1">
      <c r="B334" s="246"/>
    </row>
    <row r="335" spans="2:2" s="3" customFormat="1">
      <c r="B335" s="246"/>
    </row>
    <row r="336" spans="2:2" s="3" customFormat="1">
      <c r="B336" s="246"/>
    </row>
    <row r="337" spans="2:2" s="3" customFormat="1">
      <c r="B337" s="246"/>
    </row>
    <row r="338" spans="2:2" s="3" customFormat="1">
      <c r="B338" s="246"/>
    </row>
    <row r="339" spans="2:2" s="3" customFormat="1">
      <c r="B339" s="246"/>
    </row>
    <row r="340" spans="2:2" s="3" customFormat="1">
      <c r="B340" s="246"/>
    </row>
    <row r="341" spans="2:2" s="3" customFormat="1">
      <c r="B341" s="246"/>
    </row>
    <row r="342" spans="2:2" s="3" customFormat="1">
      <c r="B342" s="246"/>
    </row>
    <row r="343" spans="2:2" s="3" customFormat="1">
      <c r="B343" s="246"/>
    </row>
    <row r="344" spans="2:2" s="3" customFormat="1">
      <c r="B344" s="246"/>
    </row>
    <row r="345" spans="2:2" s="3" customFormat="1">
      <c r="B345" s="246"/>
    </row>
    <row r="346" spans="2:2" s="3" customFormat="1">
      <c r="B346" s="246"/>
    </row>
    <row r="347" spans="2:2" s="3" customFormat="1">
      <c r="B347" s="246"/>
    </row>
    <row r="348" spans="2:2" s="3" customFormat="1">
      <c r="B348" s="246"/>
    </row>
    <row r="349" spans="2:2" s="3" customFormat="1">
      <c r="B349" s="246"/>
    </row>
    <row r="350" spans="2:2" s="3" customFormat="1">
      <c r="B350" s="246"/>
    </row>
    <row r="351" spans="2:2" s="3" customFormat="1">
      <c r="B351" s="246"/>
    </row>
    <row r="352" spans="2:2" s="3" customFormat="1">
      <c r="B352" s="246"/>
    </row>
    <row r="353" spans="2:2" s="3" customFormat="1">
      <c r="B353" s="246"/>
    </row>
    <row r="354" spans="2:2" s="3" customFormat="1">
      <c r="B354" s="246"/>
    </row>
    <row r="355" spans="2:2" s="3" customFormat="1">
      <c r="B355" s="246"/>
    </row>
    <row r="356" spans="2:2" s="3" customFormat="1">
      <c r="B356" s="246"/>
    </row>
    <row r="357" spans="2:2" s="3" customFormat="1">
      <c r="B357" s="246"/>
    </row>
    <row r="358" spans="2:2" s="3" customFormat="1">
      <c r="B358" s="246"/>
    </row>
    <row r="359" spans="2:2" s="3" customFormat="1">
      <c r="B359" s="246"/>
    </row>
    <row r="360" spans="2:2" s="3" customFormat="1">
      <c r="B360" s="246"/>
    </row>
    <row r="361" spans="2:2" s="3" customFormat="1">
      <c r="B361" s="246"/>
    </row>
    <row r="362" spans="2:2" s="3" customFormat="1">
      <c r="B362" s="246"/>
    </row>
    <row r="363" spans="2:2" s="3" customFormat="1">
      <c r="B363" s="246"/>
    </row>
    <row r="364" spans="2:2" s="3" customFormat="1">
      <c r="B364" s="246"/>
    </row>
    <row r="365" spans="2:2" s="3" customFormat="1">
      <c r="B365" s="246"/>
    </row>
    <row r="366" spans="2:2" s="3" customFormat="1">
      <c r="B366" s="246"/>
    </row>
    <row r="367" spans="2:2" s="3" customFormat="1">
      <c r="B367" s="246"/>
    </row>
    <row r="368" spans="2:2" s="3" customFormat="1">
      <c r="B368" s="246"/>
    </row>
    <row r="369" spans="2:2" s="3" customFormat="1">
      <c r="B369" s="246"/>
    </row>
    <row r="370" spans="2:2" s="3" customFormat="1">
      <c r="B370" s="246"/>
    </row>
    <row r="371" spans="2:2" s="3" customFormat="1">
      <c r="B371" s="246"/>
    </row>
    <row r="372" spans="2:2" s="3" customFormat="1">
      <c r="B372" s="246"/>
    </row>
    <row r="373" spans="2:2" s="3" customFormat="1">
      <c r="B373" s="246"/>
    </row>
    <row r="374" spans="2:2" s="3" customFormat="1">
      <c r="B374" s="246"/>
    </row>
    <row r="375" spans="2:2" s="3" customFormat="1">
      <c r="B375" s="246"/>
    </row>
    <row r="376" spans="2:2" s="3" customFormat="1">
      <c r="B376" s="246"/>
    </row>
    <row r="377" spans="2:2" s="3" customFormat="1">
      <c r="B377" s="246"/>
    </row>
    <row r="378" spans="2:2" s="3" customFormat="1">
      <c r="B378" s="246"/>
    </row>
    <row r="379" spans="2:2" s="3" customFormat="1">
      <c r="B379" s="246"/>
    </row>
    <row r="380" spans="2:2" s="3" customFormat="1">
      <c r="B380" s="246"/>
    </row>
    <row r="381" spans="2:2" s="3" customFormat="1">
      <c r="B381" s="246"/>
    </row>
    <row r="382" spans="2:2" s="3" customFormat="1">
      <c r="B382" s="246"/>
    </row>
    <row r="383" spans="2:2" s="3" customFormat="1">
      <c r="B383" s="246"/>
    </row>
    <row r="384" spans="2:2" s="3" customFormat="1">
      <c r="B384" s="246"/>
    </row>
    <row r="385" spans="2:2" s="3" customFormat="1">
      <c r="B385" s="246"/>
    </row>
    <row r="386" spans="2:2" s="3" customFormat="1">
      <c r="B386" s="246"/>
    </row>
    <row r="387" spans="2:2" s="3" customFormat="1">
      <c r="B387" s="246"/>
    </row>
    <row r="388" spans="2:2" s="3" customFormat="1">
      <c r="B388" s="246"/>
    </row>
    <row r="389" spans="2:2" s="3" customFormat="1">
      <c r="B389" s="246"/>
    </row>
    <row r="390" spans="2:2" s="3" customFormat="1">
      <c r="B390" s="246"/>
    </row>
    <row r="391" spans="2:2" s="3" customFormat="1">
      <c r="B391" s="246"/>
    </row>
    <row r="392" spans="2:2" s="3" customFormat="1">
      <c r="B392" s="246"/>
    </row>
    <row r="393" spans="2:2" s="3" customFormat="1">
      <c r="B393" s="246"/>
    </row>
    <row r="394" spans="2:2" s="3" customFormat="1">
      <c r="B394" s="246"/>
    </row>
    <row r="395" spans="2:2" s="3" customFormat="1">
      <c r="B395" s="246"/>
    </row>
    <row r="396" spans="2:2" s="3" customFormat="1">
      <c r="B396" s="246"/>
    </row>
    <row r="397" spans="2:2" s="3" customFormat="1">
      <c r="B397" s="246"/>
    </row>
    <row r="398" spans="2:2" s="3" customFormat="1">
      <c r="B398" s="246"/>
    </row>
    <row r="399" spans="2:2" s="3" customFormat="1">
      <c r="B399" s="246"/>
    </row>
    <row r="400" spans="2:2" s="3" customFormat="1">
      <c r="B400" s="246"/>
    </row>
    <row r="401" spans="2:2" s="3" customFormat="1">
      <c r="B401" s="246"/>
    </row>
    <row r="402" spans="2:2" s="3" customFormat="1">
      <c r="B402" s="246"/>
    </row>
    <row r="403" spans="2:2" s="3" customFormat="1">
      <c r="B403" s="246"/>
    </row>
    <row r="404" spans="2:2" s="3" customFormat="1">
      <c r="B404" s="246"/>
    </row>
    <row r="405" spans="2:2" s="3" customFormat="1">
      <c r="B405" s="246"/>
    </row>
    <row r="406" spans="2:2" s="3" customFormat="1">
      <c r="B406" s="246"/>
    </row>
    <row r="407" spans="2:2" s="3" customFormat="1">
      <c r="B407" s="246"/>
    </row>
    <row r="408" spans="2:2" s="3" customFormat="1">
      <c r="B408" s="246"/>
    </row>
    <row r="409" spans="2:2" s="3" customFormat="1">
      <c r="B409" s="246"/>
    </row>
    <row r="410" spans="2:2" s="3" customFormat="1">
      <c r="B410" s="246"/>
    </row>
    <row r="411" spans="2:2" s="3" customFormat="1">
      <c r="B411" s="246"/>
    </row>
    <row r="412" spans="2:2" s="3" customFormat="1">
      <c r="B412" s="246"/>
    </row>
    <row r="413" spans="2:2" s="3" customFormat="1">
      <c r="B413" s="246"/>
    </row>
    <row r="414" spans="2:2" s="3" customFormat="1">
      <c r="B414" s="246"/>
    </row>
    <row r="415" spans="2:2" s="3" customFormat="1">
      <c r="B415" s="246"/>
    </row>
    <row r="416" spans="2:2" s="3" customFormat="1">
      <c r="B416" s="246"/>
    </row>
    <row r="417" spans="2:2" s="3" customFormat="1">
      <c r="B417" s="246"/>
    </row>
    <row r="418" spans="2:2" s="3" customFormat="1">
      <c r="B418" s="246"/>
    </row>
    <row r="419" spans="2:2" s="3" customFormat="1">
      <c r="B419" s="246"/>
    </row>
    <row r="420" spans="2:2" s="3" customFormat="1">
      <c r="B420" s="246"/>
    </row>
    <row r="421" spans="2:2" s="3" customFormat="1">
      <c r="B421" s="246"/>
    </row>
    <row r="422" spans="2:2" s="3" customFormat="1">
      <c r="B422" s="246"/>
    </row>
    <row r="423" spans="2:2" s="3" customFormat="1">
      <c r="B423" s="246"/>
    </row>
    <row r="424" spans="2:2" s="3" customFormat="1">
      <c r="B424" s="246"/>
    </row>
    <row r="425" spans="2:2" s="3" customFormat="1">
      <c r="B425" s="246"/>
    </row>
    <row r="426" spans="2:2" s="3" customFormat="1">
      <c r="B426" s="246"/>
    </row>
    <row r="427" spans="2:2" s="3" customFormat="1">
      <c r="B427" s="246"/>
    </row>
    <row r="428" spans="2:2" s="3" customFormat="1">
      <c r="B428" s="246"/>
    </row>
  </sheetData>
  <mergeCells count="4">
    <mergeCell ref="A24:A25"/>
    <mergeCell ref="A27:A28"/>
    <mergeCell ref="A240:I240"/>
    <mergeCell ref="A241:I241"/>
  </mergeCells>
  <hyperlinks>
    <hyperlink ref="B6" r:id="rId1"/>
    <hyperlink ref="B8" r:id="rId2"/>
    <hyperlink ref="B9" r:id="rId3"/>
    <hyperlink ref="B14" r:id="rId4"/>
    <hyperlink ref="B22" r:id="rId5"/>
    <hyperlink ref="B23" r:id="rId6"/>
    <hyperlink ref="B24" r:id="rId7"/>
    <hyperlink ref="B27" r:id="rId8"/>
    <hyperlink ref="B16" r:id="rId9"/>
    <hyperlink ref="B30" r:id="rId10"/>
    <hyperlink ref="B31" r:id="rId11"/>
    <hyperlink ref="B35" r:id="rId12"/>
    <hyperlink ref="B17" r:id="rId13"/>
    <hyperlink ref="B18" r:id="rId14"/>
    <hyperlink ref="B19" r:id="rId15"/>
    <hyperlink ref="B42" r:id="rId16"/>
    <hyperlink ref="B43" r:id="rId17"/>
    <hyperlink ref="B44" r:id="rId18"/>
    <hyperlink ref="B50" r:id="rId19"/>
    <hyperlink ref="B47" r:id="rId20"/>
    <hyperlink ref="B51" r:id="rId21"/>
    <hyperlink ref="B53" r:id="rId22"/>
    <hyperlink ref="B56" r:id="rId23"/>
    <hyperlink ref="B54" r:id="rId24"/>
    <hyperlink ref="B52" r:id="rId25"/>
    <hyperlink ref="B59" r:id="rId26"/>
    <hyperlink ref="B55" r:id="rId27"/>
    <hyperlink ref="B60" r:id="rId28"/>
    <hyperlink ref="B67" r:id="rId29"/>
    <hyperlink ref="B66" r:id="rId30"/>
    <hyperlink ref="B68" r:id="rId31"/>
    <hyperlink ref="B65" r:id="rId32"/>
    <hyperlink ref="B64" r:id="rId33"/>
    <hyperlink ref="B72" r:id="rId34"/>
    <hyperlink ref="B73" r:id="rId35"/>
    <hyperlink ref="B79" r:id="rId36"/>
    <hyperlink ref="B74" r:id="rId37"/>
    <hyperlink ref="B75" r:id="rId38"/>
    <hyperlink ref="B76" r:id="rId39"/>
    <hyperlink ref="B88" r:id="rId40"/>
    <hyperlink ref="B83" r:id="rId41"/>
    <hyperlink ref="B84" r:id="rId42"/>
    <hyperlink ref="B82" r:id="rId43"/>
    <hyperlink ref="B87" r:id="rId44"/>
    <hyperlink ref="B93" r:id="rId45"/>
    <hyperlink ref="B97" r:id="rId46"/>
    <hyperlink ref="B78" r:id="rId47"/>
    <hyperlink ref="B94" r:id="rId48"/>
    <hyperlink ref="B77" r:id="rId49"/>
    <hyperlink ref="B32" r:id="rId50"/>
    <hyperlink ref="B89" r:id="rId51"/>
    <hyperlink ref="B7" r:id="rId52"/>
    <hyperlink ref="B15" r:id="rId53"/>
    <hyperlink ref="B62" r:id="rId54"/>
    <hyperlink ref="B61" r:id="rId55"/>
    <hyperlink ref="B36" r:id="rId56"/>
    <hyperlink ref="B37" r:id="rId57"/>
    <hyperlink ref="B90" r:id="rId58"/>
    <hyperlink ref="B80" r:id="rId59"/>
  </hyperlinks>
  <pageMargins left="0.25" right="0.25" top="0.75" bottom="0.75" header="0.3" footer="0.3"/>
  <pageSetup paperSize="9" scale="59" fitToHeight="0" orientation="portrait" r:id="rId60"/>
  <drawing r:id="rId6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255"/>
  <sheetViews>
    <sheetView showGridLines="0" zoomScale="90" zoomScaleNormal="90" zoomScaleSheetLayoutView="85" workbookViewId="0">
      <selection activeCell="C1" sqref="C1:G1048576"/>
    </sheetView>
  </sheetViews>
  <sheetFormatPr defaultColWidth="9.109375" defaultRowHeight="13.8" outlineLevelRow="2"/>
  <cols>
    <col min="1" max="1" width="95.44140625" style="13" customWidth="1"/>
    <col min="2" max="2" width="17.44140625" style="13" customWidth="1"/>
    <col min="3" max="3" width="12.88671875" style="13" customWidth="1"/>
    <col min="4" max="8" width="14.44140625" style="13" customWidth="1"/>
    <col min="9" max="9" width="17.5546875" style="13" customWidth="1"/>
    <col min="10" max="10" width="12.33203125" style="13" bestFit="1" customWidth="1"/>
    <col min="11" max="16384" width="9.109375" style="13"/>
  </cols>
  <sheetData>
    <row r="1" spans="1:9">
      <c r="A1" s="16"/>
      <c r="B1" s="16"/>
      <c r="C1" s="16"/>
      <c r="D1" s="16"/>
      <c r="E1" s="16"/>
      <c r="F1" s="16"/>
      <c r="G1" s="16"/>
      <c r="H1" s="16"/>
      <c r="I1" s="16"/>
    </row>
    <row r="2" spans="1:9" ht="36">
      <c r="A2" s="66" t="s">
        <v>113</v>
      </c>
      <c r="B2" s="17"/>
      <c r="C2" s="17"/>
      <c r="D2" s="17"/>
      <c r="E2" s="17"/>
      <c r="F2" s="17"/>
      <c r="G2" s="17"/>
      <c r="H2" s="17"/>
    </row>
    <row r="3" spans="1:9">
      <c r="A3" s="16"/>
      <c r="B3" s="16"/>
      <c r="C3" s="16"/>
      <c r="D3" s="16"/>
      <c r="E3" s="16"/>
      <c r="F3" s="16"/>
      <c r="G3" s="16"/>
      <c r="H3" s="16"/>
      <c r="I3" s="16"/>
    </row>
    <row r="4" spans="1:9">
      <c r="A4" s="16"/>
      <c r="B4" s="16"/>
      <c r="C4" s="16"/>
      <c r="D4" s="16"/>
      <c r="E4" s="16"/>
      <c r="F4" s="16"/>
      <c r="G4" s="16"/>
      <c r="H4" s="16"/>
      <c r="I4" s="16"/>
    </row>
    <row r="5" spans="1:9" ht="15.6">
      <c r="A5" s="288" t="s">
        <v>106</v>
      </c>
      <c r="B5" s="130"/>
      <c r="C5" s="130"/>
      <c r="D5" s="130"/>
      <c r="E5" s="130"/>
      <c r="F5" s="130"/>
      <c r="G5" s="130"/>
      <c r="H5" s="130"/>
      <c r="I5" s="130"/>
    </row>
    <row r="6" spans="1:9" outlineLevel="1">
      <c r="A6" s="136" t="s">
        <v>102</v>
      </c>
      <c r="B6" s="97" t="s">
        <v>3</v>
      </c>
      <c r="C6" s="97" t="s">
        <v>309</v>
      </c>
      <c r="D6" s="97">
        <v>2019</v>
      </c>
      <c r="E6" s="97">
        <v>2020</v>
      </c>
      <c r="F6" s="97">
        <v>2021</v>
      </c>
      <c r="G6" s="97">
        <v>2022</v>
      </c>
      <c r="H6" s="97">
        <v>2023</v>
      </c>
      <c r="I6" s="130"/>
    </row>
    <row r="7" spans="1:9" s="14" customFormat="1" outlineLevel="1">
      <c r="A7" s="118" t="s">
        <v>45</v>
      </c>
      <c r="B7" s="102" t="s">
        <v>1</v>
      </c>
      <c r="C7" s="107">
        <f t="shared" ref="C7:D7" si="0">SUM(C10:C13)</f>
        <v>32.225088000000007</v>
      </c>
      <c r="D7" s="107">
        <f t="shared" si="0"/>
        <v>28.874856000000001</v>
      </c>
      <c r="E7" s="107">
        <f>SUM(E10:E13)</f>
        <v>30.188962000000004</v>
      </c>
      <c r="F7" s="107">
        <f>SUM(F10:F13)</f>
        <v>28.227149999999998</v>
      </c>
      <c r="G7" s="107">
        <f t="shared" ref="G7:H7" si="1">SUM(G10:G13)</f>
        <v>29.233599999999999</v>
      </c>
      <c r="H7" s="107">
        <f t="shared" si="1"/>
        <v>29.710999999999999</v>
      </c>
      <c r="I7" s="131"/>
    </row>
    <row r="8" spans="1:9" s="14" customFormat="1" outlineLevel="1">
      <c r="A8" s="137" t="s">
        <v>215</v>
      </c>
      <c r="B8" s="102" t="s">
        <v>1</v>
      </c>
      <c r="C8" s="198">
        <v>11.360522999999999</v>
      </c>
      <c r="D8" s="198">
        <v>11.211059000000001</v>
      </c>
      <c r="E8" s="198">
        <v>11.084041000000001</v>
      </c>
      <c r="F8" s="107">
        <v>10.519464000000001</v>
      </c>
      <c r="G8" s="107">
        <v>11.692</v>
      </c>
      <c r="H8" s="107">
        <v>12.085000000000001</v>
      </c>
      <c r="I8" s="131"/>
    </row>
    <row r="9" spans="1:9" s="14" customFormat="1" outlineLevel="1">
      <c r="A9" s="137" t="s">
        <v>216</v>
      </c>
      <c r="B9" s="102" t="s">
        <v>1</v>
      </c>
      <c r="C9" s="198">
        <v>5.8015119999999998</v>
      </c>
      <c r="D9" s="198">
        <v>4.7178840000000006</v>
      </c>
      <c r="E9" s="198">
        <v>4.5821010000000006</v>
      </c>
      <c r="F9" s="107">
        <v>4.4378349999999998</v>
      </c>
      <c r="G9" s="215">
        <v>4.5190000000000001</v>
      </c>
      <c r="H9" s="215">
        <v>4.3099999999999996</v>
      </c>
      <c r="I9" s="132"/>
    </row>
    <row r="10" spans="1:9" outlineLevel="1">
      <c r="A10" s="183" t="s">
        <v>31</v>
      </c>
      <c r="B10" s="105" t="s">
        <v>1</v>
      </c>
      <c r="C10" s="196">
        <v>11.656058000000002</v>
      </c>
      <c r="D10" s="196">
        <v>9.2210640000000001</v>
      </c>
      <c r="E10" s="196">
        <v>10.003224999999999</v>
      </c>
      <c r="F10" s="108">
        <v>10.120209000000001</v>
      </c>
      <c r="G10" s="108">
        <v>10.141299999999999</v>
      </c>
      <c r="H10" s="108">
        <v>10.055999999999999</v>
      </c>
      <c r="I10" s="130"/>
    </row>
    <row r="11" spans="1:9" outlineLevel="1">
      <c r="A11" s="183" t="s">
        <v>30</v>
      </c>
      <c r="B11" s="105" t="s">
        <v>1</v>
      </c>
      <c r="C11" s="196">
        <v>6.9504199999999994</v>
      </c>
      <c r="D11" s="196">
        <v>7.0024069999999989</v>
      </c>
      <c r="E11" s="196">
        <v>7.2861750000000001</v>
      </c>
      <c r="F11" s="108">
        <v>6.8759440000000005</v>
      </c>
      <c r="G11" s="108">
        <v>7.3238000000000003</v>
      </c>
      <c r="H11" s="108">
        <v>8.2170000000000005</v>
      </c>
      <c r="I11" s="130"/>
    </row>
    <row r="12" spans="1:9" outlineLevel="1">
      <c r="A12" s="183" t="s">
        <v>32</v>
      </c>
      <c r="B12" s="105" t="s">
        <v>1</v>
      </c>
      <c r="C12" s="196">
        <v>1.2164600000000001</v>
      </c>
      <c r="D12" s="196">
        <v>1.1624989999999999</v>
      </c>
      <c r="E12" s="196">
        <v>1.068854</v>
      </c>
      <c r="F12" s="108">
        <v>1.1657460000000002</v>
      </c>
      <c r="G12" s="108">
        <v>1.575</v>
      </c>
      <c r="H12" s="108">
        <v>1.2030000000000001</v>
      </c>
      <c r="I12" s="130"/>
    </row>
    <row r="13" spans="1:9" outlineLevel="1">
      <c r="A13" s="183" t="s">
        <v>46</v>
      </c>
      <c r="B13" s="105" t="s">
        <v>1</v>
      </c>
      <c r="C13" s="197">
        <v>12.402150000000002</v>
      </c>
      <c r="D13" s="197">
        <v>11.488886000000001</v>
      </c>
      <c r="E13" s="197">
        <v>11.830708</v>
      </c>
      <c r="F13" s="108">
        <v>10.065251</v>
      </c>
      <c r="G13" s="108">
        <v>10.1935</v>
      </c>
      <c r="H13" s="108">
        <v>10.234999999999999</v>
      </c>
      <c r="I13" s="130"/>
    </row>
    <row r="14" spans="1:9" outlineLevel="1">
      <c r="A14" s="110"/>
      <c r="B14" s="110"/>
      <c r="C14" s="110"/>
      <c r="D14" s="110"/>
      <c r="E14" s="110"/>
      <c r="F14" s="108"/>
      <c r="G14" s="108"/>
      <c r="H14" s="108"/>
      <c r="I14" s="130"/>
    </row>
    <row r="15" spans="1:9" ht="15.6" outlineLevel="1">
      <c r="A15" s="136" t="s">
        <v>43</v>
      </c>
      <c r="B15" s="97" t="s">
        <v>3</v>
      </c>
      <c r="C15" s="97">
        <v>2018</v>
      </c>
      <c r="D15" s="97">
        <v>2019</v>
      </c>
      <c r="E15" s="97">
        <v>2020</v>
      </c>
      <c r="F15" s="97">
        <v>2021</v>
      </c>
      <c r="G15" s="97">
        <v>2022</v>
      </c>
      <c r="H15" s="97">
        <v>2023</v>
      </c>
      <c r="I15" s="133" t="s">
        <v>48</v>
      </c>
    </row>
    <row r="16" spans="1:9" s="14" customFormat="1" outlineLevel="1">
      <c r="A16" s="118" t="s">
        <v>45</v>
      </c>
      <c r="B16" s="102" t="s">
        <v>47</v>
      </c>
      <c r="C16" s="107">
        <f t="shared" ref="C16:H16" si="2">C7/C245*1000</f>
        <v>1.0484901291066029</v>
      </c>
      <c r="D16" s="107">
        <f t="shared" si="2"/>
        <v>0.88846070472798555</v>
      </c>
      <c r="E16" s="107">
        <f t="shared" si="2"/>
        <v>0.89234613224557369</v>
      </c>
      <c r="F16" s="107">
        <f t="shared" si="2"/>
        <v>0.80080292004236164</v>
      </c>
      <c r="G16" s="107">
        <f>G7/G245*1000</f>
        <v>0.79286952087309281</v>
      </c>
      <c r="H16" s="107">
        <f t="shared" si="2"/>
        <v>0.79914053548417319</v>
      </c>
      <c r="I16" s="174">
        <v>0.8</v>
      </c>
    </row>
    <row r="17" spans="1:9" s="14" customFormat="1" outlineLevel="1">
      <c r="A17" s="137" t="s">
        <v>215</v>
      </c>
      <c r="B17" s="102" t="s">
        <v>99</v>
      </c>
      <c r="C17" s="107">
        <f t="shared" ref="C17:H17" si="3">C8/C248*1000</f>
        <v>3.0514431909750197</v>
      </c>
      <c r="D17" s="107">
        <f t="shared" si="3"/>
        <v>2.9248784242108012</v>
      </c>
      <c r="E17" s="107">
        <f t="shared" si="3"/>
        <v>3.1435170164492345</v>
      </c>
      <c r="F17" s="107">
        <f t="shared" si="3"/>
        <v>1.9365729013254789</v>
      </c>
      <c r="G17" s="215">
        <f t="shared" si="3"/>
        <v>1.4149824518939853</v>
      </c>
      <c r="H17" s="215">
        <f t="shared" si="3"/>
        <v>2.3129186602870817</v>
      </c>
      <c r="I17" s="175"/>
    </row>
    <row r="18" spans="1:9" s="14" customFormat="1" outlineLevel="1">
      <c r="A18" s="137" t="s">
        <v>216</v>
      </c>
      <c r="B18" s="102" t="s">
        <v>99</v>
      </c>
      <c r="C18" s="107">
        <f t="shared" ref="C18:H18" si="4">C9/C248*1000</f>
        <v>1.558289551437013</v>
      </c>
      <c r="D18" s="107">
        <f t="shared" si="4"/>
        <v>1.2308593790764417</v>
      </c>
      <c r="E18" s="107">
        <f t="shared" si="4"/>
        <v>1.2995181508791835</v>
      </c>
      <c r="F18" s="107">
        <f t="shared" si="4"/>
        <v>0.8169799337260677</v>
      </c>
      <c r="G18" s="215">
        <f t="shared" si="4"/>
        <v>0.54689580055669851</v>
      </c>
      <c r="H18" s="215">
        <f t="shared" si="4"/>
        <v>0.82488038277511955</v>
      </c>
      <c r="I18" s="175"/>
    </row>
    <row r="19" spans="1:9" outlineLevel="1">
      <c r="A19" s="183" t="s">
        <v>31</v>
      </c>
      <c r="B19" s="105" t="s">
        <v>47</v>
      </c>
      <c r="C19" s="108">
        <f t="shared" ref="C19:H19" si="5">C10/C241*1000</f>
        <v>1.0602180152130962</v>
      </c>
      <c r="D19" s="108">
        <f t="shared" si="5"/>
        <v>0.7927298894813164</v>
      </c>
      <c r="E19" s="108">
        <f t="shared" si="5"/>
        <v>0.85945742761405608</v>
      </c>
      <c r="F19" s="108">
        <f t="shared" si="5"/>
        <v>0.86244422665147424</v>
      </c>
      <c r="G19" s="108">
        <f t="shared" si="5"/>
        <v>0.84724353884903358</v>
      </c>
      <c r="H19" s="108">
        <f t="shared" si="5"/>
        <v>0.85477629908816499</v>
      </c>
      <c r="I19" s="176"/>
    </row>
    <row r="20" spans="1:9" outlineLevel="1">
      <c r="A20" s="183" t="s">
        <v>30</v>
      </c>
      <c r="B20" s="105" t="s">
        <v>47</v>
      </c>
      <c r="C20" s="108">
        <f t="shared" ref="C20:H20" si="6">C11/C242*1000</f>
        <v>1.2514266324286705</v>
      </c>
      <c r="D20" s="108">
        <f t="shared" si="6"/>
        <v>1.1767720645507835</v>
      </c>
      <c r="E20" s="108">
        <f t="shared" si="6"/>
        <v>1.1938677699492053</v>
      </c>
      <c r="F20" s="108">
        <f t="shared" si="6"/>
        <v>1.1380751397323436</v>
      </c>
      <c r="G20" s="108">
        <f t="shared" si="6"/>
        <v>1.2858186129753237</v>
      </c>
      <c r="H20" s="108">
        <f t="shared" si="6"/>
        <v>1.3398784146353795</v>
      </c>
      <c r="I20" s="176"/>
    </row>
    <row r="21" spans="1:9" outlineLevel="1">
      <c r="A21" s="183" t="s">
        <v>32</v>
      </c>
      <c r="B21" s="105" t="s">
        <v>47</v>
      </c>
      <c r="C21" s="108">
        <f t="shared" ref="C21:H21" si="7">C12/C243*1000</f>
        <v>1.8647957214903015</v>
      </c>
      <c r="D21" s="108">
        <f t="shared" si="7"/>
        <v>1.8911268625439801</v>
      </c>
      <c r="E21" s="108">
        <f t="shared" si="7"/>
        <v>1.7211819645732689</v>
      </c>
      <c r="F21" s="108">
        <f t="shared" si="7"/>
        <v>1.0141377766974693</v>
      </c>
      <c r="G21" s="108">
        <f t="shared" si="7"/>
        <v>0.59055962915170657</v>
      </c>
      <c r="H21" s="108">
        <f t="shared" si="7"/>
        <v>0.45072668583654463</v>
      </c>
      <c r="I21" s="176"/>
    </row>
    <row r="22" spans="1:9" outlineLevel="1">
      <c r="A22" s="183" t="s">
        <v>46</v>
      </c>
      <c r="B22" s="105" t="s">
        <v>47</v>
      </c>
      <c r="C22" s="108">
        <f t="shared" ref="C22:H22" si="8">C13/C244*1000</f>
        <v>0.916342138906591</v>
      </c>
      <c r="D22" s="108">
        <f t="shared" si="8"/>
        <v>0.80327270685278696</v>
      </c>
      <c r="E22" s="108">
        <f t="shared" si="8"/>
        <v>0.76485053012671322</v>
      </c>
      <c r="F22" s="108">
        <f t="shared" si="8"/>
        <v>0.61662996998100839</v>
      </c>
      <c r="G22" s="108">
        <f t="shared" si="8"/>
        <v>0.61636518921512573</v>
      </c>
      <c r="H22" s="108">
        <f t="shared" si="8"/>
        <v>0.6161007965656673</v>
      </c>
      <c r="I22" s="176"/>
    </row>
    <row r="23" spans="1:9">
      <c r="A23" s="110"/>
      <c r="B23" s="110"/>
      <c r="C23" s="110"/>
      <c r="D23" s="110"/>
      <c r="E23" s="110"/>
      <c r="F23" s="108"/>
      <c r="G23" s="108"/>
      <c r="H23" s="108"/>
      <c r="I23" s="110"/>
    </row>
    <row r="24" spans="1:9" ht="15.6">
      <c r="A24" s="288" t="s">
        <v>139</v>
      </c>
      <c r="B24" s="110"/>
      <c r="C24" s="110"/>
      <c r="D24" s="110"/>
      <c r="E24" s="110"/>
      <c r="F24" s="108"/>
      <c r="G24" s="108"/>
      <c r="H24" s="108"/>
      <c r="I24" s="110"/>
    </row>
    <row r="25" spans="1:9" outlineLevel="1">
      <c r="A25" s="136" t="s">
        <v>126</v>
      </c>
      <c r="B25" s="97" t="s">
        <v>3</v>
      </c>
      <c r="C25" s="97">
        <v>2018</v>
      </c>
      <c r="D25" s="97">
        <v>2019</v>
      </c>
      <c r="E25" s="97">
        <v>2020</v>
      </c>
      <c r="F25" s="97">
        <v>2021</v>
      </c>
      <c r="G25" s="97">
        <v>2022</v>
      </c>
      <c r="H25" s="97">
        <v>2023</v>
      </c>
      <c r="I25" s="110"/>
    </row>
    <row r="26" spans="1:9" s="14" customFormat="1" outlineLevel="1">
      <c r="A26" s="281" t="s">
        <v>247</v>
      </c>
      <c r="B26" s="282" t="s">
        <v>87</v>
      </c>
      <c r="C26" s="215">
        <f t="shared" ref="C26:H26" si="9">C28+C30+C31+C32</f>
        <v>224.166</v>
      </c>
      <c r="D26" s="215">
        <f t="shared" si="9"/>
        <v>190.10399999999998</v>
      </c>
      <c r="E26" s="215">
        <f t="shared" si="9"/>
        <v>226.59200000000004</v>
      </c>
      <c r="F26" s="215">
        <f t="shared" si="9"/>
        <v>228.45600000000002</v>
      </c>
      <c r="G26" s="215">
        <f t="shared" si="9"/>
        <v>236.87267</v>
      </c>
      <c r="H26" s="215">
        <f t="shared" si="9"/>
        <v>224.902356</v>
      </c>
      <c r="I26" s="132"/>
    </row>
    <row r="27" spans="1:9" s="14" customFormat="1" outlineLevel="1">
      <c r="A27" s="281" t="s">
        <v>249</v>
      </c>
      <c r="B27" s="282" t="s">
        <v>87</v>
      </c>
      <c r="C27" s="215">
        <v>112.953</v>
      </c>
      <c r="D27" s="283">
        <v>110.17099999999998</v>
      </c>
      <c r="E27" s="283">
        <v>122.11700000000002</v>
      </c>
      <c r="F27" s="283">
        <f>F29+F30+F31+F32</f>
        <v>120.82274000000001</v>
      </c>
      <c r="G27" s="283">
        <f t="shared" ref="G27:H27" si="10">G29+G30+G31+G32</f>
        <v>125.12166999999999</v>
      </c>
      <c r="H27" s="283">
        <f t="shared" si="10"/>
        <v>119.87840600000001</v>
      </c>
      <c r="I27" s="132"/>
    </row>
    <row r="28" spans="1:9" outlineLevel="1">
      <c r="A28" s="284" t="s">
        <v>248</v>
      </c>
      <c r="B28" s="255" t="s">
        <v>87</v>
      </c>
      <c r="C28" s="114">
        <v>184.24600000000001</v>
      </c>
      <c r="D28" s="114">
        <v>145.404</v>
      </c>
      <c r="E28" s="114">
        <v>179.22900000000001</v>
      </c>
      <c r="F28" s="114">
        <v>179.78800000000001</v>
      </c>
      <c r="G28" s="114">
        <v>186.87799999999999</v>
      </c>
      <c r="H28" s="114">
        <v>174.42438999999999</v>
      </c>
      <c r="I28" s="110"/>
    </row>
    <row r="29" spans="1:9" outlineLevel="1">
      <c r="A29" s="285" t="s">
        <v>246</v>
      </c>
      <c r="B29" s="255" t="s">
        <v>87</v>
      </c>
      <c r="C29" s="114">
        <v>73.031999999999996</v>
      </c>
      <c r="D29" s="114">
        <v>65.47</v>
      </c>
      <c r="E29" s="114">
        <v>74.754000000000005</v>
      </c>
      <c r="F29" s="114">
        <v>72.154740000000004</v>
      </c>
      <c r="G29" s="114">
        <v>75.126999999999995</v>
      </c>
      <c r="H29" s="114">
        <v>69.400440000000003</v>
      </c>
      <c r="I29" s="234"/>
    </row>
    <row r="30" spans="1:9" outlineLevel="1">
      <c r="A30" s="183" t="s">
        <v>30</v>
      </c>
      <c r="B30" s="112" t="s">
        <v>87</v>
      </c>
      <c r="C30" s="108">
        <v>7.944</v>
      </c>
      <c r="D30" s="108">
        <v>8.4979999999999993</v>
      </c>
      <c r="E30" s="108">
        <v>8.5009999999999994</v>
      </c>
      <c r="F30" s="108">
        <v>8.9890000000000008</v>
      </c>
      <c r="G30" s="108">
        <v>7.6150000000000002</v>
      </c>
      <c r="H30" s="114">
        <v>8.1999999999999993</v>
      </c>
      <c r="I30" s="110"/>
    </row>
    <row r="31" spans="1:9" outlineLevel="1">
      <c r="A31" s="183" t="s">
        <v>32</v>
      </c>
      <c r="B31" s="112" t="s">
        <v>87</v>
      </c>
      <c r="C31" s="108">
        <v>2.206</v>
      </c>
      <c r="D31" s="108">
        <v>2.339</v>
      </c>
      <c r="E31" s="108">
        <v>2.99</v>
      </c>
      <c r="F31" s="108">
        <v>3.6509999999999998</v>
      </c>
      <c r="G31" s="108">
        <v>5.9409999999999998</v>
      </c>
      <c r="H31" s="114">
        <v>6.4889999999999999</v>
      </c>
      <c r="I31" s="110"/>
    </row>
    <row r="32" spans="1:9" outlineLevel="1">
      <c r="A32" s="183" t="s">
        <v>46</v>
      </c>
      <c r="B32" s="112" t="s">
        <v>87</v>
      </c>
      <c r="C32" s="108">
        <v>29.77</v>
      </c>
      <c r="D32" s="108">
        <v>33.863</v>
      </c>
      <c r="E32" s="108">
        <v>35.872</v>
      </c>
      <c r="F32" s="108">
        <v>36.027999999999999</v>
      </c>
      <c r="G32" s="108">
        <v>36.438670000000002</v>
      </c>
      <c r="H32" s="114">
        <v>35.788966000000002</v>
      </c>
      <c r="I32" s="110"/>
    </row>
    <row r="33" spans="1:9" outlineLevel="1">
      <c r="A33" s="110"/>
      <c r="B33" s="110"/>
      <c r="C33" s="108"/>
      <c r="D33" s="110"/>
      <c r="E33" s="110"/>
      <c r="F33" s="110"/>
      <c r="G33" s="110"/>
      <c r="H33" s="110"/>
      <c r="I33" s="110"/>
    </row>
    <row r="34" spans="1:9" ht="15.6" outlineLevel="1">
      <c r="A34" s="136" t="s">
        <v>125</v>
      </c>
      <c r="B34" s="97" t="s">
        <v>3</v>
      </c>
      <c r="C34" s="97">
        <v>2018</v>
      </c>
      <c r="D34" s="97">
        <v>2019</v>
      </c>
      <c r="E34" s="97">
        <v>2020</v>
      </c>
      <c r="F34" s="97">
        <v>2021</v>
      </c>
      <c r="G34" s="97">
        <v>2022</v>
      </c>
      <c r="H34" s="97">
        <v>2023</v>
      </c>
      <c r="I34" s="133" t="s">
        <v>122</v>
      </c>
    </row>
    <row r="35" spans="1:9" s="14" customFormat="1" outlineLevel="1">
      <c r="A35" s="118" t="s">
        <v>250</v>
      </c>
      <c r="B35" s="102" t="s">
        <v>80</v>
      </c>
      <c r="C35" s="107">
        <f t="shared" ref="C35:H35" si="11">C26/C245*1000</f>
        <v>7.2935669960408065</v>
      </c>
      <c r="D35" s="107">
        <f t="shared" si="11"/>
        <v>5.8493775280336964</v>
      </c>
      <c r="E35" s="107">
        <f t="shared" si="11"/>
        <v>6.6977624072596154</v>
      </c>
      <c r="F35" s="107">
        <f t="shared" si="11"/>
        <v>6.4812859924291972</v>
      </c>
      <c r="G35" s="107">
        <f t="shared" si="11"/>
        <v>6.4244266997848438</v>
      </c>
      <c r="H35" s="107">
        <f t="shared" si="11"/>
        <v>6.0492271954997188</v>
      </c>
      <c r="I35" s="174">
        <v>5.16</v>
      </c>
    </row>
    <row r="36" spans="1:9" s="14" customFormat="1" outlineLevel="1">
      <c r="A36" s="137" t="s">
        <v>250</v>
      </c>
      <c r="B36" s="102" t="s">
        <v>103</v>
      </c>
      <c r="C36" s="113">
        <f t="shared" ref="C36:H36" si="12">C26/C248*1000</f>
        <v>60.21112006446414</v>
      </c>
      <c r="D36" s="113">
        <f t="shared" si="12"/>
        <v>49.596660579180792</v>
      </c>
      <c r="E36" s="113">
        <f t="shared" si="12"/>
        <v>64.263187748156568</v>
      </c>
      <c r="F36" s="113">
        <f t="shared" si="12"/>
        <v>42.057437407952875</v>
      </c>
      <c r="G36" s="215">
        <f t="shared" si="12"/>
        <v>28.666667070071405</v>
      </c>
      <c r="H36" s="215">
        <f t="shared" si="12"/>
        <v>43.043513110047847</v>
      </c>
      <c r="I36" s="109"/>
    </row>
    <row r="37" spans="1:9" outlineLevel="1">
      <c r="A37" s="183" t="s">
        <v>31</v>
      </c>
      <c r="B37" s="105" t="s">
        <v>80</v>
      </c>
      <c r="C37" s="108">
        <f t="shared" ref="C37:H37" si="13">C28/C241*1000</f>
        <v>16.758747119390801</v>
      </c>
      <c r="D37" s="108">
        <f t="shared" si="13"/>
        <v>12.500303310999829</v>
      </c>
      <c r="E37" s="108">
        <f t="shared" si="13"/>
        <v>15.399003350803333</v>
      </c>
      <c r="F37" s="108">
        <f t="shared" si="13"/>
        <v>15.32153363840759</v>
      </c>
      <c r="G37" s="108">
        <f t="shared" si="13"/>
        <v>15.612512996660161</v>
      </c>
      <c r="H37" s="108">
        <f t="shared" si="13"/>
        <v>14.826355862660177</v>
      </c>
      <c r="I37" s="110"/>
    </row>
    <row r="38" spans="1:9" outlineLevel="1">
      <c r="A38" s="183" t="s">
        <v>30</v>
      </c>
      <c r="B38" s="105" t="s">
        <v>80</v>
      </c>
      <c r="C38" s="108">
        <f t="shared" ref="C38:H38" si="14">C30/C242*1000</f>
        <v>1.4303212133962206</v>
      </c>
      <c r="D38" s="108">
        <f t="shared" si="14"/>
        <v>1.4281102204645573</v>
      </c>
      <c r="E38" s="108">
        <f t="shared" si="14"/>
        <v>1.3929215140095035</v>
      </c>
      <c r="F38" s="108">
        <f t="shared" si="14"/>
        <v>1.4878186080418976</v>
      </c>
      <c r="G38" s="108">
        <f t="shared" si="14"/>
        <v>1.3369437638667208</v>
      </c>
      <c r="H38" s="108">
        <f t="shared" si="14"/>
        <v>1.3371063648545831</v>
      </c>
      <c r="I38" s="110"/>
    </row>
    <row r="39" spans="1:9" outlineLevel="1">
      <c r="A39" s="183" t="s">
        <v>32</v>
      </c>
      <c r="B39" s="105" t="s">
        <v>80</v>
      </c>
      <c r="C39" s="108">
        <f t="shared" ref="C39:H39" si="15">C31/C243*1000</f>
        <v>3.3817300705387803</v>
      </c>
      <c r="D39" s="108">
        <f t="shared" si="15"/>
        <v>3.8050318593739609</v>
      </c>
      <c r="E39" s="108">
        <f t="shared" si="15"/>
        <v>4.8148148148148149</v>
      </c>
      <c r="F39" s="108">
        <f t="shared" si="15"/>
        <v>3.176178192095414</v>
      </c>
      <c r="G39" s="108">
        <f t="shared" si="15"/>
        <v>2.2276284170097074</v>
      </c>
      <c r="H39" s="108">
        <f t="shared" si="15"/>
        <v>2.4312264874425087</v>
      </c>
      <c r="I39" s="110"/>
    </row>
    <row r="40" spans="1:9" outlineLevel="1">
      <c r="A40" s="183" t="s">
        <v>46</v>
      </c>
      <c r="B40" s="105" t="s">
        <v>80</v>
      </c>
      <c r="C40" s="108">
        <f t="shared" ref="C40:H40" si="16">C32/C244*1000</f>
        <v>2.1995787403997862</v>
      </c>
      <c r="D40" s="108">
        <f t="shared" si="16"/>
        <v>2.3676119401094171</v>
      </c>
      <c r="E40" s="108">
        <f t="shared" si="16"/>
        <v>2.3191104215153864</v>
      </c>
      <c r="F40" s="108">
        <f t="shared" si="16"/>
        <v>2.2071923053360289</v>
      </c>
      <c r="G40" s="108">
        <f t="shared" si="16"/>
        <v>2.2033185588166506</v>
      </c>
      <c r="H40" s="108">
        <f t="shared" si="16"/>
        <v>2.1543341925609756</v>
      </c>
      <c r="I40" s="110"/>
    </row>
    <row r="41" spans="1:9" outlineLevel="1">
      <c r="A41" s="110"/>
      <c r="B41" s="110"/>
      <c r="C41" s="110"/>
      <c r="D41" s="110"/>
      <c r="E41" s="110"/>
      <c r="F41" s="123"/>
      <c r="G41" s="123"/>
      <c r="H41" s="123"/>
      <c r="I41" s="110"/>
    </row>
    <row r="42" spans="1:9" outlineLevel="1">
      <c r="A42" s="136" t="s">
        <v>124</v>
      </c>
      <c r="B42" s="97" t="s">
        <v>3</v>
      </c>
      <c r="C42" s="97">
        <v>2018</v>
      </c>
      <c r="D42" s="97">
        <v>2019</v>
      </c>
      <c r="E42" s="97">
        <v>2020</v>
      </c>
      <c r="F42" s="97">
        <v>2021</v>
      </c>
      <c r="G42" s="97">
        <v>2022</v>
      </c>
      <c r="H42" s="97">
        <v>2023</v>
      </c>
      <c r="I42" s="110"/>
    </row>
    <row r="43" spans="1:9" s="14" customFormat="1" outlineLevel="1">
      <c r="A43" s="118" t="s">
        <v>45</v>
      </c>
      <c r="B43" s="111" t="s">
        <v>87</v>
      </c>
      <c r="C43" s="107">
        <f t="shared" ref="C43:E43" si="17">SUM(C44:C47)</f>
        <v>185.62066000000002</v>
      </c>
      <c r="D43" s="107">
        <f t="shared" si="17"/>
        <v>152.22260999999997</v>
      </c>
      <c r="E43" s="215">
        <f t="shared" si="17"/>
        <v>188.45529999999999</v>
      </c>
      <c r="F43" s="107">
        <f>SUM(F44:F47)</f>
        <v>187.01159999999999</v>
      </c>
      <c r="G43" s="107">
        <f>SUM(G44:G47)</f>
        <v>194.44669000000002</v>
      </c>
      <c r="H43" s="107">
        <f>SUM(H44:H47)</f>
        <v>175.61815899999999</v>
      </c>
      <c r="I43" s="132"/>
    </row>
    <row r="44" spans="1:9" outlineLevel="1">
      <c r="A44" s="183" t="s">
        <v>31</v>
      </c>
      <c r="B44" s="112" t="s">
        <v>87</v>
      </c>
      <c r="C44" s="108">
        <v>171.78649999999999</v>
      </c>
      <c r="D44" s="108">
        <v>137.38588999999999</v>
      </c>
      <c r="E44" s="108">
        <v>173.6713</v>
      </c>
      <c r="F44" s="108">
        <v>173.89335</v>
      </c>
      <c r="G44" s="108">
        <v>180.06800000000001</v>
      </c>
      <c r="H44" s="114">
        <v>162.43546000000001</v>
      </c>
      <c r="I44" s="110"/>
    </row>
    <row r="45" spans="1:9" outlineLevel="1">
      <c r="A45" s="183" t="s">
        <v>30</v>
      </c>
      <c r="B45" s="112" t="s">
        <v>87</v>
      </c>
      <c r="C45" s="108">
        <v>0</v>
      </c>
      <c r="D45" s="108">
        <v>0</v>
      </c>
      <c r="E45" s="108">
        <v>0</v>
      </c>
      <c r="F45" s="114">
        <v>0</v>
      </c>
      <c r="G45" s="114">
        <v>0</v>
      </c>
      <c r="H45" s="114">
        <v>0</v>
      </c>
      <c r="I45" s="110"/>
    </row>
    <row r="46" spans="1:9" outlineLevel="1">
      <c r="A46" s="183" t="s">
        <v>32</v>
      </c>
      <c r="B46" s="112" t="s">
        <v>87</v>
      </c>
      <c r="C46" s="108">
        <v>0.14061999999999999</v>
      </c>
      <c r="D46" s="108">
        <v>0</v>
      </c>
      <c r="E46" s="108">
        <v>0</v>
      </c>
      <c r="F46" s="108">
        <v>0</v>
      </c>
      <c r="G46" s="108">
        <v>0</v>
      </c>
      <c r="H46" s="114">
        <v>0</v>
      </c>
      <c r="I46" s="110"/>
    </row>
    <row r="47" spans="1:9" outlineLevel="1">
      <c r="A47" s="183" t="s">
        <v>46</v>
      </c>
      <c r="B47" s="112" t="s">
        <v>87</v>
      </c>
      <c r="C47" s="108">
        <v>13.69354</v>
      </c>
      <c r="D47" s="108">
        <v>14.83672</v>
      </c>
      <c r="E47" s="108">
        <v>14.784000000000001</v>
      </c>
      <c r="F47" s="108">
        <v>13.11825</v>
      </c>
      <c r="G47" s="108">
        <v>14.378690000000001</v>
      </c>
      <c r="H47" s="114">
        <v>13.182699</v>
      </c>
      <c r="I47" s="110"/>
    </row>
    <row r="48" spans="1:9" outlineLevel="1">
      <c r="A48" s="110"/>
      <c r="B48" s="110"/>
      <c r="C48" s="110"/>
      <c r="D48" s="110"/>
      <c r="E48" s="110"/>
      <c r="F48" s="123"/>
      <c r="G48" s="123"/>
      <c r="H48" s="123"/>
      <c r="I48" s="110"/>
    </row>
    <row r="49" spans="1:9" ht="15.6" outlineLevel="1">
      <c r="A49" s="136" t="s">
        <v>123</v>
      </c>
      <c r="B49" s="97" t="s">
        <v>3</v>
      </c>
      <c r="C49" s="97">
        <v>2018</v>
      </c>
      <c r="D49" s="97">
        <v>2019</v>
      </c>
      <c r="E49" s="97">
        <v>2020</v>
      </c>
      <c r="F49" s="97">
        <v>2021</v>
      </c>
      <c r="G49" s="97">
        <v>2022</v>
      </c>
      <c r="H49" s="97">
        <v>2023</v>
      </c>
      <c r="I49" s="133" t="s">
        <v>122</v>
      </c>
    </row>
    <row r="50" spans="1:9" s="14" customFormat="1" outlineLevel="1">
      <c r="A50" s="118" t="s">
        <v>45</v>
      </c>
      <c r="B50" s="102" t="s">
        <v>80</v>
      </c>
      <c r="C50" s="107">
        <f>C43/C245*1000</f>
        <v>6.0394382714564747</v>
      </c>
      <c r="D50" s="107">
        <f t="shared" ref="D50:H50" si="18">D43/D245*1000</f>
        <v>4.6837915782552564</v>
      </c>
      <c r="E50" s="107">
        <f t="shared" si="18"/>
        <v>5.5704915609943537</v>
      </c>
      <c r="F50" s="107">
        <f t="shared" si="18"/>
        <v>5.305510310527068</v>
      </c>
      <c r="G50" s="107">
        <f t="shared" si="18"/>
        <v>5.2737553341243917</v>
      </c>
      <c r="H50" s="107">
        <f t="shared" si="18"/>
        <v>4.7236238976811507</v>
      </c>
      <c r="I50" s="174">
        <v>4.16</v>
      </c>
    </row>
    <row r="51" spans="1:9" s="14" customFormat="1" outlineLevel="1">
      <c r="A51" s="137" t="s">
        <v>45</v>
      </c>
      <c r="B51" s="102" t="s">
        <v>103</v>
      </c>
      <c r="C51" s="113">
        <f t="shared" ref="C51:H51" si="19">C43/C248*1000</f>
        <v>49.857818963201723</v>
      </c>
      <c r="D51" s="113">
        <f t="shared" si="19"/>
        <v>39.713699452126264</v>
      </c>
      <c r="E51" s="113">
        <f t="shared" si="19"/>
        <v>53.447334089619964</v>
      </c>
      <c r="F51" s="113">
        <f t="shared" si="19"/>
        <v>34.427761413843882</v>
      </c>
      <c r="G51" s="215">
        <f t="shared" si="19"/>
        <v>23.532214692000487</v>
      </c>
      <c r="H51" s="215">
        <f t="shared" si="19"/>
        <v>33.61113090909091</v>
      </c>
      <c r="I51" s="109"/>
    </row>
    <row r="52" spans="1:9" outlineLevel="1">
      <c r="A52" s="183" t="s">
        <v>31</v>
      </c>
      <c r="B52" s="105" t="s">
        <v>80</v>
      </c>
      <c r="C52" s="108">
        <f t="shared" ref="C52:H55" si="20">C44/C241*1000</f>
        <v>15.625449193063769</v>
      </c>
      <c r="D52" s="108">
        <f t="shared" si="20"/>
        <v>11.810990726882743</v>
      </c>
      <c r="E52" s="108">
        <f t="shared" si="20"/>
        <v>14.921496692155683</v>
      </c>
      <c r="F52" s="108">
        <f t="shared" si="20"/>
        <v>14.819191556279531</v>
      </c>
      <c r="G52" s="108">
        <f t="shared" si="20"/>
        <v>15.043579181512015</v>
      </c>
      <c r="H52" s="108">
        <f t="shared" si="20"/>
        <v>13.807277380616913</v>
      </c>
      <c r="I52" s="110"/>
    </row>
    <row r="53" spans="1:9" outlineLevel="1">
      <c r="A53" s="183" t="s">
        <v>30</v>
      </c>
      <c r="B53" s="105" t="s">
        <v>80</v>
      </c>
      <c r="C53" s="108">
        <f t="shared" si="20"/>
        <v>0</v>
      </c>
      <c r="D53" s="108">
        <f t="shared" si="20"/>
        <v>0</v>
      </c>
      <c r="E53" s="108">
        <f t="shared" si="20"/>
        <v>0</v>
      </c>
      <c r="F53" s="108">
        <f t="shared" si="20"/>
        <v>0</v>
      </c>
      <c r="G53" s="108">
        <f t="shared" si="20"/>
        <v>0</v>
      </c>
      <c r="H53" s="108">
        <f t="shared" si="20"/>
        <v>0</v>
      </c>
      <c r="I53" s="110"/>
    </row>
    <row r="54" spans="1:9" outlineLevel="1">
      <c r="A54" s="183" t="s">
        <v>32</v>
      </c>
      <c r="B54" s="105" t="s">
        <v>80</v>
      </c>
      <c r="C54" s="108">
        <f t="shared" si="20"/>
        <v>0.21556612988176033</v>
      </c>
      <c r="D54" s="108">
        <f t="shared" si="20"/>
        <v>0</v>
      </c>
      <c r="E54" s="108">
        <f t="shared" si="20"/>
        <v>0</v>
      </c>
      <c r="F54" s="108">
        <f t="shared" si="20"/>
        <v>0</v>
      </c>
      <c r="G54" s="108">
        <f t="shared" si="20"/>
        <v>0</v>
      </c>
      <c r="H54" s="108">
        <f t="shared" si="20"/>
        <v>0</v>
      </c>
      <c r="I54" s="110"/>
    </row>
    <row r="55" spans="1:9" outlineLevel="1">
      <c r="A55" s="183" t="s">
        <v>46</v>
      </c>
      <c r="B55" s="105" t="s">
        <v>80</v>
      </c>
      <c r="C55" s="108">
        <f t="shared" si="20"/>
        <v>1.0117574559897242</v>
      </c>
      <c r="D55" s="108">
        <f t="shared" si="20"/>
        <v>1.0373444592640992</v>
      </c>
      <c r="E55" s="108">
        <f t="shared" si="20"/>
        <v>0.95577967416602028</v>
      </c>
      <c r="F55" s="108">
        <f t="shared" si="20"/>
        <v>0.8036666054034185</v>
      </c>
      <c r="G55" s="108">
        <f t="shared" si="20"/>
        <v>0.86942894810571802</v>
      </c>
      <c r="H55" s="108">
        <f t="shared" si="20"/>
        <v>0.79353896969080862</v>
      </c>
      <c r="I55" s="110"/>
    </row>
    <row r="56" spans="1:9" ht="13.2" customHeight="1" outlineLevel="1">
      <c r="A56" s="183"/>
      <c r="B56" s="105"/>
      <c r="C56" s="108"/>
      <c r="D56" s="108"/>
      <c r="E56" s="108"/>
      <c r="F56" s="108"/>
      <c r="G56" s="108"/>
      <c r="H56" s="114"/>
      <c r="I56" s="110"/>
    </row>
    <row r="57" spans="1:9" outlineLevel="1">
      <c r="A57" s="136" t="s">
        <v>243</v>
      </c>
      <c r="B57" s="97" t="s">
        <v>3</v>
      </c>
      <c r="C57" s="97">
        <v>2018</v>
      </c>
      <c r="D57" s="97">
        <v>2019</v>
      </c>
      <c r="E57" s="97">
        <v>2020</v>
      </c>
      <c r="F57" s="97">
        <v>2021</v>
      </c>
      <c r="G57" s="97">
        <v>2022</v>
      </c>
      <c r="H57" s="97">
        <v>2023</v>
      </c>
      <c r="I57" s="110"/>
    </row>
    <row r="58" spans="1:9" outlineLevel="1">
      <c r="A58" s="144" t="s">
        <v>244</v>
      </c>
      <c r="B58" s="111" t="s">
        <v>87</v>
      </c>
      <c r="C58" s="109">
        <v>34.51</v>
      </c>
      <c r="D58" s="107">
        <v>33.762999999999998</v>
      </c>
      <c r="E58" s="107">
        <v>33.99</v>
      </c>
      <c r="F58" s="107">
        <v>37.222000000000001</v>
      </c>
      <c r="G58" s="107">
        <v>38.020000000000003</v>
      </c>
      <c r="H58" s="107">
        <v>45.265999999999998</v>
      </c>
      <c r="I58" s="110"/>
    </row>
    <row r="59" spans="1:9" outlineLevel="1">
      <c r="A59" s="138"/>
      <c r="B59" s="105"/>
      <c r="C59" s="108"/>
      <c r="D59" s="108"/>
      <c r="E59" s="108"/>
      <c r="F59" s="108"/>
      <c r="G59" s="108"/>
      <c r="H59" s="108"/>
      <c r="I59" s="110"/>
    </row>
    <row r="60" spans="1:9" outlineLevel="1">
      <c r="A60" s="136" t="s">
        <v>104</v>
      </c>
      <c r="B60" s="97" t="s">
        <v>3</v>
      </c>
      <c r="C60" s="97">
        <v>2018</v>
      </c>
      <c r="D60" s="97">
        <v>2019</v>
      </c>
      <c r="E60" s="97">
        <v>2020</v>
      </c>
      <c r="F60" s="97">
        <v>2021</v>
      </c>
      <c r="G60" s="97">
        <v>2022</v>
      </c>
      <c r="H60" s="97">
        <v>2023</v>
      </c>
      <c r="I60" s="110"/>
    </row>
    <row r="61" spans="1:9" s="14" customFormat="1" outlineLevel="1">
      <c r="A61" s="118" t="s">
        <v>45</v>
      </c>
      <c r="B61" s="102" t="s">
        <v>1</v>
      </c>
      <c r="C61" s="215">
        <f t="shared" ref="C61:E61" si="21">SUM(C62:C65)</f>
        <v>23.780999999999999</v>
      </c>
      <c r="D61" s="215">
        <f t="shared" si="21"/>
        <v>19.956800000000001</v>
      </c>
      <c r="E61" s="215">
        <f t="shared" si="21"/>
        <v>13.58</v>
      </c>
      <c r="F61" s="215">
        <f>SUM(F62:F65)</f>
        <v>17.640751999999999</v>
      </c>
      <c r="G61" s="215">
        <f>G62+G63+G64+G65</f>
        <v>20.547000000000001</v>
      </c>
      <c r="H61" s="215">
        <f>H62+H63+H64+H65</f>
        <v>18.168691800000001</v>
      </c>
      <c r="I61" s="132"/>
    </row>
    <row r="62" spans="1:9" outlineLevel="1">
      <c r="A62" s="183" t="s">
        <v>31</v>
      </c>
      <c r="B62" s="105" t="s">
        <v>1</v>
      </c>
      <c r="C62" s="114">
        <v>16.303999999999998</v>
      </c>
      <c r="D62" s="114">
        <v>12.4198</v>
      </c>
      <c r="E62" s="114">
        <v>6.5839999999999996</v>
      </c>
      <c r="F62" s="114">
        <v>12.77772</v>
      </c>
      <c r="G62" s="114">
        <v>13.589</v>
      </c>
      <c r="H62" s="114">
        <v>11.443182800000001</v>
      </c>
      <c r="I62" s="110"/>
    </row>
    <row r="63" spans="1:9" outlineLevel="1">
      <c r="A63" s="183" t="s">
        <v>30</v>
      </c>
      <c r="B63" s="105" t="s">
        <v>1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  <c r="H63" s="114">
        <v>0</v>
      </c>
      <c r="I63" s="110"/>
    </row>
    <row r="64" spans="1:9" outlineLevel="1">
      <c r="A64" s="183" t="s">
        <v>32</v>
      </c>
      <c r="B64" s="105" t="s">
        <v>1</v>
      </c>
      <c r="C64" s="114">
        <v>0.17699999999999999</v>
      </c>
      <c r="D64" s="114">
        <v>0</v>
      </c>
      <c r="E64" s="114">
        <v>0</v>
      </c>
      <c r="F64" s="114">
        <v>0</v>
      </c>
      <c r="G64" s="114">
        <v>0</v>
      </c>
      <c r="H64" s="114">
        <v>0</v>
      </c>
      <c r="I64" s="110"/>
    </row>
    <row r="65" spans="1:9" outlineLevel="1">
      <c r="A65" s="183" t="s">
        <v>46</v>
      </c>
      <c r="B65" s="105" t="s">
        <v>1</v>
      </c>
      <c r="C65" s="114">
        <v>7.3</v>
      </c>
      <c r="D65" s="114">
        <v>7.5369999999999999</v>
      </c>
      <c r="E65" s="114">
        <v>6.9960000000000004</v>
      </c>
      <c r="F65" s="114">
        <v>4.8630320000000005</v>
      </c>
      <c r="G65" s="114">
        <v>6.9580000000000002</v>
      </c>
      <c r="H65" s="114">
        <v>6.7255089999999997</v>
      </c>
      <c r="I65" s="110"/>
    </row>
    <row r="66" spans="1:9" outlineLevel="1">
      <c r="A66" s="138"/>
      <c r="B66" s="105"/>
      <c r="C66" s="108"/>
      <c r="D66" s="108"/>
      <c r="E66" s="108"/>
      <c r="F66" s="108"/>
      <c r="G66" s="108"/>
      <c r="H66" s="108"/>
      <c r="I66" s="110"/>
    </row>
    <row r="67" spans="1:9" outlineLevel="1">
      <c r="A67" s="136" t="s">
        <v>49</v>
      </c>
      <c r="B67" s="97" t="s">
        <v>3</v>
      </c>
      <c r="C67" s="97">
        <v>2018</v>
      </c>
      <c r="D67" s="97">
        <v>2019</v>
      </c>
      <c r="E67" s="97">
        <v>2020</v>
      </c>
      <c r="F67" s="97">
        <v>2021</v>
      </c>
      <c r="G67" s="97">
        <v>2022</v>
      </c>
      <c r="H67" s="97">
        <v>2023</v>
      </c>
      <c r="I67" s="110"/>
    </row>
    <row r="68" spans="1:9" s="14" customFormat="1" outlineLevel="1">
      <c r="A68" s="118" t="s">
        <v>45</v>
      </c>
      <c r="B68" s="102" t="s">
        <v>47</v>
      </c>
      <c r="C68" s="215">
        <f t="shared" ref="C68:G68" si="22">C61/C245*1000</f>
        <v>0.77374943895526727</v>
      </c>
      <c r="D68" s="215">
        <f t="shared" si="22"/>
        <v>0.614057870699527</v>
      </c>
      <c r="E68" s="215">
        <f t="shared" si="22"/>
        <v>0.40140699358576454</v>
      </c>
      <c r="F68" s="215">
        <f t="shared" si="22"/>
        <v>0.50046730588611077</v>
      </c>
      <c r="G68" s="215">
        <f t="shared" si="22"/>
        <v>0.55727279723945866</v>
      </c>
      <c r="H68" s="215">
        <f>H61/H245*1000</f>
        <v>0.48868560782534776</v>
      </c>
      <c r="I68" s="132"/>
    </row>
    <row r="69" spans="1:9" outlineLevel="1">
      <c r="A69" s="183" t="s">
        <v>31</v>
      </c>
      <c r="B69" s="105" t="s">
        <v>47</v>
      </c>
      <c r="C69" s="114">
        <f t="shared" ref="C69:G69" si="23">C62/C241*1000</f>
        <v>1.4829880324921438</v>
      </c>
      <c r="D69" s="114">
        <f t="shared" si="23"/>
        <v>1.0677234949654457</v>
      </c>
      <c r="E69" s="114">
        <f t="shared" si="23"/>
        <v>0.5656843371423661</v>
      </c>
      <c r="F69" s="114">
        <f t="shared" si="23"/>
        <v>1.0889173181867169</v>
      </c>
      <c r="G69" s="114">
        <f t="shared" si="23"/>
        <v>1.1352777700511292</v>
      </c>
      <c r="H69" s="114">
        <f t="shared" ref="H69" si="24">H62/H241*1000</f>
        <v>0.97268908547865418</v>
      </c>
      <c r="I69" s="110"/>
    </row>
    <row r="70" spans="1:9" outlineLevel="1">
      <c r="A70" s="183" t="s">
        <v>30</v>
      </c>
      <c r="B70" s="105" t="s">
        <v>47</v>
      </c>
      <c r="C70" s="114">
        <f t="shared" ref="C70:G70" si="25">C63/C242*1000</f>
        <v>0</v>
      </c>
      <c r="D70" s="114">
        <f t="shared" si="25"/>
        <v>0</v>
      </c>
      <c r="E70" s="114">
        <f t="shared" si="25"/>
        <v>0</v>
      </c>
      <c r="F70" s="114">
        <f t="shared" si="25"/>
        <v>0</v>
      </c>
      <c r="G70" s="114">
        <f t="shared" si="25"/>
        <v>0</v>
      </c>
      <c r="H70" s="114">
        <f t="shared" ref="H70" si="26">H63/H242*1000</f>
        <v>0</v>
      </c>
      <c r="I70" s="110"/>
    </row>
    <row r="71" spans="1:9" outlineLevel="1">
      <c r="A71" s="183" t="s">
        <v>32</v>
      </c>
      <c r="B71" s="105" t="s">
        <v>47</v>
      </c>
      <c r="C71" s="114">
        <f t="shared" ref="C71:G71" si="27">C64/C243*1000</f>
        <v>0.2713355496307181</v>
      </c>
      <c r="D71" s="114">
        <f t="shared" si="27"/>
        <v>0</v>
      </c>
      <c r="E71" s="114">
        <f t="shared" si="27"/>
        <v>0</v>
      </c>
      <c r="F71" s="114">
        <f t="shared" si="27"/>
        <v>0</v>
      </c>
      <c r="G71" s="114">
        <f t="shared" si="27"/>
        <v>0</v>
      </c>
      <c r="H71" s="114">
        <f t="shared" ref="H71" si="28">H64/H243*1000</f>
        <v>0</v>
      </c>
      <c r="I71" s="110"/>
    </row>
    <row r="72" spans="1:9" outlineLevel="1">
      <c r="A72" s="183" t="s">
        <v>46</v>
      </c>
      <c r="B72" s="105" t="s">
        <v>47</v>
      </c>
      <c r="C72" s="114">
        <f t="shared" ref="C72:G72" si="29">C65/C244*1000</f>
        <v>0.53936596590253405</v>
      </c>
      <c r="D72" s="114">
        <f t="shared" si="29"/>
        <v>0.52696722654828809</v>
      </c>
      <c r="E72" s="114">
        <f t="shared" si="29"/>
        <v>0.45228859581070602</v>
      </c>
      <c r="F72" s="114">
        <f t="shared" si="29"/>
        <v>0.29792513631072726</v>
      </c>
      <c r="G72" s="114">
        <f t="shared" si="29"/>
        <v>0.42072585339273511</v>
      </c>
      <c r="H72" s="114">
        <f t="shared" ref="H72" si="30">H65/H244*1000</f>
        <v>0.40484528111475965</v>
      </c>
      <c r="I72" s="110"/>
    </row>
    <row r="73" spans="1:9" outlineLevel="1">
      <c r="A73" s="183"/>
      <c r="B73" s="105"/>
      <c r="C73" s="114"/>
      <c r="D73" s="114"/>
      <c r="E73" s="114"/>
      <c r="F73" s="114"/>
      <c r="G73" s="114"/>
      <c r="H73" s="114"/>
      <c r="I73" s="110"/>
    </row>
    <row r="74" spans="1:9" outlineLevel="1">
      <c r="A74" s="136" t="s">
        <v>77</v>
      </c>
      <c r="B74" s="97" t="s">
        <v>3</v>
      </c>
      <c r="C74" s="97">
        <v>2018</v>
      </c>
      <c r="D74" s="97">
        <v>2019</v>
      </c>
      <c r="E74" s="97">
        <v>2020</v>
      </c>
      <c r="F74" s="97">
        <v>2021</v>
      </c>
      <c r="G74" s="97">
        <v>2022</v>
      </c>
      <c r="H74" s="97">
        <v>2023</v>
      </c>
      <c r="I74" s="110"/>
    </row>
    <row r="75" spans="1:9" s="14" customFormat="1" outlineLevel="1">
      <c r="A75" s="142" t="s">
        <v>45</v>
      </c>
      <c r="B75" s="102" t="s">
        <v>78</v>
      </c>
      <c r="C75" s="280">
        <v>224</v>
      </c>
      <c r="D75" s="280">
        <v>231.5</v>
      </c>
      <c r="E75" s="280">
        <v>240.38</v>
      </c>
      <c r="F75" s="280">
        <v>244.7</v>
      </c>
      <c r="G75" s="280">
        <v>241.7</v>
      </c>
      <c r="H75" s="280">
        <v>227.9</v>
      </c>
      <c r="I75" s="132"/>
    </row>
    <row r="76" spans="1:9" s="14" customFormat="1" outlineLevel="1">
      <c r="A76" s="142" t="s">
        <v>45</v>
      </c>
      <c r="B76" s="102" t="s">
        <v>0</v>
      </c>
      <c r="C76" s="280">
        <v>87</v>
      </c>
      <c r="D76" s="280">
        <v>87</v>
      </c>
      <c r="E76" s="280">
        <v>88</v>
      </c>
      <c r="F76" s="280">
        <v>87</v>
      </c>
      <c r="G76" s="280">
        <v>86</v>
      </c>
      <c r="H76" s="280">
        <v>83</v>
      </c>
      <c r="I76" s="132"/>
    </row>
    <row r="77" spans="1:9" outlineLevel="1">
      <c r="A77" s="184" t="s">
        <v>31</v>
      </c>
      <c r="B77" s="105" t="s">
        <v>78</v>
      </c>
      <c r="C77" s="126">
        <v>202.82625400000001</v>
      </c>
      <c r="D77" s="126">
        <v>219.52</v>
      </c>
      <c r="E77" s="126">
        <v>219.52</v>
      </c>
      <c r="F77" s="126">
        <v>220.179</v>
      </c>
      <c r="G77" s="126">
        <v>217.3</v>
      </c>
      <c r="H77" s="126">
        <v>200.524</v>
      </c>
      <c r="I77" s="110"/>
    </row>
    <row r="78" spans="1:9" outlineLevel="1">
      <c r="A78" s="184" t="s">
        <v>30</v>
      </c>
      <c r="B78" s="105" t="s">
        <v>78</v>
      </c>
      <c r="C78" s="126">
        <v>9.3643610000000006</v>
      </c>
      <c r="D78" s="126">
        <v>9.52</v>
      </c>
      <c r="E78" s="126">
        <v>9.9700000000000006</v>
      </c>
      <c r="F78" s="126">
        <v>9.9979999999999993</v>
      </c>
      <c r="G78" s="126">
        <v>10</v>
      </c>
      <c r="H78" s="126">
        <v>10.856999999999999</v>
      </c>
      <c r="I78" s="110"/>
    </row>
    <row r="79" spans="1:9" outlineLevel="1">
      <c r="A79" s="184" t="s">
        <v>32</v>
      </c>
      <c r="B79" s="105" t="s">
        <v>78</v>
      </c>
      <c r="C79" s="126">
        <v>1.8329759999999999</v>
      </c>
      <c r="D79" s="126">
        <v>1.07</v>
      </c>
      <c r="E79" s="126">
        <v>1.31</v>
      </c>
      <c r="F79" s="126">
        <v>1.4630000000000001</v>
      </c>
      <c r="G79" s="126">
        <v>1.4</v>
      </c>
      <c r="H79" s="126">
        <v>3.7839999999999998</v>
      </c>
      <c r="I79" s="110"/>
    </row>
    <row r="80" spans="1:9" outlineLevel="1">
      <c r="A80" s="184" t="s">
        <v>46</v>
      </c>
      <c r="B80" s="105" t="s">
        <v>78</v>
      </c>
      <c r="C80" s="126">
        <v>8.1597480000000004</v>
      </c>
      <c r="D80" s="126">
        <v>8.77</v>
      </c>
      <c r="E80" s="126">
        <v>9.57</v>
      </c>
      <c r="F80" s="126">
        <v>13.055</v>
      </c>
      <c r="G80" s="126">
        <v>13</v>
      </c>
      <c r="H80" s="126">
        <v>12.697642999999999</v>
      </c>
      <c r="I80" s="110"/>
    </row>
    <row r="81" spans="1:10">
      <c r="A81" s="140"/>
      <c r="B81" s="134"/>
      <c r="C81" s="123"/>
      <c r="D81" s="123"/>
      <c r="E81" s="123"/>
      <c r="F81" s="123"/>
      <c r="G81" s="123"/>
      <c r="H81" s="123"/>
      <c r="I81" s="110"/>
    </row>
    <row r="82" spans="1:10" ht="15.6">
      <c r="A82" s="288" t="s">
        <v>308</v>
      </c>
      <c r="B82" s="110"/>
      <c r="C82" s="108"/>
      <c r="D82" s="110"/>
      <c r="E82" s="110"/>
      <c r="F82" s="110"/>
      <c r="G82" s="110"/>
      <c r="H82" s="110"/>
      <c r="I82" s="110"/>
    </row>
    <row r="83" spans="1:10" outlineLevel="1">
      <c r="A83" s="136" t="s">
        <v>105</v>
      </c>
      <c r="B83" s="97" t="s">
        <v>3</v>
      </c>
      <c r="C83" s="97">
        <v>2018</v>
      </c>
      <c r="D83" s="97">
        <v>2019</v>
      </c>
      <c r="E83" s="97">
        <v>2020</v>
      </c>
      <c r="F83" s="97">
        <v>2021</v>
      </c>
      <c r="G83" s="97">
        <v>2022</v>
      </c>
      <c r="H83" s="97">
        <v>2023</v>
      </c>
      <c r="I83" s="110"/>
    </row>
    <row r="84" spans="1:10" ht="15" customHeight="1" outlineLevel="1">
      <c r="A84" s="138" t="s">
        <v>88</v>
      </c>
      <c r="B84" s="105" t="s">
        <v>1</v>
      </c>
      <c r="C84" s="115">
        <v>99125.104066999993</v>
      </c>
      <c r="D84" s="115">
        <v>112657.24331200001</v>
      </c>
      <c r="E84" s="115">
        <v>132674.06136299999</v>
      </c>
      <c r="F84" s="115">
        <v>132422.01118100001</v>
      </c>
      <c r="G84" s="232">
        <v>120426.02899999999</v>
      </c>
      <c r="H84" s="232">
        <v>94626.7</v>
      </c>
      <c r="I84" s="110"/>
    </row>
    <row r="85" spans="1:10" outlineLevel="1">
      <c r="A85" s="138" t="s">
        <v>89</v>
      </c>
      <c r="B85" s="105" t="s">
        <v>1</v>
      </c>
      <c r="C85" s="116">
        <v>177.62498400000001</v>
      </c>
      <c r="D85" s="116">
        <v>198.68285299999999</v>
      </c>
      <c r="E85" s="116">
        <v>181.524598</v>
      </c>
      <c r="F85" s="117">
        <v>194.40647799999999</v>
      </c>
      <c r="G85" s="233">
        <v>196.49799999999999</v>
      </c>
      <c r="H85" s="233">
        <v>254.3</v>
      </c>
      <c r="I85" s="110"/>
      <c r="J85" s="304"/>
    </row>
    <row r="86" spans="1:10" outlineLevel="1">
      <c r="A86" s="138" t="s">
        <v>90</v>
      </c>
      <c r="B86" s="105" t="s">
        <v>1</v>
      </c>
      <c r="C86" s="116">
        <v>74783.208543000001</v>
      </c>
      <c r="D86" s="116">
        <v>89793.664934</v>
      </c>
      <c r="E86" s="116">
        <v>110771.88355300001</v>
      </c>
      <c r="F86" s="117">
        <v>112386.304739</v>
      </c>
      <c r="G86" s="233">
        <v>93390.464000000007</v>
      </c>
      <c r="H86" s="233">
        <v>65285.3</v>
      </c>
      <c r="I86" s="110"/>
      <c r="J86" s="304"/>
    </row>
    <row r="87" spans="1:10" outlineLevel="1">
      <c r="A87" s="223" t="s">
        <v>301</v>
      </c>
      <c r="B87" s="218" t="s">
        <v>1</v>
      </c>
      <c r="C87" s="126">
        <v>24250.578451000001</v>
      </c>
      <c r="D87" s="126">
        <v>22868.749909999999</v>
      </c>
      <c r="E87" s="126">
        <v>21877.032249</v>
      </c>
      <c r="F87" s="300">
        <v>19203.406714000001</v>
      </c>
      <c r="G87" s="301">
        <v>27819.4</v>
      </c>
      <c r="H87" s="233">
        <v>26952.611358999999</v>
      </c>
      <c r="I87" s="110"/>
      <c r="J87" s="304"/>
    </row>
    <row r="88" spans="1:10" outlineLevel="1">
      <c r="A88" s="223" t="s">
        <v>310</v>
      </c>
      <c r="B88" s="218" t="s">
        <v>1</v>
      </c>
      <c r="C88" s="126">
        <v>39.988100000000003</v>
      </c>
      <c r="D88" s="126">
        <v>37.067900000000002</v>
      </c>
      <c r="E88" s="126">
        <v>52.640099999999997</v>
      </c>
      <c r="F88" s="300">
        <v>72.610500000000002</v>
      </c>
      <c r="G88" s="301">
        <v>63.311</v>
      </c>
      <c r="H88" s="301">
        <v>83.831400000000002</v>
      </c>
      <c r="I88" s="303"/>
    </row>
    <row r="89" spans="1:10" outlineLevel="1">
      <c r="A89" s="141" t="s">
        <v>302</v>
      </c>
      <c r="B89" s="105" t="s">
        <v>1</v>
      </c>
      <c r="C89" s="116">
        <v>47.631146999999999</v>
      </c>
      <c r="D89" s="116">
        <v>68.596896299999997</v>
      </c>
      <c r="E89" s="116">
        <v>68.304089480000002</v>
      </c>
      <c r="F89" s="117">
        <v>76.033725000000004</v>
      </c>
      <c r="G89" s="233">
        <v>76.2</v>
      </c>
      <c r="H89" s="301">
        <v>102.172186</v>
      </c>
      <c r="I89" s="110"/>
    </row>
    <row r="90" spans="1:10" outlineLevel="1">
      <c r="A90" s="223" t="s">
        <v>311</v>
      </c>
      <c r="B90" s="218" t="s">
        <v>1</v>
      </c>
      <c r="C90" s="305">
        <v>5.8304170000000006</v>
      </c>
      <c r="D90" s="305">
        <v>5.4395029999999993</v>
      </c>
      <c r="E90" s="305">
        <v>16.664752999999997</v>
      </c>
      <c r="F90" s="300">
        <v>1.7646999999999999</v>
      </c>
      <c r="G90" s="301">
        <v>1.7130000000000001</v>
      </c>
      <c r="H90" s="301">
        <v>2.3713000000000002</v>
      </c>
      <c r="I90" s="110"/>
    </row>
    <row r="91" spans="1:10" outlineLevel="1">
      <c r="A91" s="110"/>
      <c r="B91" s="110"/>
      <c r="C91" s="108"/>
      <c r="D91" s="110"/>
      <c r="E91" s="110"/>
      <c r="F91" s="110"/>
      <c r="G91" s="110"/>
      <c r="H91" s="110"/>
      <c r="I91" s="110"/>
    </row>
    <row r="92" spans="1:10" ht="15.6" outlineLevel="1">
      <c r="A92" s="136" t="s">
        <v>79</v>
      </c>
      <c r="B92" s="97" t="s">
        <v>3</v>
      </c>
      <c r="C92" s="97">
        <v>2018</v>
      </c>
      <c r="D92" s="97">
        <v>2019</v>
      </c>
      <c r="E92" s="97">
        <v>2020</v>
      </c>
      <c r="F92" s="97">
        <v>2021</v>
      </c>
      <c r="G92" s="97">
        <v>2022</v>
      </c>
      <c r="H92" s="97">
        <v>2023</v>
      </c>
      <c r="I92" s="133" t="s">
        <v>48</v>
      </c>
    </row>
    <row r="93" spans="1:10" outlineLevel="1">
      <c r="A93" s="118" t="s">
        <v>45</v>
      </c>
      <c r="B93" s="102" t="s">
        <v>0</v>
      </c>
      <c r="C93" s="119">
        <f t="shared" ref="C93:G93" si="31">C89/C85*100</f>
        <v>26.815567228988456</v>
      </c>
      <c r="D93" s="119">
        <f t="shared" si="31"/>
        <v>34.525826091293347</v>
      </c>
      <c r="E93" s="119">
        <f t="shared" si="31"/>
        <v>37.628007571734159</v>
      </c>
      <c r="F93" s="119">
        <f t="shared" si="31"/>
        <v>39.110695169324558</v>
      </c>
      <c r="G93" s="231">
        <f t="shared" si="31"/>
        <v>38.779020651609692</v>
      </c>
      <c r="H93" s="231">
        <v>40.17</v>
      </c>
      <c r="I93" s="177">
        <v>40</v>
      </c>
    </row>
    <row r="94" spans="1:10">
      <c r="A94" s="139"/>
      <c r="B94" s="105"/>
      <c r="C94" s="117"/>
      <c r="D94" s="104"/>
      <c r="E94" s="104"/>
      <c r="F94" s="104"/>
      <c r="G94" s="104"/>
      <c r="H94" s="104"/>
      <c r="I94" s="117"/>
    </row>
    <row r="95" spans="1:10" ht="15.6">
      <c r="A95" s="288" t="s">
        <v>107</v>
      </c>
      <c r="B95" s="105"/>
      <c r="C95" s="117"/>
      <c r="D95" s="104"/>
      <c r="E95" s="104"/>
      <c r="F95" s="104"/>
      <c r="G95" s="104"/>
      <c r="H95" s="104"/>
      <c r="I95" s="117"/>
    </row>
    <row r="96" spans="1:10" ht="15.6" outlineLevel="1">
      <c r="A96" s="136" t="s">
        <v>108</v>
      </c>
      <c r="B96" s="97" t="s">
        <v>3</v>
      </c>
      <c r="C96" s="97">
        <v>2018</v>
      </c>
      <c r="D96" s="97">
        <v>2019</v>
      </c>
      <c r="E96" s="97">
        <v>2020</v>
      </c>
      <c r="F96" s="97">
        <v>2021</v>
      </c>
      <c r="G96" s="97">
        <v>2022</v>
      </c>
      <c r="H96" s="97">
        <v>2023</v>
      </c>
      <c r="I96" s="133" t="s">
        <v>127</v>
      </c>
    </row>
    <row r="97" spans="1:9" s="14" customFormat="1" outlineLevel="1">
      <c r="A97" s="118" t="s">
        <v>45</v>
      </c>
      <c r="B97" s="102" t="s">
        <v>1</v>
      </c>
      <c r="C97" s="280">
        <f t="shared" ref="C97:E97" si="32">SUM(C98:C101)</f>
        <v>4624.59</v>
      </c>
      <c r="D97" s="280">
        <f t="shared" si="32"/>
        <v>4721.0547900000001</v>
      </c>
      <c r="E97" s="280">
        <f t="shared" si="32"/>
        <v>4856.46</v>
      </c>
      <c r="F97" s="280">
        <f>SUM(F98:F101)</f>
        <v>4775.83</v>
      </c>
      <c r="G97" s="229">
        <f>SUM(G98:G101)</f>
        <v>4909</v>
      </c>
      <c r="H97" s="229">
        <v>4778.8999999999996</v>
      </c>
      <c r="I97" s="178">
        <v>3977.1469999999999</v>
      </c>
    </row>
    <row r="98" spans="1:9" outlineLevel="1">
      <c r="A98" s="183" t="s">
        <v>31</v>
      </c>
      <c r="B98" s="105" t="s">
        <v>1</v>
      </c>
      <c r="C98" s="126">
        <v>583.29999999999995</v>
      </c>
      <c r="D98" s="126">
        <v>636.5</v>
      </c>
      <c r="E98" s="126">
        <v>655.6</v>
      </c>
      <c r="F98" s="126">
        <v>665.84</v>
      </c>
      <c r="G98" s="235">
        <v>690.9</v>
      </c>
      <c r="H98" s="235">
        <v>657.8</v>
      </c>
      <c r="I98" s="117"/>
    </row>
    <row r="99" spans="1:9" outlineLevel="1">
      <c r="A99" s="183" t="s">
        <v>30</v>
      </c>
      <c r="B99" s="105" t="s">
        <v>1</v>
      </c>
      <c r="C99" s="126">
        <v>213.39</v>
      </c>
      <c r="D99" s="126">
        <v>208.7</v>
      </c>
      <c r="E99" s="126">
        <v>225.26</v>
      </c>
      <c r="F99" s="126">
        <v>237.99</v>
      </c>
      <c r="G99" s="235">
        <v>236.6</v>
      </c>
      <c r="H99" s="235">
        <v>232.7</v>
      </c>
      <c r="I99" s="117"/>
    </row>
    <row r="100" spans="1:9" outlineLevel="1">
      <c r="A100" s="183" t="s">
        <v>32</v>
      </c>
      <c r="B100" s="105" t="s">
        <v>1</v>
      </c>
      <c r="C100" s="126">
        <v>153</v>
      </c>
      <c r="D100" s="126">
        <v>121.32478999999999</v>
      </c>
      <c r="E100" s="126">
        <v>155.69999999999999</v>
      </c>
      <c r="F100" s="126">
        <v>155.19999999999999</v>
      </c>
      <c r="G100" s="235">
        <v>191.5</v>
      </c>
      <c r="H100" s="235">
        <v>193.3</v>
      </c>
      <c r="I100" s="117"/>
    </row>
    <row r="101" spans="1:9" outlineLevel="1">
      <c r="A101" s="183" t="s">
        <v>46</v>
      </c>
      <c r="B101" s="105" t="s">
        <v>1</v>
      </c>
      <c r="C101" s="126">
        <v>3674.9</v>
      </c>
      <c r="D101" s="126">
        <v>3754.53</v>
      </c>
      <c r="E101" s="126">
        <v>3819.9</v>
      </c>
      <c r="F101" s="126">
        <v>3716.8</v>
      </c>
      <c r="G101" s="235">
        <v>3790</v>
      </c>
      <c r="H101" s="235">
        <v>3695.1</v>
      </c>
      <c r="I101" s="117"/>
    </row>
    <row r="102" spans="1:9" outlineLevel="1">
      <c r="A102" s="139"/>
      <c r="B102" s="105"/>
      <c r="C102" s="116"/>
      <c r="D102" s="116"/>
      <c r="E102" s="116"/>
      <c r="F102" s="116"/>
      <c r="G102" s="116"/>
      <c r="H102" s="116"/>
      <c r="I102" s="117"/>
    </row>
    <row r="103" spans="1:9" ht="15.6" outlineLevel="1">
      <c r="A103" s="136" t="s">
        <v>315</v>
      </c>
      <c r="B103" s="97" t="s">
        <v>3</v>
      </c>
      <c r="C103" s="97">
        <v>2018</v>
      </c>
      <c r="D103" s="97">
        <v>2019</v>
      </c>
      <c r="E103" s="97">
        <v>2020</v>
      </c>
      <c r="F103" s="97">
        <v>2021</v>
      </c>
      <c r="G103" s="97">
        <v>2022</v>
      </c>
      <c r="H103" s="97">
        <v>2023</v>
      </c>
      <c r="I103" s="133" t="s">
        <v>127</v>
      </c>
    </row>
    <row r="104" spans="1:9" s="14" customFormat="1" outlineLevel="1">
      <c r="A104" s="118" t="s">
        <v>109</v>
      </c>
      <c r="B104" s="102" t="s">
        <v>1</v>
      </c>
      <c r="C104" s="121">
        <f>SUM(C105:C108)</f>
        <v>924.11363000000006</v>
      </c>
      <c r="D104" s="121">
        <v>967</v>
      </c>
      <c r="E104" s="121">
        <f t="shared" ref="E104:G104" si="33">SUM(E105:E108)</f>
        <v>978.26944000000003</v>
      </c>
      <c r="F104" s="121">
        <f t="shared" si="33"/>
        <v>893.31621999999993</v>
      </c>
      <c r="G104" s="227">
        <f t="shared" si="33"/>
        <v>821.6</v>
      </c>
      <c r="H104" s="227">
        <v>829.7</v>
      </c>
      <c r="I104" s="178">
        <v>794.726</v>
      </c>
    </row>
    <row r="105" spans="1:9" outlineLevel="1">
      <c r="A105" s="183" t="s">
        <v>31</v>
      </c>
      <c r="B105" s="105" t="s">
        <v>1</v>
      </c>
      <c r="C105" s="116">
        <v>713.04258000000004</v>
      </c>
      <c r="D105" s="116">
        <v>730.92008999999996</v>
      </c>
      <c r="E105" s="116">
        <v>723.90587000000005</v>
      </c>
      <c r="F105" s="116">
        <v>622.54805999999996</v>
      </c>
      <c r="G105" s="127">
        <v>588.20000000000005</v>
      </c>
      <c r="H105" s="127">
        <v>577.20000000000005</v>
      </c>
      <c r="I105" s="117"/>
    </row>
    <row r="106" spans="1:9" outlineLevel="1">
      <c r="A106" s="183" t="s">
        <v>30</v>
      </c>
      <c r="B106" s="105" t="s">
        <v>1</v>
      </c>
      <c r="C106" s="116">
        <v>52.206499999999998</v>
      </c>
      <c r="D106" s="116">
        <v>55.373339999999999</v>
      </c>
      <c r="E106" s="116">
        <v>51.075659999999999</v>
      </c>
      <c r="F106" s="116">
        <v>45.255310000000001</v>
      </c>
      <c r="G106" s="127">
        <v>51.9</v>
      </c>
      <c r="H106" s="127">
        <v>46</v>
      </c>
      <c r="I106" s="117"/>
    </row>
    <row r="107" spans="1:9" outlineLevel="1">
      <c r="A107" s="183" t="s">
        <v>32</v>
      </c>
      <c r="B107" s="105" t="s">
        <v>1</v>
      </c>
      <c r="C107" s="116">
        <v>65.171970000000002</v>
      </c>
      <c r="D107" s="116">
        <v>62.83343</v>
      </c>
      <c r="E107" s="116">
        <v>65.956940000000003</v>
      </c>
      <c r="F107" s="116">
        <v>80.06841</v>
      </c>
      <c r="G107" s="127">
        <v>44.6</v>
      </c>
      <c r="H107" s="127">
        <v>17.8</v>
      </c>
      <c r="I107" s="117"/>
    </row>
    <row r="108" spans="1:9" outlineLevel="1">
      <c r="A108" s="183" t="s">
        <v>46</v>
      </c>
      <c r="B108" s="105" t="s">
        <v>1</v>
      </c>
      <c r="C108" s="116">
        <v>93.692580000000007</v>
      </c>
      <c r="D108" s="116">
        <v>117.87092</v>
      </c>
      <c r="E108" s="116">
        <v>137.33097000000001</v>
      </c>
      <c r="F108" s="116">
        <v>145.44443999999999</v>
      </c>
      <c r="G108" s="127">
        <v>136.9</v>
      </c>
      <c r="H108" s="127">
        <v>188.7</v>
      </c>
      <c r="I108" s="117"/>
    </row>
    <row r="109" spans="1:9" outlineLevel="1">
      <c r="A109" s="183"/>
      <c r="B109" s="105"/>
      <c r="C109" s="116"/>
      <c r="D109" s="116"/>
      <c r="E109" s="116"/>
      <c r="F109" s="117"/>
      <c r="G109" s="117"/>
      <c r="H109" s="117"/>
      <c r="I109" s="117"/>
    </row>
    <row r="110" spans="1:9" ht="15.6" outlineLevel="1">
      <c r="A110" s="136" t="s">
        <v>316</v>
      </c>
      <c r="B110" s="97" t="s">
        <v>3</v>
      </c>
      <c r="C110" s="97">
        <v>2018</v>
      </c>
      <c r="D110" s="97">
        <v>2019</v>
      </c>
      <c r="E110" s="97">
        <v>2020</v>
      </c>
      <c r="F110" s="97">
        <v>2021</v>
      </c>
      <c r="G110" s="97">
        <v>2022</v>
      </c>
      <c r="H110" s="97">
        <v>2023</v>
      </c>
      <c r="I110" s="133" t="s">
        <v>127</v>
      </c>
    </row>
    <row r="111" spans="1:9" outlineLevel="1">
      <c r="A111" s="118" t="s">
        <v>45</v>
      </c>
      <c r="B111" s="102" t="s">
        <v>1</v>
      </c>
      <c r="C111" s="228">
        <v>11413.8</v>
      </c>
      <c r="D111" s="280">
        <v>11576.5</v>
      </c>
      <c r="E111" s="228">
        <v>13286.855</v>
      </c>
      <c r="F111" s="228">
        <v>12110.7</v>
      </c>
      <c r="G111" s="228">
        <v>13264.8</v>
      </c>
      <c r="H111" s="228">
        <v>13602.069</v>
      </c>
      <c r="I111" s="178">
        <v>9815.8680000000004</v>
      </c>
    </row>
    <row r="112" spans="1:9" outlineLevel="1">
      <c r="A112" s="139"/>
      <c r="B112" s="105"/>
      <c r="C112" s="117"/>
      <c r="D112" s="104"/>
      <c r="E112" s="104"/>
      <c r="F112" s="104"/>
      <c r="G112" s="104"/>
      <c r="H112" s="104"/>
      <c r="I112" s="117"/>
    </row>
    <row r="113" spans="1:9" ht="15.6" outlineLevel="1">
      <c r="A113" s="136" t="s">
        <v>97</v>
      </c>
      <c r="B113" s="97" t="s">
        <v>3</v>
      </c>
      <c r="C113" s="97">
        <v>2018</v>
      </c>
      <c r="D113" s="97">
        <v>2019</v>
      </c>
      <c r="E113" s="97">
        <v>2020</v>
      </c>
      <c r="F113" s="97">
        <v>2021</v>
      </c>
      <c r="G113" s="97">
        <v>2022</v>
      </c>
      <c r="H113" s="97">
        <v>2023</v>
      </c>
      <c r="I113" s="133" t="s">
        <v>127</v>
      </c>
    </row>
    <row r="114" spans="1:9" s="14" customFormat="1" outlineLevel="1">
      <c r="A114" s="118" t="s">
        <v>45</v>
      </c>
      <c r="B114" s="102" t="s">
        <v>47</v>
      </c>
      <c r="C114" s="280">
        <f t="shared" ref="C114:G114" si="34">1000*C97/C245</f>
        <v>150.46776493411292</v>
      </c>
      <c r="D114" s="280">
        <f t="shared" si="34"/>
        <v>145.26381242499812</v>
      </c>
      <c r="E114" s="280">
        <f t="shared" si="34"/>
        <v>143.5505896958411</v>
      </c>
      <c r="F114" s="280">
        <f t="shared" si="34"/>
        <v>135.49007284213647</v>
      </c>
      <c r="G114" s="227">
        <f t="shared" si="34"/>
        <v>133.14119636192643</v>
      </c>
      <c r="H114" s="227">
        <f t="shared" ref="H114" si="35">1000*H97/H245</f>
        <v>128.53867944617534</v>
      </c>
      <c r="I114" s="178">
        <v>109.1</v>
      </c>
    </row>
    <row r="115" spans="1:9" s="14" customFormat="1" outlineLevel="1">
      <c r="A115" s="137" t="s">
        <v>109</v>
      </c>
      <c r="B115" s="122" t="s">
        <v>100</v>
      </c>
      <c r="C115" s="280">
        <f t="shared" ref="C115:G115" si="36">C97/C248*1000</f>
        <v>1242.1676067687349</v>
      </c>
      <c r="D115" s="280">
        <f t="shared" si="36"/>
        <v>1231.6866136185756</v>
      </c>
      <c r="E115" s="280">
        <f t="shared" si="36"/>
        <v>1377.3284174702212</v>
      </c>
      <c r="F115" s="280">
        <f t="shared" si="36"/>
        <v>879.20287187039753</v>
      </c>
      <c r="G115" s="227">
        <f t="shared" si="36"/>
        <v>594.09415466537575</v>
      </c>
      <c r="H115" s="227">
        <f t="shared" ref="H115" si="37">H97/H248*1000</f>
        <v>914.62200956937784</v>
      </c>
      <c r="I115" s="107"/>
    </row>
    <row r="116" spans="1:9" outlineLevel="1">
      <c r="A116" s="183" t="s">
        <v>31</v>
      </c>
      <c r="B116" s="105" t="s">
        <v>47</v>
      </c>
      <c r="C116" s="126">
        <f t="shared" ref="C116:G119" si="38">C98/C241*1000</f>
        <v>53.056116250776959</v>
      </c>
      <c r="D116" s="126">
        <f t="shared" si="38"/>
        <v>54.719561067449256</v>
      </c>
      <c r="E116" s="126">
        <f t="shared" si="38"/>
        <v>56.327863218489568</v>
      </c>
      <c r="F116" s="126">
        <f t="shared" si="38"/>
        <v>56.742885831074986</v>
      </c>
      <c r="G116" s="127">
        <f t="shared" si="38"/>
        <v>57.720465915691015</v>
      </c>
      <c r="H116" s="127">
        <f t="shared" ref="H116" si="39">H98/H241*1000</f>
        <v>55.914066183392492</v>
      </c>
      <c r="I116" s="110"/>
    </row>
    <row r="117" spans="1:9" outlineLevel="1">
      <c r="A117" s="183" t="s">
        <v>30</v>
      </c>
      <c r="B117" s="105" t="s">
        <v>47</v>
      </c>
      <c r="C117" s="126">
        <f t="shared" si="38"/>
        <v>38.420977306976276</v>
      </c>
      <c r="D117" s="126">
        <f t="shared" si="38"/>
        <v>35.072558603312913</v>
      </c>
      <c r="E117" s="126">
        <f t="shared" si="38"/>
        <v>36.909716532852691</v>
      </c>
      <c r="F117" s="126">
        <f t="shared" si="38"/>
        <v>39.39102798174337</v>
      </c>
      <c r="G117" s="127">
        <f t="shared" si="38"/>
        <v>41.539185099260159</v>
      </c>
      <c r="H117" s="127">
        <f t="shared" ref="H117" si="40">H99/H242*1000</f>
        <v>37.944469646544086</v>
      </c>
      <c r="I117" s="110"/>
    </row>
    <row r="118" spans="1:9" outlineLevel="1">
      <c r="A118" s="183" t="s">
        <v>32</v>
      </c>
      <c r="B118" s="105" t="s">
        <v>47</v>
      </c>
      <c r="C118" s="126">
        <f t="shared" si="38"/>
        <v>234.54428866384109</v>
      </c>
      <c r="D118" s="126">
        <f t="shared" si="38"/>
        <v>197.36840157411515</v>
      </c>
      <c r="E118" s="126">
        <f t="shared" si="38"/>
        <v>250.72463768115938</v>
      </c>
      <c r="F118" s="126">
        <f t="shared" si="38"/>
        <v>135.01584645664428</v>
      </c>
      <c r="G118" s="127">
        <f t="shared" si="38"/>
        <v>71.804551734953534</v>
      </c>
      <c r="H118" s="127">
        <f t="shared" ref="H118" si="41">H100/H243*1000</f>
        <v>72.423498231258591</v>
      </c>
      <c r="I118" s="110"/>
    </row>
    <row r="119" spans="1:9" outlineLevel="1">
      <c r="A119" s="183" t="s">
        <v>46</v>
      </c>
      <c r="B119" s="105" t="s">
        <v>47</v>
      </c>
      <c r="C119" s="126">
        <f t="shared" si="38"/>
        <v>271.52273809523598</v>
      </c>
      <c r="D119" s="126">
        <f t="shared" si="38"/>
        <v>262.50686759882501</v>
      </c>
      <c r="E119" s="126">
        <f t="shared" si="38"/>
        <v>246.95500387897596</v>
      </c>
      <c r="F119" s="126">
        <f t="shared" si="38"/>
        <v>227.7032408258286</v>
      </c>
      <c r="G119" s="127">
        <f t="shared" si="38"/>
        <v>229.16800580029692</v>
      </c>
      <c r="H119" s="127">
        <f t="shared" ref="H119" si="42">H101/H244*1000</f>
        <v>222.42833936392745</v>
      </c>
      <c r="I119" s="110"/>
    </row>
    <row r="120" spans="1:9" outlineLevel="1">
      <c r="A120" s="183"/>
      <c r="B120" s="105"/>
      <c r="C120" s="116"/>
      <c r="D120" s="116"/>
      <c r="E120" s="116"/>
      <c r="F120" s="116"/>
      <c r="G120" s="116"/>
      <c r="H120" s="116"/>
      <c r="I120" s="110"/>
    </row>
    <row r="121" spans="1:9" outlineLevel="1">
      <c r="A121" s="136" t="s">
        <v>110</v>
      </c>
      <c r="B121" s="97" t="s">
        <v>3</v>
      </c>
      <c r="C121" s="97">
        <v>2018</v>
      </c>
      <c r="D121" s="97">
        <v>2019</v>
      </c>
      <c r="E121" s="97">
        <v>2020</v>
      </c>
      <c r="F121" s="97">
        <v>2021</v>
      </c>
      <c r="G121" s="97">
        <v>2022</v>
      </c>
      <c r="H121" s="97">
        <v>2023</v>
      </c>
      <c r="I121" s="110"/>
    </row>
    <row r="122" spans="1:9" outlineLevel="1">
      <c r="A122" s="75" t="s">
        <v>98</v>
      </c>
      <c r="B122" s="105" t="s">
        <v>47</v>
      </c>
      <c r="C122" s="230">
        <f t="shared" ref="C122:H122" si="43">C104/C245*1000</f>
        <v>30.067381638426284</v>
      </c>
      <c r="D122" s="230">
        <f t="shared" si="43"/>
        <v>29.753966616213148</v>
      </c>
      <c r="E122" s="230">
        <f t="shared" si="43"/>
        <v>28.916361916585384</v>
      </c>
      <c r="F122" s="230">
        <f t="shared" si="43"/>
        <v>25.343339214097231</v>
      </c>
      <c r="G122" s="153">
        <f t="shared" si="43"/>
        <v>22.283317769598444</v>
      </c>
      <c r="H122" s="153">
        <f t="shared" si="43"/>
        <v>22.31654613749852</v>
      </c>
      <c r="I122" s="110"/>
    </row>
    <row r="123" spans="1:9" outlineLevel="1">
      <c r="A123" s="75" t="s">
        <v>111</v>
      </c>
      <c r="B123" s="105" t="s">
        <v>47</v>
      </c>
      <c r="C123" s="153">
        <f t="shared" ref="C123:H123" si="44">C111/C239*1000</f>
        <v>371.3645913270102</v>
      </c>
      <c r="D123" s="279">
        <f t="shared" si="44"/>
        <v>356.2014344505767</v>
      </c>
      <c r="E123" s="153">
        <f t="shared" si="44"/>
        <v>392.74221135694603</v>
      </c>
      <c r="F123" s="153">
        <f t="shared" si="44"/>
        <v>343.57750854596162</v>
      </c>
      <c r="G123" s="153">
        <f t="shared" si="44"/>
        <v>359.76600967644765</v>
      </c>
      <c r="H123" s="153">
        <f t="shared" si="44"/>
        <v>365.850869807241</v>
      </c>
      <c r="I123" s="110"/>
    </row>
    <row r="124" spans="1:9" outlineLevel="1">
      <c r="A124" s="75"/>
      <c r="B124" s="105"/>
      <c r="C124" s="123"/>
      <c r="D124" s="123"/>
      <c r="E124" s="123"/>
      <c r="F124" s="123"/>
      <c r="G124" s="123"/>
      <c r="H124" s="123"/>
      <c r="I124" s="110"/>
    </row>
    <row r="125" spans="1:9" outlineLevel="1">
      <c r="A125" s="136" t="s">
        <v>222</v>
      </c>
      <c r="B125" s="97" t="s">
        <v>3</v>
      </c>
      <c r="C125" s="97">
        <v>2018</v>
      </c>
      <c r="D125" s="97">
        <v>2019</v>
      </c>
      <c r="E125" s="97">
        <v>2020</v>
      </c>
      <c r="F125" s="97">
        <v>2021</v>
      </c>
      <c r="G125" s="97">
        <v>2022</v>
      </c>
      <c r="H125" s="97">
        <v>2023</v>
      </c>
      <c r="I125" s="110"/>
    </row>
    <row r="126" spans="1:9" s="14" customFormat="1" outlineLevel="1">
      <c r="A126" s="142" t="s">
        <v>76</v>
      </c>
      <c r="B126" s="102" t="s">
        <v>112</v>
      </c>
      <c r="C126" s="206">
        <f>C131+C130+C129+C128</f>
        <v>2165.5631020000001</v>
      </c>
      <c r="D126" s="206">
        <f>D131+D130+D129+D128</f>
        <v>2234.5695799999999</v>
      </c>
      <c r="E126" s="206">
        <f>E131+E130+E129+E128</f>
        <v>2300.7710419999989</v>
      </c>
      <c r="F126" s="206">
        <f>F131+F130+F129+F128</f>
        <v>2326.6327970000002</v>
      </c>
      <c r="G126" s="206">
        <f>G131+G130+G129+G128</f>
        <v>2303.2564419999999</v>
      </c>
      <c r="H126" s="206">
        <v>2396.247445</v>
      </c>
      <c r="I126" s="132"/>
    </row>
    <row r="127" spans="1:9" s="14" customFormat="1" outlineLevel="1">
      <c r="A127" s="217" t="s">
        <v>221</v>
      </c>
      <c r="B127" s="218" t="s">
        <v>112</v>
      </c>
      <c r="C127" s="220">
        <v>0</v>
      </c>
      <c r="D127" s="220">
        <v>0</v>
      </c>
      <c r="E127" s="220">
        <v>0</v>
      </c>
      <c r="F127" s="220">
        <v>299</v>
      </c>
      <c r="G127" s="220">
        <v>300</v>
      </c>
      <c r="H127" s="220">
        <v>300</v>
      </c>
      <c r="I127" s="132"/>
    </row>
    <row r="128" spans="1:9" outlineLevel="1">
      <c r="A128" s="184" t="s">
        <v>31</v>
      </c>
      <c r="B128" s="105" t="s">
        <v>112</v>
      </c>
      <c r="C128" s="208">
        <f>1648633413/1000000</f>
        <v>1648.633413</v>
      </c>
      <c r="D128" s="208">
        <f>1651740756/1000000</f>
        <v>1651.7407559999999</v>
      </c>
      <c r="E128" s="208">
        <v>1676.09</v>
      </c>
      <c r="F128" s="208">
        <v>1677.68893</v>
      </c>
      <c r="G128" s="208">
        <v>1651.6851180000001</v>
      </c>
      <c r="H128" s="208">
        <v>1642.4861519999999</v>
      </c>
      <c r="I128" s="110"/>
    </row>
    <row r="129" spans="1:9" outlineLevel="1">
      <c r="A129" s="184" t="s">
        <v>30</v>
      </c>
      <c r="B129" s="105" t="s">
        <v>112</v>
      </c>
      <c r="C129" s="208">
        <v>142.79676900000001</v>
      </c>
      <c r="D129" s="208">
        <v>148.05705399999999</v>
      </c>
      <c r="E129" s="208">
        <v>136.56594000000001</v>
      </c>
      <c r="F129" s="208">
        <v>121.003501</v>
      </c>
      <c r="G129" s="208">
        <v>149.10456300000001</v>
      </c>
      <c r="H129" s="208">
        <v>140.78196700000001</v>
      </c>
      <c r="I129" s="110"/>
    </row>
    <row r="130" spans="1:9" outlineLevel="1">
      <c r="A130" s="184" t="s">
        <v>32</v>
      </c>
      <c r="B130" s="105" t="s">
        <v>112</v>
      </c>
      <c r="C130" s="208">
        <v>117.862185</v>
      </c>
      <c r="D130" s="208">
        <v>119.608889</v>
      </c>
      <c r="E130" s="208">
        <v>120.92</v>
      </c>
      <c r="F130" s="208">
        <v>139.05149</v>
      </c>
      <c r="G130" s="208">
        <v>108.990488</v>
      </c>
      <c r="H130" s="208">
        <v>34.74</v>
      </c>
      <c r="I130" s="110"/>
    </row>
    <row r="131" spans="1:9" outlineLevel="1">
      <c r="A131" s="184" t="s">
        <v>46</v>
      </c>
      <c r="B131" s="105" t="s">
        <v>112</v>
      </c>
      <c r="C131" s="208">
        <v>256.270735</v>
      </c>
      <c r="D131" s="208">
        <v>315.16288100000003</v>
      </c>
      <c r="E131" s="208">
        <v>367.195101999999</v>
      </c>
      <c r="F131" s="208">
        <v>388.88887599999998</v>
      </c>
      <c r="G131" s="208">
        <v>393.47627299999999</v>
      </c>
      <c r="H131" s="208">
        <v>578.23932600000001</v>
      </c>
      <c r="I131" s="110"/>
    </row>
    <row r="132" spans="1:9" outlineLevel="1">
      <c r="A132" s="184"/>
      <c r="B132" s="105"/>
      <c r="C132" s="125"/>
      <c r="D132" s="125"/>
      <c r="E132" s="125"/>
      <c r="F132" s="125"/>
      <c r="G132" s="125"/>
      <c r="H132" s="125"/>
      <c r="I132" s="110"/>
    </row>
    <row r="133" spans="1:9" outlineLevel="1">
      <c r="A133" s="136" t="s">
        <v>225</v>
      </c>
      <c r="B133" s="136" t="s">
        <v>3</v>
      </c>
      <c r="C133" s="97">
        <v>2018</v>
      </c>
      <c r="D133" s="97">
        <v>2019</v>
      </c>
      <c r="E133" s="97">
        <v>2020</v>
      </c>
      <c r="F133" s="97">
        <v>2021</v>
      </c>
      <c r="G133" s="97">
        <v>2022</v>
      </c>
      <c r="H133" s="97">
        <v>2023</v>
      </c>
      <c r="I133" s="110"/>
    </row>
    <row r="134" spans="1:9" outlineLevel="1">
      <c r="A134" s="273" t="s">
        <v>45</v>
      </c>
      <c r="B134" s="274" t="s">
        <v>112</v>
      </c>
      <c r="C134" s="275">
        <f>SUM(C135:C138)</f>
        <v>1485.002972</v>
      </c>
      <c r="D134" s="275">
        <f>SUM(D135:D138)</f>
        <v>1500.1091999999999</v>
      </c>
      <c r="E134" s="275">
        <f t="shared" ref="E134:G134" si="45">SUM(E135:E138)</f>
        <v>1521.7800000000002</v>
      </c>
      <c r="F134" s="275">
        <f t="shared" si="45"/>
        <v>1572.6200000000001</v>
      </c>
      <c r="G134" s="275">
        <f t="shared" si="45"/>
        <v>1722.5447650000001</v>
      </c>
      <c r="H134" s="275">
        <v>1660.3573249999999</v>
      </c>
      <c r="I134" s="110"/>
    </row>
    <row r="135" spans="1:9" outlineLevel="1">
      <c r="A135" s="276" t="s">
        <v>31</v>
      </c>
      <c r="B135" s="277" t="s">
        <v>112</v>
      </c>
      <c r="C135" s="278">
        <v>0</v>
      </c>
      <c r="D135" s="278">
        <v>0</v>
      </c>
      <c r="E135" s="278">
        <v>0</v>
      </c>
      <c r="F135" s="278">
        <v>0</v>
      </c>
      <c r="G135" s="278">
        <v>0</v>
      </c>
      <c r="H135" s="278">
        <v>0</v>
      </c>
      <c r="I135" s="110"/>
    </row>
    <row r="136" spans="1:9" outlineLevel="1">
      <c r="A136" s="276" t="s">
        <v>30</v>
      </c>
      <c r="B136" s="277" t="s">
        <v>112</v>
      </c>
      <c r="C136" s="278">
        <v>321.639972</v>
      </c>
      <c r="D136" s="278">
        <v>340.74419999999998</v>
      </c>
      <c r="E136" s="278">
        <v>355.1</v>
      </c>
      <c r="F136" s="278">
        <v>374.47</v>
      </c>
      <c r="G136" s="278">
        <v>340.83048000000002</v>
      </c>
      <c r="H136" s="278">
        <v>384.530418</v>
      </c>
      <c r="I136" s="110"/>
    </row>
    <row r="137" spans="1:9" outlineLevel="1">
      <c r="A137" s="276" t="s">
        <v>32</v>
      </c>
      <c r="B137" s="277" t="s">
        <v>112</v>
      </c>
      <c r="C137" s="278">
        <v>0</v>
      </c>
      <c r="D137" s="278">
        <v>0</v>
      </c>
      <c r="E137" s="278">
        <v>0</v>
      </c>
      <c r="F137" s="278">
        <v>28.94</v>
      </c>
      <c r="G137" s="278">
        <v>184.88528500000001</v>
      </c>
      <c r="H137" s="278">
        <v>251.85990699999999</v>
      </c>
      <c r="I137" s="110"/>
    </row>
    <row r="138" spans="1:9" outlineLevel="1">
      <c r="A138" s="276" t="s">
        <v>46</v>
      </c>
      <c r="B138" s="277" t="s">
        <v>112</v>
      </c>
      <c r="C138" s="278">
        <v>1163.3630000000001</v>
      </c>
      <c r="D138" s="278">
        <v>1159.365</v>
      </c>
      <c r="E138" s="278">
        <v>1166.68</v>
      </c>
      <c r="F138" s="278">
        <v>1169.21</v>
      </c>
      <c r="G138" s="278">
        <v>1196.829</v>
      </c>
      <c r="H138" s="278">
        <v>1023.967</v>
      </c>
      <c r="I138" s="110"/>
    </row>
    <row r="139" spans="1:9" outlineLevel="1">
      <c r="A139" s="203"/>
      <c r="B139" s="204"/>
      <c r="C139" s="205"/>
      <c r="D139" s="205"/>
      <c r="E139" s="205"/>
      <c r="F139" s="205"/>
      <c r="G139" s="205"/>
      <c r="H139" s="205"/>
      <c r="I139" s="110"/>
    </row>
    <row r="140" spans="1:9" outlineLevel="1">
      <c r="A140" s="136" t="s">
        <v>314</v>
      </c>
      <c r="B140" s="97" t="s">
        <v>3</v>
      </c>
      <c r="C140" s="97">
        <v>2018</v>
      </c>
      <c r="D140" s="97">
        <v>2019</v>
      </c>
      <c r="E140" s="97">
        <v>2020</v>
      </c>
      <c r="F140" s="97">
        <v>2021</v>
      </c>
      <c r="G140" s="97">
        <v>2022</v>
      </c>
      <c r="H140" s="97">
        <v>2023</v>
      </c>
      <c r="I140" s="110"/>
    </row>
    <row r="141" spans="1:9" s="14" customFormat="1" outlineLevel="1">
      <c r="A141" s="142" t="s">
        <v>76</v>
      </c>
      <c r="B141" s="102" t="s">
        <v>82</v>
      </c>
      <c r="C141" s="306">
        <f t="shared" ref="C141:G141" si="46">C126/C245</f>
        <v>7.0459746654670877E-2</v>
      </c>
      <c r="D141" s="306">
        <f t="shared" si="46"/>
        <v>6.8756265444597148E-2</v>
      </c>
      <c r="E141" s="306">
        <f t="shared" si="46"/>
        <v>6.8007775176613133E-2</v>
      </c>
      <c r="F141" s="306">
        <f t="shared" si="46"/>
        <v>6.6006463199576565E-2</v>
      </c>
      <c r="G141" s="306">
        <f t="shared" si="46"/>
        <v>6.2468592017965778E-2</v>
      </c>
      <c r="H141" s="306">
        <f>H126/H245</f>
        <v>6.4452171463427077E-2</v>
      </c>
      <c r="I141" s="199"/>
    </row>
    <row r="142" spans="1:9" outlineLevel="1">
      <c r="A142" s="184" t="s">
        <v>31</v>
      </c>
      <c r="B142" s="105" t="s">
        <v>82</v>
      </c>
      <c r="C142" s="219">
        <f t="shared" ref="C142:G142" si="47">C128/C241</f>
        <v>0.14995728787080953</v>
      </c>
      <c r="D142" s="219">
        <f t="shared" si="47"/>
        <v>0.14199926027578444</v>
      </c>
      <c r="E142" s="219">
        <f t="shared" si="47"/>
        <v>0.14400635793453045</v>
      </c>
      <c r="F142" s="219">
        <f t="shared" si="47"/>
        <v>0.14297265321255609</v>
      </c>
      <c r="G142" s="219">
        <f t="shared" si="47"/>
        <v>0.1379881814401116</v>
      </c>
      <c r="H142" s="219">
        <f>H128/H241</f>
        <v>0.13961398511437165</v>
      </c>
      <c r="I142" s="110"/>
    </row>
    <row r="143" spans="1:9" outlineLevel="1">
      <c r="A143" s="184" t="s">
        <v>30</v>
      </c>
      <c r="B143" s="105" t="s">
        <v>82</v>
      </c>
      <c r="C143" s="219">
        <f t="shared" ref="C143:G143" si="48">C129/C242</f>
        <v>2.5710630400949123E-2</v>
      </c>
      <c r="D143" s="219">
        <f t="shared" si="48"/>
        <v>2.4881359382122013E-2</v>
      </c>
      <c r="E143" s="219">
        <f t="shared" si="48"/>
        <v>2.2376854006226448E-2</v>
      </c>
      <c r="F143" s="219">
        <f t="shared" si="48"/>
        <v>2.0027951988654615E-2</v>
      </c>
      <c r="G143" s="219">
        <f t="shared" si="48"/>
        <v>2.6177861545229494E-2</v>
      </c>
      <c r="H143" s="219">
        <f>H129/H242</f>
        <v>2.2956154162493646E-2</v>
      </c>
      <c r="I143" s="110"/>
    </row>
    <row r="144" spans="1:9" outlineLevel="1">
      <c r="A144" s="184" t="s">
        <v>32</v>
      </c>
      <c r="B144" s="105" t="s">
        <v>82</v>
      </c>
      <c r="C144" s="219">
        <f t="shared" ref="C144:G144" si="49">C130/C243</f>
        <v>0.18067910026922249</v>
      </c>
      <c r="D144" s="219">
        <f t="shared" si="49"/>
        <v>0.19457701295824015</v>
      </c>
      <c r="E144" s="219">
        <f t="shared" si="49"/>
        <v>0.19471819645732691</v>
      </c>
      <c r="F144" s="219">
        <f t="shared" si="49"/>
        <v>0.12096749113020365</v>
      </c>
      <c r="G144" s="219">
        <f t="shared" si="49"/>
        <v>4.0866909317043516E-2</v>
      </c>
      <c r="H144" s="219">
        <f>H130/H243</f>
        <v>1.3015997561065303E-2</v>
      </c>
      <c r="I144" s="110"/>
    </row>
    <row r="145" spans="1:9" outlineLevel="1">
      <c r="A145" s="184" t="s">
        <v>46</v>
      </c>
      <c r="B145" s="105" t="s">
        <v>82</v>
      </c>
      <c r="C145" s="219">
        <f t="shared" ref="C145:G145" si="50">C131/C244</f>
        <v>1.8934755139154432E-2</v>
      </c>
      <c r="D145" s="219">
        <f t="shared" si="50"/>
        <v>2.2035360131556079E-2</v>
      </c>
      <c r="E145" s="219">
        <f t="shared" si="50"/>
        <v>2.3739016162399727E-2</v>
      </c>
      <c r="F145" s="219">
        <f t="shared" si="50"/>
        <v>2.3824595723825275E-2</v>
      </c>
      <c r="G145" s="219">
        <f t="shared" si="50"/>
        <v>2.379213002985309E-2</v>
      </c>
      <c r="H145" s="219">
        <f>H131/H244</f>
        <v>3.4807397103487507E-2</v>
      </c>
      <c r="I145" s="110"/>
    </row>
    <row r="146" spans="1:9" outlineLevel="1">
      <c r="A146" s="135"/>
      <c r="B146" s="135"/>
      <c r="C146" s="135"/>
      <c r="D146" s="135"/>
      <c r="E146" s="135"/>
      <c r="F146" s="135"/>
      <c r="G146" s="135"/>
      <c r="H146" s="135"/>
      <c r="I146" s="110"/>
    </row>
    <row r="147" spans="1:9" outlineLevel="1">
      <c r="A147" s="136" t="s">
        <v>81</v>
      </c>
      <c r="B147" s="97" t="s">
        <v>3</v>
      </c>
      <c r="C147" s="97">
        <v>2018</v>
      </c>
      <c r="D147" s="97">
        <v>2019</v>
      </c>
      <c r="E147" s="97">
        <v>2020</v>
      </c>
      <c r="F147" s="97">
        <v>2021</v>
      </c>
      <c r="G147" s="97">
        <v>2022</v>
      </c>
      <c r="H147" s="97">
        <v>2023</v>
      </c>
      <c r="I147" s="110"/>
    </row>
    <row r="148" spans="1:9" s="14" customFormat="1" outlineLevel="1">
      <c r="A148" s="142" t="s">
        <v>45</v>
      </c>
      <c r="B148" s="102" t="s">
        <v>0</v>
      </c>
      <c r="C148" s="209">
        <v>0.40424232068334631</v>
      </c>
      <c r="D148" s="209">
        <v>0.40167007615110267</v>
      </c>
      <c r="E148" s="209">
        <v>0.39766792241417676</v>
      </c>
      <c r="F148" s="209">
        <v>0.40300000000000002</v>
      </c>
      <c r="G148" s="221">
        <v>0.42899999999999999</v>
      </c>
      <c r="H148" s="221">
        <v>0.42170000000000002</v>
      </c>
      <c r="I148" s="200"/>
    </row>
    <row r="149" spans="1:9" outlineLevel="1">
      <c r="A149" s="184" t="s">
        <v>31</v>
      </c>
      <c r="B149" s="105" t="s">
        <v>0</v>
      </c>
      <c r="C149" s="210">
        <v>0</v>
      </c>
      <c r="D149" s="210">
        <v>0</v>
      </c>
      <c r="E149" s="210">
        <v>0</v>
      </c>
      <c r="F149" s="210">
        <v>0</v>
      </c>
      <c r="G149" s="222">
        <v>0</v>
      </c>
      <c r="H149" s="222">
        <v>0</v>
      </c>
      <c r="I149" s="110"/>
    </row>
    <row r="150" spans="1:9" outlineLevel="1">
      <c r="A150" s="184" t="s">
        <v>30</v>
      </c>
      <c r="B150" s="105" t="s">
        <v>0</v>
      </c>
      <c r="C150" s="210">
        <v>0.69253774218521613</v>
      </c>
      <c r="D150" s="210">
        <v>0.69710351882160382</v>
      </c>
      <c r="E150" s="210">
        <v>0.72223239164480246</v>
      </c>
      <c r="F150" s="210">
        <v>0.76</v>
      </c>
      <c r="G150" s="222">
        <v>0.69566462915778815</v>
      </c>
      <c r="H150" s="222">
        <v>0.73199999999999998</v>
      </c>
      <c r="I150" s="110"/>
    </row>
    <row r="151" spans="1:9" outlineLevel="1">
      <c r="A151" s="184" t="s">
        <v>32</v>
      </c>
      <c r="B151" s="105" t="s">
        <v>0</v>
      </c>
      <c r="C151" s="210">
        <v>0</v>
      </c>
      <c r="D151" s="210">
        <v>0</v>
      </c>
      <c r="E151" s="210">
        <v>0</v>
      </c>
      <c r="F151" s="210">
        <v>0.17</v>
      </c>
      <c r="G151" s="222">
        <v>0.65576110165283397</v>
      </c>
      <c r="H151" s="222">
        <v>0.87880000000000003</v>
      </c>
      <c r="I151" s="110"/>
    </row>
    <row r="152" spans="1:9" outlineLevel="1">
      <c r="A152" s="184" t="s">
        <v>46</v>
      </c>
      <c r="B152" s="105" t="s">
        <v>0</v>
      </c>
      <c r="C152" s="210">
        <v>0.81948108960653865</v>
      </c>
      <c r="D152" s="210">
        <v>0.7862607068014893</v>
      </c>
      <c r="E152" s="210">
        <v>0.76060708790778941</v>
      </c>
      <c r="F152" s="210">
        <v>0.75</v>
      </c>
      <c r="G152" s="222">
        <v>0.75257814981790605</v>
      </c>
      <c r="H152" s="222">
        <v>0.50409999999999999</v>
      </c>
      <c r="I152" s="110"/>
    </row>
    <row r="153" spans="1:9" outlineLevel="1">
      <c r="A153" s="110"/>
      <c r="B153" s="110"/>
      <c r="C153" s="110"/>
      <c r="D153" s="110"/>
      <c r="E153" s="110"/>
      <c r="F153" s="110"/>
      <c r="G153" s="110"/>
      <c r="H153" s="110"/>
      <c r="I153" s="110"/>
    </row>
    <row r="154" spans="1:9" outlineLevel="1">
      <c r="A154" s="136" t="s">
        <v>298</v>
      </c>
      <c r="B154" s="97" t="s">
        <v>3</v>
      </c>
      <c r="C154" s="97">
        <v>2018</v>
      </c>
      <c r="D154" s="97" t="s">
        <v>86</v>
      </c>
      <c r="E154" s="97">
        <v>2020</v>
      </c>
      <c r="F154" s="97">
        <v>2021</v>
      </c>
      <c r="G154" s="97">
        <v>2022</v>
      </c>
      <c r="H154" s="97">
        <v>2023</v>
      </c>
      <c r="I154" s="110"/>
    </row>
    <row r="155" spans="1:9" s="14" customFormat="1" outlineLevel="1">
      <c r="A155" s="142" t="s">
        <v>45</v>
      </c>
      <c r="B155" s="102" t="s">
        <v>239</v>
      </c>
      <c r="C155" s="206">
        <f>SUM(C157:C160)</f>
        <v>7064.2917900000002</v>
      </c>
      <c r="D155" s="206">
        <f t="shared" ref="D155:G155" si="51">SUM(D157:D160)</f>
        <v>7466.5519382900002</v>
      </c>
      <c r="E155" s="206">
        <f t="shared" si="51"/>
        <v>8264.9239379999999</v>
      </c>
      <c r="F155" s="206">
        <f t="shared" si="51"/>
        <v>8815.8060289999994</v>
      </c>
      <c r="G155" s="206">
        <f t="shared" si="51"/>
        <v>9088.282779000001</v>
      </c>
      <c r="H155" s="206">
        <f>SUM(H157:H160)</f>
        <v>9548.4319439999999</v>
      </c>
      <c r="I155" s="132"/>
    </row>
    <row r="156" spans="1:9" s="14" customFormat="1" outlineLevel="1">
      <c r="A156" s="137" t="s">
        <v>224</v>
      </c>
      <c r="B156" s="102" t="s">
        <v>239</v>
      </c>
      <c r="C156" s="206">
        <v>6854.2315200000003</v>
      </c>
      <c r="D156" s="206">
        <v>7215.40859</v>
      </c>
      <c r="E156" s="206">
        <v>8091.1630000000005</v>
      </c>
      <c r="F156" s="206">
        <v>8538.8140000000003</v>
      </c>
      <c r="G156" s="206">
        <v>8923.7037899999996</v>
      </c>
      <c r="H156" s="206">
        <v>9229.8700000000008</v>
      </c>
      <c r="I156" s="132"/>
    </row>
    <row r="157" spans="1:9" outlineLevel="1">
      <c r="A157" s="184" t="s">
        <v>31</v>
      </c>
      <c r="B157" s="105" t="s">
        <v>239</v>
      </c>
      <c r="C157" s="207">
        <v>277.32026999999994</v>
      </c>
      <c r="D157" s="207">
        <v>297.29835029000003</v>
      </c>
      <c r="E157" s="207">
        <v>231.41535999999996</v>
      </c>
      <c r="F157" s="207">
        <v>257.83</v>
      </c>
      <c r="G157" s="207">
        <v>280.39000000000004</v>
      </c>
      <c r="H157" s="207">
        <v>363.42</v>
      </c>
      <c r="I157" s="110"/>
    </row>
    <row r="158" spans="1:9" outlineLevel="1">
      <c r="A158" s="184" t="s">
        <v>30</v>
      </c>
      <c r="B158" s="105" t="s">
        <v>239</v>
      </c>
      <c r="C158" s="207">
        <v>2222.982</v>
      </c>
      <c r="D158" s="207">
        <v>2440.4580000000001</v>
      </c>
      <c r="E158" s="207">
        <v>2493.2635779999996</v>
      </c>
      <c r="F158" s="207">
        <v>2493.261</v>
      </c>
      <c r="G158" s="207">
        <v>2311.7220000000002</v>
      </c>
      <c r="H158" s="207">
        <v>2435.1979999999999</v>
      </c>
      <c r="I158" s="110"/>
    </row>
    <row r="159" spans="1:9" outlineLevel="1">
      <c r="A159" s="184" t="s">
        <v>32</v>
      </c>
      <c r="B159" s="105" t="s">
        <v>239</v>
      </c>
      <c r="C159" s="207">
        <v>148.15571999999997</v>
      </c>
      <c r="D159" s="207">
        <v>139.8682</v>
      </c>
      <c r="E159" s="207">
        <v>156.05399999999997</v>
      </c>
      <c r="F159" s="207">
        <v>321.47723999999994</v>
      </c>
      <c r="G159" s="207">
        <v>806.69959000000006</v>
      </c>
      <c r="H159" s="207">
        <v>931.03516999999999</v>
      </c>
      <c r="I159" s="110"/>
    </row>
    <row r="160" spans="1:9" outlineLevel="1">
      <c r="A160" s="184" t="s">
        <v>46</v>
      </c>
      <c r="B160" s="105" t="s">
        <v>239</v>
      </c>
      <c r="C160" s="207">
        <v>4415.8338000000003</v>
      </c>
      <c r="D160" s="207">
        <v>4588.9273880000001</v>
      </c>
      <c r="E160" s="207">
        <v>5384.1910000000007</v>
      </c>
      <c r="F160" s="207">
        <v>5743.2377889999998</v>
      </c>
      <c r="G160" s="207">
        <v>5689.4711890000008</v>
      </c>
      <c r="H160" s="207">
        <v>5818.7787740000003</v>
      </c>
      <c r="I160" s="110"/>
    </row>
    <row r="161" spans="1:9" outlineLevel="1">
      <c r="A161" s="184"/>
      <c r="B161" s="105"/>
      <c r="C161" s="116"/>
      <c r="D161" s="116"/>
      <c r="E161" s="126"/>
      <c r="F161" s="126"/>
      <c r="G161" s="110"/>
      <c r="H161" s="110"/>
      <c r="I161" s="110"/>
    </row>
    <row r="162" spans="1:9" outlineLevel="1">
      <c r="A162" s="136" t="s">
        <v>223</v>
      </c>
      <c r="B162" s="97" t="s">
        <v>3</v>
      </c>
      <c r="C162" s="97">
        <v>2018</v>
      </c>
      <c r="D162" s="97">
        <v>2019</v>
      </c>
      <c r="E162" s="97">
        <v>2020</v>
      </c>
      <c r="F162" s="97">
        <v>2021</v>
      </c>
      <c r="G162" s="97">
        <v>2022</v>
      </c>
      <c r="H162" s="97">
        <v>2023</v>
      </c>
      <c r="I162" s="110"/>
    </row>
    <row r="163" spans="1:9" outlineLevel="1">
      <c r="A163" s="201" t="s">
        <v>45</v>
      </c>
      <c r="B163" s="102" t="s">
        <v>78</v>
      </c>
      <c r="C163" s="124">
        <f>SUM(C164:C167)</f>
        <v>2667.4695290000004</v>
      </c>
      <c r="D163" s="124">
        <f t="shared" ref="D163:H163" si="52">SUM(D164:D167)</f>
        <v>2704.2416549999998</v>
      </c>
      <c r="E163" s="124">
        <f t="shared" si="52"/>
        <v>2699.8847770000002</v>
      </c>
      <c r="F163" s="124">
        <f t="shared" si="52"/>
        <v>2656.2222179999999</v>
      </c>
      <c r="G163" s="124">
        <f t="shared" si="52"/>
        <v>2739.785543</v>
      </c>
      <c r="H163" s="124">
        <f t="shared" si="52"/>
        <v>2715.0492529999997</v>
      </c>
      <c r="I163" s="110"/>
    </row>
    <row r="164" spans="1:9" outlineLevel="1">
      <c r="A164" s="184" t="s">
        <v>31</v>
      </c>
      <c r="B164" s="105" t="s">
        <v>78</v>
      </c>
      <c r="C164" s="207">
        <v>0</v>
      </c>
      <c r="D164" s="207">
        <v>0</v>
      </c>
      <c r="E164" s="207">
        <v>0</v>
      </c>
      <c r="F164" s="207">
        <v>0</v>
      </c>
      <c r="G164" s="207">
        <v>0</v>
      </c>
      <c r="H164" s="207">
        <v>0</v>
      </c>
      <c r="I164" s="110"/>
    </row>
    <row r="165" spans="1:9" outlineLevel="1">
      <c r="A165" s="184" t="s">
        <v>30</v>
      </c>
      <c r="B165" s="105" t="s">
        <v>78</v>
      </c>
      <c r="C165" s="207">
        <v>87.724661999999995</v>
      </c>
      <c r="D165" s="207">
        <v>81.630017000000009</v>
      </c>
      <c r="E165" s="207">
        <v>88.889233000000004</v>
      </c>
      <c r="F165" s="207">
        <v>95.823525000000004</v>
      </c>
      <c r="G165" s="207">
        <v>98.470955000000004</v>
      </c>
      <c r="H165" s="207">
        <v>95.02937</v>
      </c>
      <c r="I165" s="110"/>
    </row>
    <row r="166" spans="1:9" outlineLevel="1">
      <c r="A166" s="184" t="s">
        <v>32</v>
      </c>
      <c r="B166" s="105" t="s">
        <v>78</v>
      </c>
      <c r="C166" s="207">
        <v>70.235736000000003</v>
      </c>
      <c r="D166" s="207">
        <v>65.548804000000004</v>
      </c>
      <c r="E166" s="207">
        <v>60.11</v>
      </c>
      <c r="F166" s="207">
        <v>68.037181000000004</v>
      </c>
      <c r="G166" s="207">
        <v>91.863254999999995</v>
      </c>
      <c r="H166" s="207">
        <v>92.724164999999999</v>
      </c>
      <c r="I166" s="110"/>
    </row>
    <row r="167" spans="1:9" outlineLevel="1">
      <c r="A167" s="184" t="s">
        <v>46</v>
      </c>
      <c r="B167" s="105" t="s">
        <v>78</v>
      </c>
      <c r="C167" s="207">
        <v>2509.5091310000003</v>
      </c>
      <c r="D167" s="207">
        <f>2298.156103+258.906731</f>
        <v>2557.0628339999998</v>
      </c>
      <c r="E167" s="207">
        <v>2550.8855440000002</v>
      </c>
      <c r="F167" s="207">
        <v>2492.3615119999999</v>
      </c>
      <c r="G167" s="207">
        <v>2549.451333</v>
      </c>
      <c r="H167" s="207">
        <v>2527.2957179999999</v>
      </c>
      <c r="I167" s="110"/>
    </row>
    <row r="168" spans="1:9" outlineLevel="1">
      <c r="A168" s="223" t="s">
        <v>242</v>
      </c>
      <c r="B168" s="218" t="s">
        <v>78</v>
      </c>
      <c r="C168" s="224">
        <v>1862.0139999999999</v>
      </c>
      <c r="D168" s="225">
        <v>1926.173</v>
      </c>
      <c r="E168" s="225">
        <v>1953.8610000000001</v>
      </c>
      <c r="F168" s="225">
        <v>1926.104</v>
      </c>
      <c r="G168" s="225">
        <v>1968.0609999999999</v>
      </c>
      <c r="H168" s="225">
        <v>1969.5389</v>
      </c>
      <c r="I168" s="110"/>
    </row>
    <row r="169" spans="1:9" outlineLevel="1">
      <c r="A169" s="184"/>
      <c r="B169" s="105"/>
      <c r="C169" s="125"/>
      <c r="D169" s="125"/>
      <c r="E169" s="125"/>
      <c r="F169" s="125"/>
      <c r="G169" s="125"/>
      <c r="H169" s="125"/>
      <c r="I169" s="110"/>
    </row>
    <row r="170" spans="1:9" outlineLevel="1">
      <c r="A170" s="136" t="s">
        <v>226</v>
      </c>
      <c r="B170" s="97" t="s">
        <v>3</v>
      </c>
      <c r="C170" s="97">
        <v>2018</v>
      </c>
      <c r="D170" s="97">
        <v>2019</v>
      </c>
      <c r="E170" s="97">
        <v>2020</v>
      </c>
      <c r="F170" s="97">
        <v>2021</v>
      </c>
      <c r="G170" s="97">
        <v>2022</v>
      </c>
      <c r="H170" s="97">
        <v>2023</v>
      </c>
      <c r="I170" s="110"/>
    </row>
    <row r="171" spans="1:9" s="14" customFormat="1" outlineLevel="1">
      <c r="A171" s="142" t="s">
        <v>45</v>
      </c>
      <c r="B171" s="102" t="s">
        <v>227</v>
      </c>
      <c r="C171" s="206">
        <f>SUM(C172:C175)</f>
        <v>2704.6</v>
      </c>
      <c r="D171" s="206">
        <f t="shared" ref="D171:H171" si="53">SUM(D172:D175)</f>
        <v>3134.8</v>
      </c>
      <c r="E171" s="206">
        <f t="shared" si="53"/>
        <v>2273.4</v>
      </c>
      <c r="F171" s="206">
        <f t="shared" si="53"/>
        <v>2951.57</v>
      </c>
      <c r="G171" s="206">
        <f t="shared" si="53"/>
        <v>2380.299</v>
      </c>
      <c r="H171" s="206">
        <f t="shared" si="53"/>
        <v>2782.0604399999997</v>
      </c>
      <c r="I171" s="132"/>
    </row>
    <row r="172" spans="1:9" outlineLevel="1">
      <c r="A172" s="184" t="s">
        <v>31</v>
      </c>
      <c r="B172" s="105" t="s">
        <v>227</v>
      </c>
      <c r="C172" s="207">
        <v>2704.6</v>
      </c>
      <c r="D172" s="207">
        <v>3134.8</v>
      </c>
      <c r="E172" s="207">
        <v>2273.4</v>
      </c>
      <c r="F172" s="207">
        <v>2951.57</v>
      </c>
      <c r="G172" s="207">
        <v>2380.299</v>
      </c>
      <c r="H172" s="207">
        <v>2782.0604399999997</v>
      </c>
      <c r="I172" s="110"/>
    </row>
    <row r="173" spans="1:9" outlineLevel="1">
      <c r="A173" s="184" t="s">
        <v>30</v>
      </c>
      <c r="B173" s="105" t="s">
        <v>227</v>
      </c>
      <c r="C173" s="208">
        <v>0</v>
      </c>
      <c r="D173" s="208">
        <v>0</v>
      </c>
      <c r="E173" s="208">
        <v>0</v>
      </c>
      <c r="F173" s="208">
        <v>0</v>
      </c>
      <c r="G173" s="208">
        <v>0</v>
      </c>
      <c r="H173" s="208">
        <v>0</v>
      </c>
      <c r="I173" s="110"/>
    </row>
    <row r="174" spans="1:9" outlineLevel="1">
      <c r="A174" s="184" t="s">
        <v>32</v>
      </c>
      <c r="B174" s="105" t="s">
        <v>227</v>
      </c>
      <c r="C174" s="208">
        <v>0</v>
      </c>
      <c r="D174" s="208">
        <v>0</v>
      </c>
      <c r="E174" s="208">
        <v>0</v>
      </c>
      <c r="F174" s="208">
        <v>0</v>
      </c>
      <c r="G174" s="208">
        <v>0</v>
      </c>
      <c r="H174" s="208">
        <v>0</v>
      </c>
      <c r="I174" s="110"/>
    </row>
    <row r="175" spans="1:9" ht="15.6" customHeight="1" outlineLevel="1">
      <c r="A175" s="184" t="s">
        <v>46</v>
      </c>
      <c r="B175" s="105" t="s">
        <v>227</v>
      </c>
      <c r="C175" s="208">
        <v>0</v>
      </c>
      <c r="D175" s="208">
        <v>0</v>
      </c>
      <c r="E175" s="208">
        <v>0</v>
      </c>
      <c r="F175" s="208">
        <v>0</v>
      </c>
      <c r="G175" s="208">
        <v>0</v>
      </c>
      <c r="H175" s="208">
        <v>0</v>
      </c>
      <c r="I175" s="110"/>
    </row>
    <row r="176" spans="1:9" ht="15.6" customHeight="1" outlineLevel="1">
      <c r="A176" s="184"/>
      <c r="B176" s="105"/>
      <c r="C176" s="208"/>
      <c r="D176" s="208"/>
      <c r="E176" s="208"/>
      <c r="F176" s="208"/>
      <c r="G176" s="208"/>
      <c r="H176" s="208"/>
      <c r="I176" s="110"/>
    </row>
    <row r="177" spans="1:9" ht="15.6" customHeight="1" outlineLevel="1">
      <c r="A177" s="136" t="s">
        <v>228</v>
      </c>
      <c r="B177" s="97" t="s">
        <v>3</v>
      </c>
      <c r="C177" s="97">
        <v>2018</v>
      </c>
      <c r="D177" s="97">
        <v>2019</v>
      </c>
      <c r="E177" s="97">
        <v>2020</v>
      </c>
      <c r="F177" s="97">
        <v>2021</v>
      </c>
      <c r="G177" s="97">
        <v>2022</v>
      </c>
      <c r="H177" s="97">
        <v>2023</v>
      </c>
      <c r="I177" s="110"/>
    </row>
    <row r="178" spans="1:9" ht="15.6" customHeight="1" outlineLevel="1">
      <c r="A178" s="201" t="s">
        <v>45</v>
      </c>
      <c r="B178" s="102" t="s">
        <v>227</v>
      </c>
      <c r="C178" s="206">
        <f>SUM(C179:C182)</f>
        <v>147976.68</v>
      </c>
      <c r="D178" s="206">
        <f t="shared" ref="D178" si="54">SUM(D179:D182)</f>
        <v>154132.79999999999</v>
      </c>
      <c r="E178" s="206">
        <f t="shared" ref="E178" si="55">SUM(E179:E182)</f>
        <v>146785.79999999999</v>
      </c>
      <c r="F178" s="206">
        <f t="shared" ref="F178" si="56">SUM(F179:F182)</f>
        <v>151291.79999999999</v>
      </c>
      <c r="G178" s="206">
        <f t="shared" ref="G178:H178" si="57">SUM(G179:G182)</f>
        <v>152895.5</v>
      </c>
      <c r="H178" s="206">
        <f t="shared" si="57"/>
        <v>146764.1</v>
      </c>
      <c r="I178" s="110"/>
    </row>
    <row r="179" spans="1:9" ht="15.6" customHeight="1" outlineLevel="1">
      <c r="A179" s="184" t="s">
        <v>31</v>
      </c>
      <c r="B179" s="105" t="s">
        <v>227</v>
      </c>
      <c r="C179" s="207">
        <v>147976.68</v>
      </c>
      <c r="D179" s="207">
        <v>154132.79999999999</v>
      </c>
      <c r="E179" s="207">
        <v>146785.79999999999</v>
      </c>
      <c r="F179" s="207">
        <v>151291.79999999999</v>
      </c>
      <c r="G179" s="207">
        <v>152895.5</v>
      </c>
      <c r="H179" s="207">
        <v>146764.1</v>
      </c>
      <c r="I179" s="110"/>
    </row>
    <row r="180" spans="1:9" ht="15.6" customHeight="1" outlineLevel="1">
      <c r="A180" s="184" t="s">
        <v>30</v>
      </c>
      <c r="B180" s="105" t="s">
        <v>227</v>
      </c>
      <c r="C180" s="208">
        <v>0</v>
      </c>
      <c r="D180" s="208">
        <v>0</v>
      </c>
      <c r="E180" s="208">
        <v>0</v>
      </c>
      <c r="F180" s="208">
        <v>0</v>
      </c>
      <c r="G180" s="208">
        <v>0</v>
      </c>
      <c r="H180" s="208">
        <v>0</v>
      </c>
      <c r="I180" s="110"/>
    </row>
    <row r="181" spans="1:9" ht="15.6" customHeight="1" outlineLevel="1">
      <c r="A181" s="184" t="s">
        <v>32</v>
      </c>
      <c r="B181" s="105" t="s">
        <v>227</v>
      </c>
      <c r="C181" s="208">
        <v>0</v>
      </c>
      <c r="D181" s="208">
        <v>0</v>
      </c>
      <c r="E181" s="208">
        <v>0</v>
      </c>
      <c r="F181" s="208">
        <v>0</v>
      </c>
      <c r="G181" s="208">
        <v>0</v>
      </c>
      <c r="H181" s="208">
        <v>0</v>
      </c>
      <c r="I181" s="110"/>
    </row>
    <row r="182" spans="1:9" ht="15.6" customHeight="1" outlineLevel="1">
      <c r="A182" s="184" t="s">
        <v>46</v>
      </c>
      <c r="B182" s="105" t="s">
        <v>227</v>
      </c>
      <c r="C182" s="208">
        <v>0</v>
      </c>
      <c r="D182" s="208">
        <v>0</v>
      </c>
      <c r="E182" s="208">
        <v>0</v>
      </c>
      <c r="F182" s="208">
        <v>0</v>
      </c>
      <c r="G182" s="208">
        <v>0</v>
      </c>
      <c r="H182" s="208">
        <v>0</v>
      </c>
      <c r="I182" s="110"/>
    </row>
    <row r="183" spans="1:9" ht="15.6" customHeight="1" outlineLevel="1">
      <c r="A183" s="184"/>
      <c r="B183" s="105"/>
      <c r="C183" s="208"/>
      <c r="D183" s="208"/>
      <c r="E183" s="208"/>
      <c r="F183" s="208"/>
      <c r="G183" s="208"/>
      <c r="H183" s="208"/>
      <c r="I183" s="110"/>
    </row>
    <row r="184" spans="1:9" ht="15.6" customHeight="1" outlineLevel="1">
      <c r="A184" s="136" t="s">
        <v>272</v>
      </c>
      <c r="B184" s="97" t="s">
        <v>3</v>
      </c>
      <c r="C184" s="97">
        <v>2018</v>
      </c>
      <c r="D184" s="97">
        <v>2019</v>
      </c>
      <c r="E184" s="97">
        <v>2020</v>
      </c>
      <c r="F184" s="97">
        <v>2021</v>
      </c>
      <c r="G184" s="97">
        <v>2022</v>
      </c>
      <c r="H184" s="97">
        <v>2023</v>
      </c>
      <c r="I184" s="110"/>
    </row>
    <row r="185" spans="1:9" ht="15.6" customHeight="1" outlineLevel="1">
      <c r="A185" s="201" t="s">
        <v>45</v>
      </c>
      <c r="B185" s="102" t="s">
        <v>227</v>
      </c>
      <c r="C185" s="206">
        <f>SUM(C186:C189)</f>
        <v>697.43389000000002</v>
      </c>
      <c r="D185" s="206">
        <f t="shared" ref="D185" si="58">SUM(D186:D189)</f>
        <v>703.70001000000002</v>
      </c>
      <c r="E185" s="206">
        <f t="shared" ref="E185" si="59">SUM(E186:E189)</f>
        <v>725.49999999999989</v>
      </c>
      <c r="F185" s="206">
        <f t="shared" ref="F185" si="60">SUM(F186:F189)</f>
        <v>779.40000000000009</v>
      </c>
      <c r="G185" s="206">
        <f t="shared" ref="G185:H185" si="61">SUM(G186:G189)</f>
        <v>766.4</v>
      </c>
      <c r="H185" s="206">
        <f t="shared" si="61"/>
        <v>789.8</v>
      </c>
      <c r="I185" s="110"/>
    </row>
    <row r="186" spans="1:9" ht="15.6" customHeight="1" outlineLevel="1">
      <c r="A186" s="184" t="s">
        <v>31</v>
      </c>
      <c r="B186" s="105" t="s">
        <v>227</v>
      </c>
      <c r="C186" s="207">
        <v>697.43389000000002</v>
      </c>
      <c r="D186" s="207">
        <v>703.70001000000002</v>
      </c>
      <c r="E186" s="207">
        <v>725.49999999999989</v>
      </c>
      <c r="F186" s="207">
        <v>779.40000000000009</v>
      </c>
      <c r="G186" s="207">
        <v>766.4</v>
      </c>
      <c r="H186" s="207">
        <v>789.8</v>
      </c>
      <c r="I186" s="110"/>
    </row>
    <row r="187" spans="1:9" ht="15.6" customHeight="1" outlineLevel="1">
      <c r="A187" s="184" t="s">
        <v>30</v>
      </c>
      <c r="B187" s="105" t="s">
        <v>227</v>
      </c>
      <c r="C187" s="208">
        <v>0</v>
      </c>
      <c r="D187" s="208">
        <v>0</v>
      </c>
      <c r="E187" s="208">
        <v>0</v>
      </c>
      <c r="F187" s="208">
        <v>0</v>
      </c>
      <c r="G187" s="208">
        <v>0</v>
      </c>
      <c r="H187" s="208">
        <v>0</v>
      </c>
      <c r="I187" s="110"/>
    </row>
    <row r="188" spans="1:9" ht="15.6" customHeight="1" outlineLevel="1">
      <c r="A188" s="184" t="s">
        <v>32</v>
      </c>
      <c r="B188" s="105" t="s">
        <v>227</v>
      </c>
      <c r="C188" s="208">
        <v>0</v>
      </c>
      <c r="D188" s="208">
        <v>0</v>
      </c>
      <c r="E188" s="208">
        <v>0</v>
      </c>
      <c r="F188" s="208">
        <v>0</v>
      </c>
      <c r="G188" s="208">
        <v>0</v>
      </c>
      <c r="H188" s="208">
        <v>0</v>
      </c>
      <c r="I188" s="110"/>
    </row>
    <row r="189" spans="1:9" ht="15.6" customHeight="1" outlineLevel="1">
      <c r="A189" s="184" t="s">
        <v>46</v>
      </c>
      <c r="B189" s="105" t="s">
        <v>227</v>
      </c>
      <c r="C189" s="208">
        <v>0</v>
      </c>
      <c r="D189" s="208">
        <v>0</v>
      </c>
      <c r="E189" s="208">
        <v>0</v>
      </c>
      <c r="F189" s="208">
        <v>0</v>
      </c>
      <c r="G189" s="208">
        <v>0</v>
      </c>
      <c r="H189" s="208">
        <v>0</v>
      </c>
      <c r="I189" s="110"/>
    </row>
    <row r="190" spans="1:9" ht="15.6" customHeight="1" outlineLevel="1">
      <c r="A190" s="184"/>
      <c r="B190" s="105"/>
      <c r="C190" s="125"/>
      <c r="D190" s="125"/>
      <c r="E190" s="125"/>
      <c r="F190" s="125"/>
      <c r="G190" s="125"/>
      <c r="H190" s="125"/>
      <c r="I190" s="110"/>
    </row>
    <row r="191" spans="1:9" ht="15.6" customHeight="1" outlineLevel="1">
      <c r="A191" s="136" t="s">
        <v>229</v>
      </c>
      <c r="B191" s="97" t="s">
        <v>3</v>
      </c>
      <c r="C191" s="97">
        <v>2018</v>
      </c>
      <c r="D191" s="97">
        <v>2019</v>
      </c>
      <c r="E191" s="97">
        <v>2020</v>
      </c>
      <c r="F191" s="97">
        <v>2021</v>
      </c>
      <c r="G191" s="97">
        <v>2022</v>
      </c>
      <c r="H191" s="97">
        <v>2023</v>
      </c>
      <c r="I191" s="110"/>
    </row>
    <row r="192" spans="1:9" ht="15.6" customHeight="1" outlineLevel="1">
      <c r="A192" s="201" t="s">
        <v>45</v>
      </c>
      <c r="B192" s="102" t="s">
        <v>227</v>
      </c>
      <c r="C192" s="206">
        <v>40343.5805770999</v>
      </c>
      <c r="D192" s="206">
        <v>47071.979657999997</v>
      </c>
      <c r="E192" s="206">
        <v>53054.253908000006</v>
      </c>
      <c r="F192" s="206">
        <v>55695.87</v>
      </c>
      <c r="G192" s="206">
        <v>58276.73</v>
      </c>
      <c r="H192" s="206">
        <v>57109.120000000003</v>
      </c>
      <c r="I192" s="110"/>
    </row>
    <row r="193" spans="1:9" ht="15.6" customHeight="1" outlineLevel="1">
      <c r="A193" s="184"/>
      <c r="B193" s="105"/>
      <c r="C193" s="125"/>
      <c r="D193" s="125"/>
      <c r="E193" s="125"/>
      <c r="F193" s="125"/>
      <c r="G193" s="125"/>
      <c r="H193" s="125"/>
      <c r="I193" s="110"/>
    </row>
    <row r="194" spans="1:9" ht="15.6" customHeight="1" outlineLevel="1">
      <c r="A194" s="136" t="s">
        <v>317</v>
      </c>
      <c r="B194" s="97" t="s">
        <v>3</v>
      </c>
      <c r="C194" s="97">
        <v>2018</v>
      </c>
      <c r="D194" s="97">
        <v>2019</v>
      </c>
      <c r="E194" s="97">
        <v>2020</v>
      </c>
      <c r="F194" s="97">
        <v>2021</v>
      </c>
      <c r="G194" s="97">
        <v>2022</v>
      </c>
      <c r="H194" s="97">
        <v>2023</v>
      </c>
      <c r="I194" s="110"/>
    </row>
    <row r="195" spans="1:9" ht="15.6" customHeight="1" outlineLevel="1">
      <c r="A195" s="212" t="s">
        <v>318</v>
      </c>
      <c r="B195" s="105" t="s">
        <v>230</v>
      </c>
      <c r="C195" s="125">
        <f t="shared" ref="C195:H195" si="62">0.0036*C126*1000000</f>
        <v>7796027.1672</v>
      </c>
      <c r="D195" s="125">
        <f t="shared" si="62"/>
        <v>8044450.487999999</v>
      </c>
      <c r="E195" s="125">
        <f t="shared" si="62"/>
        <v>8282775.7511999952</v>
      </c>
      <c r="F195" s="125">
        <f t="shared" si="62"/>
        <v>8375878.0692000007</v>
      </c>
      <c r="G195" s="125">
        <f t="shared" si="62"/>
        <v>8291723.1911999993</v>
      </c>
      <c r="H195" s="125">
        <f t="shared" si="62"/>
        <v>8626490.8019999992</v>
      </c>
      <c r="I195" s="110"/>
    </row>
    <row r="196" spans="1:9" ht="15.6" customHeight="1" outlineLevel="1">
      <c r="A196" s="212" t="s">
        <v>231</v>
      </c>
      <c r="B196" s="105" t="s">
        <v>230</v>
      </c>
      <c r="C196" s="125">
        <f>1000*C155*4.1868</f>
        <v>29576776.866372</v>
      </c>
      <c r="D196" s="125">
        <f>1000*D155*4.1868</f>
        <v>31260959.655232571</v>
      </c>
      <c r="E196" s="125">
        <f>1000*E155*4.1868</f>
        <v>34603583.543618396</v>
      </c>
      <c r="F196" s="125">
        <f>1000*F155*4.1868</f>
        <v>36910016.682217196</v>
      </c>
      <c r="G196" s="125">
        <f>1000*G155*4.1868</f>
        <v>38050822.339117207</v>
      </c>
      <c r="H196" s="125">
        <f>1000*H155*4.18680087</f>
        <v>39977383.170274988</v>
      </c>
      <c r="I196" s="110"/>
    </row>
    <row r="197" spans="1:9" ht="27.6" outlineLevel="1">
      <c r="A197" s="212" t="s">
        <v>277</v>
      </c>
      <c r="B197" s="105" t="s">
        <v>230</v>
      </c>
      <c r="C197" s="219">
        <f t="shared" ref="C197:H197" si="63">1000000*(C163-C168)*0.039</f>
        <v>31412765.63100002</v>
      </c>
      <c r="D197" s="125">
        <f t="shared" si="63"/>
        <v>30344677.544999991</v>
      </c>
      <c r="E197" s="125">
        <f t="shared" si="63"/>
        <v>29094927.303000003</v>
      </c>
      <c r="F197" s="125">
        <f t="shared" si="63"/>
        <v>28474610.501999997</v>
      </c>
      <c r="G197" s="125">
        <f t="shared" si="63"/>
        <v>30097257.177000001</v>
      </c>
      <c r="H197" s="125">
        <f t="shared" si="63"/>
        <v>29074903.766999986</v>
      </c>
      <c r="I197" s="110"/>
    </row>
    <row r="198" spans="1:9" ht="15.6" customHeight="1" outlineLevel="1">
      <c r="A198" s="212" t="s">
        <v>232</v>
      </c>
      <c r="B198" s="105" t="s">
        <v>230</v>
      </c>
      <c r="C198" s="125">
        <f>C171*54.4</f>
        <v>147130.23999999999</v>
      </c>
      <c r="D198" s="125">
        <f t="shared" ref="D198:H198" si="64">D171*54.4</f>
        <v>170533.12</v>
      </c>
      <c r="E198" s="125">
        <f t="shared" si="64"/>
        <v>123672.96000000001</v>
      </c>
      <c r="F198" s="125">
        <f t="shared" si="64"/>
        <v>160565.408</v>
      </c>
      <c r="G198" s="125">
        <f t="shared" si="64"/>
        <v>129488.2656</v>
      </c>
      <c r="H198" s="125">
        <f t="shared" si="64"/>
        <v>151344.087936</v>
      </c>
      <c r="I198" s="110"/>
    </row>
    <row r="199" spans="1:9" ht="15.6" customHeight="1" outlineLevel="1">
      <c r="A199" s="212" t="s">
        <v>233</v>
      </c>
      <c r="B199" s="105" t="s">
        <v>230</v>
      </c>
      <c r="C199" s="125">
        <f>C178*44.1</f>
        <v>6525771.5879999995</v>
      </c>
      <c r="D199" s="125">
        <f t="shared" ref="D199:H199" si="65">D178*44.1</f>
        <v>6797256.4799999995</v>
      </c>
      <c r="E199" s="125">
        <f t="shared" si="65"/>
        <v>6473253.7799999993</v>
      </c>
      <c r="F199" s="125">
        <f t="shared" si="65"/>
        <v>6671968.3799999999</v>
      </c>
      <c r="G199" s="125">
        <f t="shared" si="65"/>
        <v>6742691.5499999998</v>
      </c>
      <c r="H199" s="125">
        <f t="shared" si="65"/>
        <v>6472296.8100000005</v>
      </c>
      <c r="I199" s="110"/>
    </row>
    <row r="200" spans="1:9" ht="15.6" customHeight="1" outlineLevel="1">
      <c r="A200" s="212" t="s">
        <v>234</v>
      </c>
      <c r="B200" s="105" t="s">
        <v>230</v>
      </c>
      <c r="C200" s="125">
        <f>C185*46.2</f>
        <v>32221.445718000003</v>
      </c>
      <c r="D200" s="125">
        <f t="shared" ref="D200:H200" si="66">D185*46.2</f>
        <v>32510.940462000002</v>
      </c>
      <c r="E200" s="125">
        <f t="shared" si="66"/>
        <v>33518.1</v>
      </c>
      <c r="F200" s="125">
        <f t="shared" si="66"/>
        <v>36008.280000000006</v>
      </c>
      <c r="G200" s="125">
        <f t="shared" si="66"/>
        <v>35407.68</v>
      </c>
      <c r="H200" s="125">
        <f t="shared" si="66"/>
        <v>36488.76</v>
      </c>
      <c r="I200" s="110"/>
    </row>
    <row r="201" spans="1:9" ht="15.6" customHeight="1" outlineLevel="1">
      <c r="A201" s="212" t="s">
        <v>235</v>
      </c>
      <c r="B201" s="105" t="s">
        <v>230</v>
      </c>
      <c r="C201" s="125">
        <f>C192*45.6</f>
        <v>1839667.2743157556</v>
      </c>
      <c r="D201" s="125">
        <f t="shared" ref="D201:H201" si="67">D192*45.6</f>
        <v>2146482.2724047997</v>
      </c>
      <c r="E201" s="125">
        <f t="shared" si="67"/>
        <v>2419273.9782048003</v>
      </c>
      <c r="F201" s="125">
        <f t="shared" si="67"/>
        <v>2539731.6720000003</v>
      </c>
      <c r="G201" s="125">
        <f t="shared" si="67"/>
        <v>2657418.8880000003</v>
      </c>
      <c r="H201" s="125">
        <f t="shared" si="67"/>
        <v>2604175.872</v>
      </c>
      <c r="I201" s="110"/>
    </row>
    <row r="202" spans="1:9" ht="13.95" customHeight="1" outlineLevel="1">
      <c r="A202" s="211" t="s">
        <v>236</v>
      </c>
      <c r="B202" s="102" t="s">
        <v>230</v>
      </c>
      <c r="C202" s="219">
        <f t="shared" ref="C202:H202" si="68">SUM(C195:C201)</f>
        <v>77330360.212605789</v>
      </c>
      <c r="D202" s="125">
        <f t="shared" si="68"/>
        <v>78796870.501099363</v>
      </c>
      <c r="E202" s="125">
        <f t="shared" si="68"/>
        <v>81031005.416023195</v>
      </c>
      <c r="F202" s="125">
        <f t="shared" si="68"/>
        <v>83168778.993417203</v>
      </c>
      <c r="G202" s="125">
        <f t="shared" si="68"/>
        <v>86004809.0909172</v>
      </c>
      <c r="H202" s="125">
        <f t="shared" si="68"/>
        <v>86943083.269210979</v>
      </c>
      <c r="I202" s="110"/>
    </row>
    <row r="203" spans="1:9" ht="29.4" customHeight="1" outlineLevel="1">
      <c r="A203" s="216" t="s">
        <v>237</v>
      </c>
      <c r="B203" s="102" t="s">
        <v>238</v>
      </c>
      <c r="C203" s="219">
        <f t="shared" ref="C203:H203" si="69">C202/(1000*C239)</f>
        <v>2.5160557936467121</v>
      </c>
      <c r="D203" s="125">
        <f t="shared" si="69"/>
        <v>2.4245288561057246</v>
      </c>
      <c r="E203" s="125">
        <f t="shared" si="69"/>
        <v>2.3951714875766781</v>
      </c>
      <c r="F203" s="125">
        <f t="shared" si="69"/>
        <v>2.3594773114161849</v>
      </c>
      <c r="G203" s="125">
        <f t="shared" si="69"/>
        <v>2.3326101395892858</v>
      </c>
      <c r="H203" s="125">
        <f t="shared" si="69"/>
        <v>2.3384826703764126</v>
      </c>
      <c r="I203" s="110"/>
    </row>
    <row r="204" spans="1:9">
      <c r="A204" s="216"/>
      <c r="B204" s="102"/>
      <c r="C204" s="219"/>
      <c r="D204" s="125"/>
      <c r="E204" s="125"/>
      <c r="F204" s="125"/>
      <c r="G204" s="125"/>
      <c r="H204" s="125"/>
      <c r="I204" s="110"/>
    </row>
    <row r="205" spans="1:9" ht="15.6">
      <c r="A205" s="290" t="s">
        <v>288</v>
      </c>
      <c r="B205" s="110"/>
      <c r="C205" s="110"/>
      <c r="D205" s="110"/>
      <c r="E205" s="110"/>
      <c r="F205" s="110"/>
      <c r="G205" s="110"/>
      <c r="H205" s="110"/>
      <c r="I205" s="110"/>
    </row>
    <row r="206" spans="1:9" outlineLevel="1">
      <c r="A206" s="145" t="s">
        <v>287</v>
      </c>
      <c r="B206" s="97" t="s">
        <v>3</v>
      </c>
      <c r="C206" s="97">
        <v>2018</v>
      </c>
      <c r="D206" s="97">
        <v>2019</v>
      </c>
      <c r="E206" s="97">
        <v>2020</v>
      </c>
      <c r="F206" s="97">
        <v>2021</v>
      </c>
      <c r="G206" s="97">
        <v>2022</v>
      </c>
      <c r="H206" s="97">
        <v>2023</v>
      </c>
      <c r="I206" s="110"/>
    </row>
    <row r="207" spans="1:9" outlineLevel="1">
      <c r="A207" s="216"/>
      <c r="B207" s="102" t="s">
        <v>56</v>
      </c>
      <c r="C207" s="219" t="s">
        <v>12</v>
      </c>
      <c r="D207" s="219" t="s">
        <v>12</v>
      </c>
      <c r="E207" s="116">
        <v>4.0999999999999996</v>
      </c>
      <c r="F207" s="116">
        <v>11.4</v>
      </c>
      <c r="G207" s="116">
        <v>13.4</v>
      </c>
      <c r="H207" s="116">
        <v>16.7</v>
      </c>
      <c r="I207" s="110"/>
    </row>
    <row r="208" spans="1:9" outlineLevel="1">
      <c r="A208" s="216"/>
      <c r="B208" s="102"/>
      <c r="C208" s="219"/>
      <c r="D208" s="219"/>
      <c r="E208" s="116"/>
      <c r="F208" s="116"/>
      <c r="G208" s="116"/>
      <c r="H208" s="116"/>
      <c r="I208" s="110"/>
    </row>
    <row r="209" spans="1:9" outlineLevel="1">
      <c r="A209" s="145" t="s">
        <v>329</v>
      </c>
      <c r="B209" s="291"/>
      <c r="C209" s="97">
        <v>2018</v>
      </c>
      <c r="D209" s="97">
        <v>2019</v>
      </c>
      <c r="E209" s="97">
        <v>2020</v>
      </c>
      <c r="F209" s="97">
        <v>2021</v>
      </c>
      <c r="G209" s="97">
        <v>2022</v>
      </c>
      <c r="H209" s="97">
        <v>2023</v>
      </c>
      <c r="I209" s="110"/>
    </row>
    <row r="210" spans="1:9" outlineLevel="1">
      <c r="A210" s="216"/>
      <c r="B210" s="102" t="s">
        <v>289</v>
      </c>
      <c r="C210" s="219">
        <v>82.3</v>
      </c>
      <c r="D210" s="219">
        <v>78.63</v>
      </c>
      <c r="E210" s="116">
        <v>104.05</v>
      </c>
      <c r="F210" s="116">
        <v>264.32299999999998</v>
      </c>
      <c r="G210" s="126">
        <v>188.39</v>
      </c>
      <c r="H210" s="126">
        <v>184.49</v>
      </c>
      <c r="I210" s="110"/>
    </row>
    <row r="211" spans="1:9" outlineLevel="1">
      <c r="A211" s="216"/>
      <c r="B211" s="102"/>
      <c r="C211" s="219"/>
      <c r="D211" s="219"/>
      <c r="E211" s="116"/>
      <c r="F211" s="116"/>
      <c r="G211" s="116"/>
      <c r="H211" s="116"/>
      <c r="I211" s="110"/>
    </row>
    <row r="212" spans="1:9" outlineLevel="1">
      <c r="A212" s="145" t="s">
        <v>330</v>
      </c>
      <c r="B212" s="291"/>
      <c r="C212" s="97">
        <v>2018</v>
      </c>
      <c r="D212" s="97">
        <v>2019</v>
      </c>
      <c r="E212" s="97">
        <v>2020</v>
      </c>
      <c r="F212" s="97">
        <v>2021</v>
      </c>
      <c r="G212" s="97">
        <v>2022</v>
      </c>
      <c r="H212" s="97">
        <v>2023</v>
      </c>
      <c r="I212" s="110"/>
    </row>
    <row r="213" spans="1:9" outlineLevel="1">
      <c r="A213" s="216"/>
      <c r="B213" s="102" t="s">
        <v>289</v>
      </c>
      <c r="C213" s="126">
        <v>0</v>
      </c>
      <c r="D213" s="126">
        <v>0</v>
      </c>
      <c r="E213" s="116">
        <v>0</v>
      </c>
      <c r="F213" s="117">
        <v>1.5033000000000001</v>
      </c>
      <c r="G213" s="117">
        <v>0</v>
      </c>
      <c r="H213" s="116">
        <v>0</v>
      </c>
      <c r="I213" s="110"/>
    </row>
    <row r="214" spans="1:9">
      <c r="A214" s="75"/>
      <c r="B214" s="105"/>
      <c r="C214" s="123"/>
      <c r="D214" s="123"/>
      <c r="E214" s="123"/>
      <c r="F214" s="123"/>
      <c r="G214" s="123"/>
      <c r="H214" s="123"/>
      <c r="I214" s="110"/>
    </row>
    <row r="215" spans="1:9" ht="15.6">
      <c r="A215" s="290" t="s">
        <v>274</v>
      </c>
      <c r="B215" s="110"/>
      <c r="C215" s="110"/>
      <c r="D215" s="110"/>
      <c r="E215" s="110"/>
      <c r="F215" s="110"/>
      <c r="G215" s="110"/>
      <c r="H215" s="110"/>
      <c r="I215" s="110"/>
    </row>
    <row r="216" spans="1:9" outlineLevel="1">
      <c r="A216" s="97"/>
      <c r="B216" s="97" t="s">
        <v>3</v>
      </c>
      <c r="C216" s="97">
        <v>2018</v>
      </c>
      <c r="D216" s="97">
        <v>2019</v>
      </c>
      <c r="E216" s="97">
        <v>2020</v>
      </c>
      <c r="F216" s="97">
        <v>2021</v>
      </c>
      <c r="G216" s="97">
        <v>2022</v>
      </c>
      <c r="H216" s="97">
        <v>2023</v>
      </c>
      <c r="I216" s="110"/>
    </row>
    <row r="217" spans="1:9" s="14" customFormat="1" ht="30" customHeight="1" outlineLevel="2">
      <c r="A217" s="144" t="s">
        <v>51</v>
      </c>
      <c r="B217" s="102" t="s">
        <v>56</v>
      </c>
      <c r="C217" s="121">
        <v>8210.0297399999999</v>
      </c>
      <c r="D217" s="121">
        <v>9059.5</v>
      </c>
      <c r="E217" s="121">
        <v>8120.2981600000003</v>
      </c>
      <c r="F217" s="121">
        <v>9860.6872280000007</v>
      </c>
      <c r="G217" s="121">
        <f>SUM(G218:G222)</f>
        <v>9126.3639999999996</v>
      </c>
      <c r="H217" s="121">
        <v>11145.445</v>
      </c>
      <c r="I217" s="132"/>
    </row>
    <row r="218" spans="1:9" ht="13.95" customHeight="1" outlineLevel="2">
      <c r="A218" s="185" t="s">
        <v>52</v>
      </c>
      <c r="B218" s="105" t="s">
        <v>56</v>
      </c>
      <c r="C218" s="116">
        <v>4587.7070000000003</v>
      </c>
      <c r="D218" s="116">
        <v>4351.8999999999996</v>
      </c>
      <c r="E218" s="116">
        <v>4825.3100000000004</v>
      </c>
      <c r="F218" s="116">
        <v>5510.259</v>
      </c>
      <c r="G218" s="116">
        <v>6534.6</v>
      </c>
      <c r="H218" s="116">
        <v>7394.9210000000003</v>
      </c>
      <c r="I218" s="213"/>
    </row>
    <row r="219" spans="1:9" outlineLevel="2">
      <c r="A219" s="185" t="s">
        <v>53</v>
      </c>
      <c r="B219" s="105" t="s">
        <v>56</v>
      </c>
      <c r="C219" s="116">
        <v>986.27</v>
      </c>
      <c r="D219" s="116">
        <v>4221.8999999999996</v>
      </c>
      <c r="E219" s="116">
        <v>3120.415</v>
      </c>
      <c r="F219" s="116">
        <v>4167.7539999999999</v>
      </c>
      <c r="G219" s="116">
        <v>2396.6999999999998</v>
      </c>
      <c r="H219" s="116">
        <v>3544.0129999999999</v>
      </c>
      <c r="I219" s="110"/>
    </row>
    <row r="220" spans="1:9" outlineLevel="2">
      <c r="A220" s="185" t="s">
        <v>54</v>
      </c>
      <c r="B220" s="105" t="s">
        <v>56</v>
      </c>
      <c r="C220" s="116">
        <v>156.34299999999999</v>
      </c>
      <c r="D220" s="116">
        <v>165.3</v>
      </c>
      <c r="E220" s="116">
        <v>174.55315999999996</v>
      </c>
      <c r="F220" s="116">
        <v>178.416</v>
      </c>
      <c r="G220" s="116">
        <v>192.6</v>
      </c>
      <c r="H220" s="116">
        <v>204.92699999999999</v>
      </c>
      <c r="I220" s="110"/>
    </row>
    <row r="221" spans="1:9" outlineLevel="2">
      <c r="A221" s="186" t="s">
        <v>85</v>
      </c>
      <c r="B221" s="105" t="s">
        <v>56</v>
      </c>
      <c r="C221" s="116">
        <v>0.63300000000000001</v>
      </c>
      <c r="D221" s="116" t="s">
        <v>83</v>
      </c>
      <c r="E221" s="127">
        <v>0.02</v>
      </c>
      <c r="F221" s="127">
        <v>4.2582279999999999</v>
      </c>
      <c r="G221" s="127">
        <v>2.464</v>
      </c>
      <c r="H221" s="127">
        <v>1.5840000000000001</v>
      </c>
      <c r="I221" s="110"/>
    </row>
    <row r="222" spans="1:9" outlineLevel="2">
      <c r="A222" s="185" t="s">
        <v>55</v>
      </c>
      <c r="B222" s="105" t="s">
        <v>56</v>
      </c>
      <c r="C222" s="116">
        <v>2479.0767400000004</v>
      </c>
      <c r="D222" s="116">
        <v>317.5</v>
      </c>
      <c r="E222" s="116" t="s">
        <v>91</v>
      </c>
      <c r="F222" s="116">
        <v>0</v>
      </c>
      <c r="G222" s="116">
        <v>0</v>
      </c>
      <c r="H222" s="116">
        <v>0</v>
      </c>
      <c r="I222" s="110"/>
    </row>
    <row r="223" spans="1:9">
      <c r="A223" s="187"/>
      <c r="B223" s="110"/>
      <c r="C223" s="110"/>
      <c r="D223" s="110"/>
      <c r="E223" s="110"/>
      <c r="F223" s="110"/>
      <c r="G223" s="110"/>
      <c r="H223" s="110"/>
      <c r="I223" s="110"/>
    </row>
    <row r="224" spans="1:9" ht="18" customHeight="1">
      <c r="A224" s="290" t="s">
        <v>275</v>
      </c>
      <c r="B224" s="110"/>
      <c r="C224" s="110"/>
      <c r="D224" s="110"/>
      <c r="E224" s="110"/>
      <c r="F224" s="110"/>
      <c r="G224" s="110"/>
      <c r="H224" s="110"/>
      <c r="I224" s="110"/>
    </row>
    <row r="225" spans="1:9" outlineLevel="1">
      <c r="A225" s="97"/>
      <c r="B225" s="97" t="s">
        <v>3</v>
      </c>
      <c r="C225" s="97">
        <v>2018</v>
      </c>
      <c r="D225" s="97">
        <v>2019</v>
      </c>
      <c r="E225" s="97">
        <v>2020</v>
      </c>
      <c r="F225" s="97">
        <v>2021</v>
      </c>
      <c r="G225" s="97">
        <v>2022</v>
      </c>
      <c r="H225" s="97">
        <v>2023</v>
      </c>
      <c r="I225" s="110"/>
    </row>
    <row r="226" spans="1:9" outlineLevel="1">
      <c r="A226" s="183" t="s">
        <v>33</v>
      </c>
      <c r="B226" s="104" t="s">
        <v>1</v>
      </c>
      <c r="C226" s="106">
        <v>6536.0211339999996</v>
      </c>
      <c r="D226" s="202">
        <v>6898.38105</v>
      </c>
      <c r="E226" s="202">
        <v>7185.7612869999994</v>
      </c>
      <c r="F226" s="106">
        <v>7503.0392019999999</v>
      </c>
      <c r="G226" s="106">
        <v>7862.5366389999999</v>
      </c>
      <c r="H226" s="106">
        <v>8015.4</v>
      </c>
      <c r="I226" s="110"/>
    </row>
    <row r="227" spans="1:9" outlineLevel="1">
      <c r="A227" s="183" t="s">
        <v>34</v>
      </c>
      <c r="B227" s="104" t="s">
        <v>1</v>
      </c>
      <c r="C227" s="106">
        <v>356.11993999999993</v>
      </c>
      <c r="D227" s="202">
        <v>367.70609999999994</v>
      </c>
      <c r="E227" s="202">
        <v>392.13870000000003</v>
      </c>
      <c r="F227" s="106">
        <v>390.55268000000001</v>
      </c>
      <c r="G227" s="106">
        <v>361.64767999999992</v>
      </c>
      <c r="H227" s="106">
        <v>373.3</v>
      </c>
      <c r="I227" s="110"/>
    </row>
    <row r="228" spans="1:9" outlineLevel="1">
      <c r="A228" s="183" t="s">
        <v>35</v>
      </c>
      <c r="B228" s="104" t="s">
        <v>1</v>
      </c>
      <c r="C228" s="106">
        <v>1865.9880000000001</v>
      </c>
      <c r="D228" s="202">
        <v>1930.085</v>
      </c>
      <c r="E228" s="202">
        <v>1970.3330000000001</v>
      </c>
      <c r="F228" s="106">
        <v>1931.1420000000001</v>
      </c>
      <c r="G228" s="202">
        <v>1985.3170000100001</v>
      </c>
      <c r="H228" s="202">
        <v>1982.8</v>
      </c>
      <c r="I228" s="110"/>
    </row>
    <row r="229" spans="1:9" outlineLevel="1">
      <c r="A229" s="183" t="s">
        <v>36</v>
      </c>
      <c r="B229" s="104" t="s">
        <v>1</v>
      </c>
      <c r="C229" s="106">
        <v>429.34920000000005</v>
      </c>
      <c r="D229" s="202">
        <v>457.27226999999999</v>
      </c>
      <c r="E229" s="202">
        <v>556.43480999999997</v>
      </c>
      <c r="F229" s="106">
        <v>564.21792000000005</v>
      </c>
      <c r="G229" s="202">
        <v>561.81097000000022</v>
      </c>
      <c r="H229" s="202">
        <v>582</v>
      </c>
      <c r="I229" s="110"/>
    </row>
    <row r="230" spans="1:9" outlineLevel="1">
      <c r="A230" s="183" t="s">
        <v>37</v>
      </c>
      <c r="B230" s="104" t="s">
        <v>1</v>
      </c>
      <c r="C230" s="106">
        <v>532.61374999999998</v>
      </c>
      <c r="D230" s="202">
        <v>566.41985</v>
      </c>
      <c r="E230" s="202">
        <v>691.53703000000007</v>
      </c>
      <c r="F230" s="106">
        <v>694.84265000000005</v>
      </c>
      <c r="G230" s="106">
        <v>693.02862800000014</v>
      </c>
      <c r="H230" s="106">
        <v>723.4</v>
      </c>
      <c r="I230" s="110"/>
    </row>
    <row r="231" spans="1:9" outlineLevel="1">
      <c r="A231" s="183" t="s">
        <v>278</v>
      </c>
      <c r="B231" s="104" t="s">
        <v>1</v>
      </c>
      <c r="C231" s="106">
        <v>1589.63777</v>
      </c>
      <c r="D231" s="202">
        <v>1684.1218600000002</v>
      </c>
      <c r="E231" s="202">
        <v>1679.0743799999998</v>
      </c>
      <c r="F231" s="106">
        <v>1643.2191499999999</v>
      </c>
      <c r="G231" s="106">
        <v>1688.2436800000003</v>
      </c>
      <c r="H231" s="106">
        <v>1714.5</v>
      </c>
      <c r="I231" s="110"/>
    </row>
    <row r="232" spans="1:9" outlineLevel="1">
      <c r="A232" s="183" t="s">
        <v>279</v>
      </c>
      <c r="B232" s="104" t="s">
        <v>1</v>
      </c>
      <c r="C232" s="106">
        <v>5731.6799927500006</v>
      </c>
      <c r="D232" s="202">
        <v>6123.0059099999999</v>
      </c>
      <c r="E232" s="202">
        <v>6815.6451899999993</v>
      </c>
      <c r="F232" s="106">
        <v>7352.1664899999996</v>
      </c>
      <c r="G232" s="202">
        <v>7920.2247210000005</v>
      </c>
      <c r="H232" s="202">
        <v>8120</v>
      </c>
      <c r="I232" s="110"/>
    </row>
    <row r="233" spans="1:9" outlineLevel="1">
      <c r="A233" s="183" t="s">
        <v>280</v>
      </c>
      <c r="B233" s="104" t="s">
        <v>1</v>
      </c>
      <c r="C233" s="106">
        <v>2546.2440999999999</v>
      </c>
      <c r="D233" s="202">
        <v>2684.0147000000002</v>
      </c>
      <c r="E233" s="202">
        <v>2716.7742699999999</v>
      </c>
      <c r="F233" s="106">
        <v>2951.9989506078814</v>
      </c>
      <c r="G233" s="202">
        <v>3199.4460881411701</v>
      </c>
      <c r="H233" s="202">
        <v>3345.2719999999999</v>
      </c>
      <c r="I233" s="110"/>
    </row>
    <row r="234" spans="1:9" outlineLevel="1">
      <c r="A234" s="183" t="s">
        <v>281</v>
      </c>
      <c r="B234" s="104" t="s">
        <v>1</v>
      </c>
      <c r="C234" s="106">
        <v>48.287999999999997</v>
      </c>
      <c r="D234" s="202">
        <v>56.695999999999998</v>
      </c>
      <c r="E234" s="202">
        <v>57.618000000000002</v>
      </c>
      <c r="F234" s="106">
        <v>58.386000000000003</v>
      </c>
      <c r="G234" s="106">
        <v>72.293000000000006</v>
      </c>
      <c r="H234" s="106">
        <v>74.7</v>
      </c>
      <c r="I234" s="110"/>
    </row>
    <row r="235" spans="1:9" outlineLevel="1">
      <c r="A235" s="183" t="s">
        <v>282</v>
      </c>
      <c r="B235" s="104" t="s">
        <v>1</v>
      </c>
      <c r="C235" s="106">
        <v>10994.01994</v>
      </c>
      <c r="D235" s="202">
        <v>11632.03775</v>
      </c>
      <c r="E235" s="202">
        <v>11638.93944</v>
      </c>
      <c r="F235" s="106">
        <v>11734.334449999998</v>
      </c>
      <c r="G235" s="202">
        <v>11969.75785</v>
      </c>
      <c r="H235" s="202">
        <v>11764.5</v>
      </c>
      <c r="I235" s="110"/>
    </row>
    <row r="236" spans="1:9" outlineLevel="1">
      <c r="A236" s="183" t="s">
        <v>283</v>
      </c>
      <c r="B236" s="104" t="s">
        <v>1</v>
      </c>
      <c r="C236" s="106">
        <v>104.79389999999999</v>
      </c>
      <c r="D236" s="202">
        <v>98.919629999999998</v>
      </c>
      <c r="E236" s="202">
        <v>95.041999999999987</v>
      </c>
      <c r="F236" s="106">
        <v>91.876000000000005</v>
      </c>
      <c r="G236" s="106">
        <v>68.313000000000002</v>
      </c>
      <c r="H236" s="106">
        <v>55.7</v>
      </c>
      <c r="I236" s="110"/>
    </row>
    <row r="237" spans="1:9" outlineLevel="1">
      <c r="A237" s="183" t="s">
        <v>284</v>
      </c>
      <c r="B237" s="104" t="s">
        <v>115</v>
      </c>
      <c r="C237" s="106"/>
      <c r="D237" s="271">
        <v>1.2090000000000001</v>
      </c>
      <c r="E237" s="271">
        <v>31.684699999999999</v>
      </c>
      <c r="F237" s="106">
        <v>74.085399999999993</v>
      </c>
      <c r="G237" s="106">
        <v>165.37640000000002</v>
      </c>
      <c r="H237" s="106">
        <v>167.48435000000001</v>
      </c>
      <c r="I237" s="110"/>
    </row>
    <row r="238" spans="1:9" outlineLevel="1">
      <c r="A238" s="183" t="s">
        <v>285</v>
      </c>
      <c r="B238" s="104" t="s">
        <v>115</v>
      </c>
      <c r="C238" s="106"/>
      <c r="D238" s="202"/>
      <c r="E238" s="202"/>
      <c r="F238" s="106">
        <v>258.95400000000001</v>
      </c>
      <c r="G238" s="202">
        <v>322.63593000000003</v>
      </c>
      <c r="H238" s="202">
        <v>260.21564999999998</v>
      </c>
      <c r="I238" s="110" t="s">
        <v>116</v>
      </c>
    </row>
    <row r="239" spans="1:9" outlineLevel="1">
      <c r="A239" s="137" t="s">
        <v>38</v>
      </c>
      <c r="B239" s="120" t="s">
        <v>1</v>
      </c>
      <c r="C239" s="128">
        <v>30734.755726749998</v>
      </c>
      <c r="D239" s="226">
        <f>SUM(D226:D237)</f>
        <v>32499.869119999999</v>
      </c>
      <c r="E239" s="226">
        <f>SUM(E226:E237)</f>
        <v>33830.982806999993</v>
      </c>
      <c r="F239" s="128">
        <f>SUM(F226:F238)</f>
        <v>35248.814892607872</v>
      </c>
      <c r="G239" s="128">
        <f>SUM(G226:G238)</f>
        <v>36870.631586151168</v>
      </c>
      <c r="H239" s="128">
        <f>SUM(H226:H238)</f>
        <v>37179.271999999997</v>
      </c>
      <c r="I239" s="110"/>
    </row>
    <row r="240" spans="1:9" outlineLevel="1">
      <c r="A240" s="138"/>
      <c r="B240" s="110"/>
      <c r="C240" s="129"/>
      <c r="D240" s="272"/>
      <c r="E240" s="272"/>
      <c r="F240" s="129"/>
      <c r="G240" s="129"/>
      <c r="H240" s="129"/>
      <c r="I240" s="110"/>
    </row>
    <row r="241" spans="1:9" outlineLevel="1">
      <c r="A241" s="183" t="s">
        <v>39</v>
      </c>
      <c r="B241" s="104" t="s">
        <v>1</v>
      </c>
      <c r="C241" s="106">
        <v>10994.01994</v>
      </c>
      <c r="D241" s="202">
        <v>11632.03775</v>
      </c>
      <c r="E241" s="202">
        <v>11639</v>
      </c>
      <c r="F241" s="106">
        <v>11734.334449999998</v>
      </c>
      <c r="G241" s="106">
        <v>11969.75785</v>
      </c>
      <c r="H241" s="106">
        <v>11764.48155</v>
      </c>
      <c r="I241" s="110"/>
    </row>
    <row r="242" spans="1:9" outlineLevel="1">
      <c r="A242" s="183" t="s">
        <v>40</v>
      </c>
      <c r="B242" s="104" t="s">
        <v>1</v>
      </c>
      <c r="C242" s="106">
        <v>5553.99719</v>
      </c>
      <c r="D242" s="106">
        <v>5950.5210999999999</v>
      </c>
      <c r="E242" s="106">
        <v>6103</v>
      </c>
      <c r="F242" s="106">
        <v>6041.7311300000001</v>
      </c>
      <c r="G242" s="106">
        <v>5695.8267099999994</v>
      </c>
      <c r="H242" s="106">
        <v>6132.6459999999997</v>
      </c>
      <c r="I242" s="110"/>
    </row>
    <row r="243" spans="1:9" outlineLevel="1">
      <c r="A243" s="183" t="s">
        <v>41</v>
      </c>
      <c r="B243" s="104" t="s">
        <v>1</v>
      </c>
      <c r="C243" s="106">
        <v>652.32882400000005</v>
      </c>
      <c r="D243" s="106">
        <v>614.71233000000007</v>
      </c>
      <c r="E243" s="106">
        <v>621</v>
      </c>
      <c r="F243" s="106">
        <v>1149.4947006078814</v>
      </c>
      <c r="G243" s="106">
        <v>2666.9618481411708</v>
      </c>
      <c r="H243" s="106">
        <v>2669.0232413624303</v>
      </c>
      <c r="I243" s="110"/>
    </row>
    <row r="244" spans="1:9" outlineLevel="1">
      <c r="A244" s="183" t="s">
        <v>42</v>
      </c>
      <c r="B244" s="104" t="s">
        <v>1</v>
      </c>
      <c r="C244" s="106">
        <v>13534.409772749999</v>
      </c>
      <c r="D244" s="106">
        <v>14302.597240000001</v>
      </c>
      <c r="E244" s="106">
        <v>15468</v>
      </c>
      <c r="F244" s="106">
        <v>16323</v>
      </c>
      <c r="G244" s="106">
        <v>16538.085178009998</v>
      </c>
      <c r="H244" s="106">
        <v>16612.541417009998</v>
      </c>
      <c r="I244" s="110"/>
    </row>
    <row r="245" spans="1:9" outlineLevel="1">
      <c r="A245" s="137" t="s">
        <v>38</v>
      </c>
      <c r="B245" s="120" t="s">
        <v>1</v>
      </c>
      <c r="C245" s="128">
        <v>30734.755726750001</v>
      </c>
      <c r="D245" s="128">
        <f>SUM(D241:D244)</f>
        <v>32499.868419999999</v>
      </c>
      <c r="E245" s="128">
        <f>SUM(E241:E244)</f>
        <v>33831</v>
      </c>
      <c r="F245" s="128">
        <f>SUM(F241:F244)</f>
        <v>35248.560280607882</v>
      </c>
      <c r="G245" s="128">
        <f>SUM(G241:G244)</f>
        <v>36870.631586151168</v>
      </c>
      <c r="H245" s="128">
        <f>SUM(H241:H244)</f>
        <v>37178.692208372428</v>
      </c>
      <c r="I245" s="110"/>
    </row>
    <row r="246" spans="1:9" outlineLevel="1">
      <c r="A246" s="110"/>
      <c r="B246" s="110"/>
      <c r="C246" s="110"/>
      <c r="D246" s="110"/>
      <c r="E246" s="110"/>
      <c r="F246" s="110"/>
      <c r="G246" s="110"/>
      <c r="H246" s="110"/>
      <c r="I246" s="110"/>
    </row>
    <row r="247" spans="1:9" outlineLevel="1">
      <c r="A247" s="145" t="s">
        <v>50</v>
      </c>
      <c r="B247" s="97" t="s">
        <v>3</v>
      </c>
      <c r="C247" s="97">
        <v>2018</v>
      </c>
      <c r="D247" s="97">
        <v>2019</v>
      </c>
      <c r="E247" s="97">
        <v>2020</v>
      </c>
      <c r="F247" s="97">
        <v>2021</v>
      </c>
      <c r="G247" s="97">
        <v>2022</v>
      </c>
      <c r="H247" s="97">
        <v>2023</v>
      </c>
      <c r="I247" s="110"/>
    </row>
    <row r="248" spans="1:9" outlineLevel="1">
      <c r="A248" s="137" t="s">
        <v>44</v>
      </c>
      <c r="B248" s="120" t="s">
        <v>101</v>
      </c>
      <c r="C248" s="128">
        <v>3723</v>
      </c>
      <c r="D248" s="128">
        <v>3833</v>
      </c>
      <c r="E248" s="128">
        <v>3526</v>
      </c>
      <c r="F248" s="128">
        <v>5432</v>
      </c>
      <c r="G248" s="226">
        <v>8263</v>
      </c>
      <c r="H248" s="226">
        <v>5225</v>
      </c>
      <c r="I248" s="110"/>
    </row>
    <row r="249" spans="1:9">
      <c r="A249" s="110"/>
      <c r="B249" s="110"/>
      <c r="C249" s="110"/>
      <c r="D249" s="110"/>
      <c r="E249" s="110"/>
      <c r="F249" s="110"/>
      <c r="G249" s="110"/>
      <c r="H249" s="110"/>
      <c r="I249" s="110"/>
    </row>
    <row r="250" spans="1:9">
      <c r="A250" s="110"/>
      <c r="B250" s="110"/>
      <c r="C250" s="110"/>
      <c r="D250" s="110"/>
      <c r="E250" s="110"/>
      <c r="F250" s="110"/>
      <c r="G250" s="110"/>
      <c r="H250" s="110"/>
      <c r="I250" s="110"/>
    </row>
    <row r="251" spans="1:9" ht="15.6">
      <c r="A251" s="288" t="s">
        <v>269</v>
      </c>
      <c r="B251" s="110"/>
      <c r="C251" s="110"/>
      <c r="D251" s="110"/>
      <c r="E251" s="110"/>
      <c r="F251" s="110"/>
      <c r="G251" s="110"/>
      <c r="H251" s="110"/>
      <c r="I251" s="110"/>
    </row>
    <row r="252" spans="1:9" ht="14.4" outlineLevel="1">
      <c r="A252" s="324" t="s">
        <v>312</v>
      </c>
      <c r="B252" s="325"/>
      <c r="C252" s="325"/>
      <c r="D252" s="325"/>
      <c r="E252" s="325"/>
      <c r="F252" s="325"/>
      <c r="G252" s="325"/>
      <c r="H252" s="325"/>
      <c r="I252" s="325"/>
    </row>
    <row r="253" spans="1:9" ht="14.4" outlineLevel="1">
      <c r="A253" s="324" t="s">
        <v>328</v>
      </c>
      <c r="B253" s="325"/>
      <c r="C253" s="325"/>
      <c r="D253" s="325"/>
      <c r="E253" s="325"/>
      <c r="F253" s="325"/>
      <c r="G253" s="325"/>
      <c r="H253" s="325"/>
      <c r="I253" s="325"/>
    </row>
    <row r="254" spans="1:9" ht="14.4" outlineLevel="1">
      <c r="A254" s="324" t="s">
        <v>319</v>
      </c>
      <c r="B254" s="325"/>
      <c r="C254" s="325"/>
      <c r="D254" s="325"/>
      <c r="E254" s="325"/>
      <c r="F254" s="325"/>
      <c r="G254" s="325"/>
      <c r="H254" s="325"/>
      <c r="I254" s="325"/>
    </row>
    <row r="255" spans="1:9" ht="14.4" outlineLevel="1">
      <c r="A255" s="324" t="s">
        <v>313</v>
      </c>
      <c r="B255" s="325"/>
      <c r="C255" s="325"/>
      <c r="D255" s="325"/>
      <c r="E255" s="325"/>
      <c r="F255" s="325"/>
      <c r="G255" s="325"/>
      <c r="H255" s="325"/>
      <c r="I255" s="325"/>
    </row>
  </sheetData>
  <mergeCells count="4">
    <mergeCell ref="A252:I252"/>
    <mergeCell ref="A253:I253"/>
    <mergeCell ref="A255:I255"/>
    <mergeCell ref="A254:I254"/>
  </mergeCells>
  <pageMargins left="0.25" right="0.25" top="0.75" bottom="0.75" header="0.3" footer="0.3"/>
  <pageSetup paperSize="9"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365"/>
  <sheetViews>
    <sheetView showGridLines="0" zoomScale="90" zoomScaleNormal="90" zoomScaleSheetLayoutView="100" workbookViewId="0">
      <selection activeCell="D1" sqref="D1:D1048576"/>
    </sheetView>
  </sheetViews>
  <sheetFormatPr defaultColWidth="9.109375" defaultRowHeight="14.4" zeroHeight="1" outlineLevelRow="1"/>
  <cols>
    <col min="1" max="1" width="51.33203125" style="67" customWidth="1"/>
    <col min="2" max="2" width="13.6640625" style="67" customWidth="1"/>
    <col min="3" max="3" width="12.5546875" style="67" bestFit="1" customWidth="1"/>
    <col min="4" max="4" width="11.109375" style="67" customWidth="1"/>
    <col min="5" max="5" width="13.88671875" style="67" customWidth="1"/>
    <col min="6" max="9" width="12.5546875" style="67" customWidth="1"/>
    <col min="10" max="10" width="10.88671875" style="67" customWidth="1"/>
    <col min="11" max="16384" width="9.109375" style="67"/>
  </cols>
  <sheetData>
    <row r="1" spans="1:12"/>
    <row r="2" spans="1:12" s="13" customFormat="1" ht="36">
      <c r="A2" s="66" t="s">
        <v>268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13" customFormat="1" ht="18">
      <c r="A3" s="270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s="13" customFormat="1" ht="18">
      <c r="A4" s="270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15.6">
      <c r="A5" s="297" t="s">
        <v>273</v>
      </c>
      <c r="B5" s="69"/>
      <c r="C5" s="69"/>
      <c r="D5" s="69"/>
    </row>
    <row r="6" spans="1:12" outlineLevel="1">
      <c r="A6" s="136" t="s">
        <v>114</v>
      </c>
      <c r="B6" s="97" t="s">
        <v>57</v>
      </c>
      <c r="C6" s="97" t="s">
        <v>3</v>
      </c>
      <c r="D6" s="97">
        <v>2018</v>
      </c>
      <c r="E6" s="97">
        <v>2019</v>
      </c>
      <c r="F6" s="97">
        <v>2020</v>
      </c>
      <c r="G6" s="97">
        <v>2021</v>
      </c>
      <c r="H6" s="97">
        <v>2022</v>
      </c>
      <c r="I6" s="97">
        <v>2023</v>
      </c>
      <c r="J6" s="146" t="s">
        <v>48</v>
      </c>
      <c r="K6" s="147"/>
      <c r="L6" s="147"/>
    </row>
    <row r="7" spans="1:12" ht="42" customHeight="1" outlineLevel="1">
      <c r="A7" s="75" t="s">
        <v>199</v>
      </c>
      <c r="B7" s="169" t="s">
        <v>193</v>
      </c>
      <c r="C7" s="156" t="s">
        <v>4</v>
      </c>
      <c r="D7" s="158">
        <v>17458</v>
      </c>
      <c r="E7" s="158">
        <v>17484</v>
      </c>
      <c r="F7" s="158">
        <v>17891</v>
      </c>
      <c r="G7" s="158">
        <v>18321</v>
      </c>
      <c r="H7" s="158">
        <v>19846.099999999999</v>
      </c>
      <c r="I7" s="158">
        <v>21828.6</v>
      </c>
      <c r="K7" s="147"/>
      <c r="L7" s="147"/>
    </row>
    <row r="8" spans="1:12" ht="52.5" customHeight="1" outlineLevel="1">
      <c r="A8" s="138" t="s">
        <v>213</v>
      </c>
      <c r="B8" s="169" t="s">
        <v>193</v>
      </c>
      <c r="C8" s="156" t="s">
        <v>4</v>
      </c>
      <c r="D8" s="194" t="s">
        <v>12</v>
      </c>
      <c r="E8" s="194" t="s">
        <v>12</v>
      </c>
      <c r="F8" s="158">
        <v>3313</v>
      </c>
      <c r="G8" s="158">
        <v>4033</v>
      </c>
      <c r="H8" s="158">
        <v>5747</v>
      </c>
      <c r="I8" s="158">
        <v>5459</v>
      </c>
      <c r="J8" s="179"/>
      <c r="K8" s="147"/>
      <c r="L8" s="147"/>
    </row>
    <row r="9" spans="1:12" ht="40.799999999999997" outlineLevel="1">
      <c r="A9" s="138" t="s">
        <v>71</v>
      </c>
      <c r="B9" s="169" t="s">
        <v>193</v>
      </c>
      <c r="C9" s="156" t="s">
        <v>0</v>
      </c>
      <c r="D9" s="195" t="s">
        <v>12</v>
      </c>
      <c r="E9" s="195" t="s">
        <v>12</v>
      </c>
      <c r="F9" s="156">
        <v>8.2899999999999991</v>
      </c>
      <c r="G9" s="156">
        <v>11.59</v>
      </c>
      <c r="H9" s="156">
        <v>9.84</v>
      </c>
      <c r="I9" s="302">
        <v>8.1</v>
      </c>
      <c r="J9" s="179"/>
      <c r="K9" s="147"/>
      <c r="L9" s="147"/>
    </row>
    <row r="10" spans="1:12" ht="40.799999999999997" outlineLevel="1">
      <c r="A10" s="75" t="s">
        <v>214</v>
      </c>
      <c r="B10" s="169" t="s">
        <v>300</v>
      </c>
      <c r="C10" s="156" t="s">
        <v>299</v>
      </c>
      <c r="D10" s="156">
        <v>75</v>
      </c>
      <c r="E10" s="156">
        <v>92.4</v>
      </c>
      <c r="F10" s="156">
        <v>79.5</v>
      </c>
      <c r="G10" s="156">
        <v>95.1</v>
      </c>
      <c r="H10" s="156">
        <v>99.8</v>
      </c>
      <c r="I10" s="156">
        <v>99.4</v>
      </c>
      <c r="J10" s="173">
        <v>123</v>
      </c>
      <c r="K10" s="147"/>
      <c r="L10" s="147"/>
    </row>
    <row r="11" spans="1:12" s="1" customFormat="1" ht="21" customHeight="1" outlineLevel="1">
      <c r="A11" s="138" t="s">
        <v>72</v>
      </c>
      <c r="B11" s="169" t="s">
        <v>193</v>
      </c>
      <c r="C11" s="156" t="s">
        <v>0</v>
      </c>
      <c r="D11" s="156">
        <v>0</v>
      </c>
      <c r="E11" s="156">
        <v>1</v>
      </c>
      <c r="F11" s="239">
        <v>30.4</v>
      </c>
      <c r="G11" s="239">
        <v>31.4</v>
      </c>
      <c r="H11" s="239">
        <v>37.200000000000003</v>
      </c>
      <c r="I11" s="239">
        <v>36.700000000000003</v>
      </c>
      <c r="J11" s="179"/>
      <c r="K11" s="148"/>
      <c r="L11" s="148"/>
    </row>
    <row r="12" spans="1:12" ht="40.799999999999997" outlineLevel="1">
      <c r="A12" s="75" t="s">
        <v>73</v>
      </c>
      <c r="B12" s="169" t="s">
        <v>193</v>
      </c>
      <c r="C12" s="156" t="s">
        <v>0</v>
      </c>
      <c r="D12" s="156">
        <v>62</v>
      </c>
      <c r="E12" s="156">
        <v>60</v>
      </c>
      <c r="F12" s="156">
        <v>63</v>
      </c>
      <c r="G12" s="156">
        <v>57</v>
      </c>
      <c r="H12" s="156">
        <v>69</v>
      </c>
      <c r="I12" s="156">
        <v>73</v>
      </c>
      <c r="J12" s="173">
        <v>65</v>
      </c>
      <c r="K12" s="147"/>
      <c r="L12" s="147"/>
    </row>
    <row r="13" spans="1:12" ht="40.799999999999997" outlineLevel="1">
      <c r="A13" s="138" t="s">
        <v>75</v>
      </c>
      <c r="B13" s="169" t="s">
        <v>193</v>
      </c>
      <c r="C13" s="156" t="s">
        <v>74</v>
      </c>
      <c r="D13" s="158">
        <v>76741</v>
      </c>
      <c r="E13" s="158">
        <v>83770</v>
      </c>
      <c r="F13" s="158">
        <v>92442</v>
      </c>
      <c r="G13" s="158">
        <v>111288</v>
      </c>
      <c r="H13" s="158">
        <v>132110</v>
      </c>
      <c r="I13" s="158">
        <v>147697</v>
      </c>
      <c r="J13" s="179"/>
      <c r="K13" s="147"/>
      <c r="L13" s="147"/>
    </row>
    <row r="14" spans="1:12">
      <c r="A14" s="147"/>
      <c r="B14" s="147"/>
      <c r="C14" s="147"/>
      <c r="D14" s="147"/>
      <c r="E14" s="149"/>
      <c r="F14" s="147"/>
      <c r="G14" s="147"/>
      <c r="H14" s="147"/>
      <c r="I14" s="147"/>
      <c r="J14" s="147"/>
      <c r="K14" s="147"/>
      <c r="L14" s="147"/>
    </row>
    <row r="15" spans="1:12" ht="31.2">
      <c r="A15" s="298" t="s">
        <v>253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1:12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1:12" outlineLevel="1">
      <c r="A17" s="136" t="s">
        <v>114</v>
      </c>
      <c r="B17" s="97" t="s">
        <v>57</v>
      </c>
      <c r="C17" s="97" t="s">
        <v>3</v>
      </c>
      <c r="D17" s="97">
        <v>2018</v>
      </c>
      <c r="E17" s="97">
        <v>2019</v>
      </c>
      <c r="F17" s="97">
        <v>2020</v>
      </c>
      <c r="G17" s="97">
        <v>2021</v>
      </c>
      <c r="H17" s="97">
        <v>2022</v>
      </c>
      <c r="I17" s="97">
        <v>2023</v>
      </c>
      <c r="J17" s="147"/>
      <c r="K17" s="147"/>
      <c r="L17" s="147"/>
    </row>
    <row r="18" spans="1:12" ht="20.399999999999999" outlineLevel="1">
      <c r="A18" s="75" t="s">
        <v>142</v>
      </c>
      <c r="B18" s="170" t="s">
        <v>118</v>
      </c>
      <c r="C18" s="104" t="s">
        <v>58</v>
      </c>
      <c r="D18" s="106">
        <v>4</v>
      </c>
      <c r="E18" s="106">
        <v>11</v>
      </c>
      <c r="F18" s="106">
        <v>10</v>
      </c>
      <c r="G18" s="106">
        <v>17</v>
      </c>
      <c r="H18" s="106">
        <v>7</v>
      </c>
      <c r="I18" s="106">
        <v>9</v>
      </c>
      <c r="J18" s="147"/>
      <c r="K18" s="147"/>
      <c r="L18" s="147"/>
    </row>
    <row r="19" spans="1:12" outlineLevel="1">
      <c r="A19" s="75" t="s">
        <v>142</v>
      </c>
      <c r="B19" s="170" t="s">
        <v>119</v>
      </c>
      <c r="C19" s="104" t="s">
        <v>58</v>
      </c>
      <c r="D19" s="106">
        <v>8</v>
      </c>
      <c r="E19" s="106">
        <v>6</v>
      </c>
      <c r="F19" s="106">
        <v>13</v>
      </c>
      <c r="G19" s="106">
        <v>8</v>
      </c>
      <c r="H19" s="106">
        <v>7</v>
      </c>
      <c r="I19" s="106">
        <v>15</v>
      </c>
      <c r="J19" s="147"/>
      <c r="K19" s="147"/>
      <c r="L19" s="147"/>
    </row>
    <row r="20" spans="1:12" ht="30.6" outlineLevel="1">
      <c r="A20" s="75" t="s">
        <v>142</v>
      </c>
      <c r="B20" s="170" t="s">
        <v>120</v>
      </c>
      <c r="C20" s="104" t="s">
        <v>58</v>
      </c>
      <c r="D20" s="106">
        <v>19</v>
      </c>
      <c r="E20" s="106">
        <v>11</v>
      </c>
      <c r="F20" s="106">
        <v>7</v>
      </c>
      <c r="G20" s="106">
        <v>15</v>
      </c>
      <c r="H20" s="106">
        <v>5</v>
      </c>
      <c r="I20" s="106">
        <v>9</v>
      </c>
      <c r="J20" s="147"/>
      <c r="K20" s="147"/>
      <c r="L20" s="147"/>
    </row>
    <row r="21" spans="1:12" ht="51" outlineLevel="1">
      <c r="A21" s="144" t="s">
        <v>143</v>
      </c>
      <c r="B21" s="171" t="s">
        <v>128</v>
      </c>
      <c r="C21" s="102" t="s">
        <v>58</v>
      </c>
      <c r="D21" s="128">
        <v>31</v>
      </c>
      <c r="E21" s="128">
        <f>SUM(E18:E20)</f>
        <v>28</v>
      </c>
      <c r="F21" s="128">
        <f t="shared" ref="F21:H21" si="0">SUM(F18:F20)</f>
        <v>30</v>
      </c>
      <c r="G21" s="128">
        <f t="shared" si="0"/>
        <v>40</v>
      </c>
      <c r="H21" s="128">
        <f t="shared" si="0"/>
        <v>19</v>
      </c>
      <c r="I21" s="128">
        <f>SUM(I18:I20)</f>
        <v>33</v>
      </c>
      <c r="J21" s="147"/>
      <c r="K21" s="147"/>
      <c r="L21" s="147"/>
    </row>
    <row r="22" spans="1:12" outlineLevel="1">
      <c r="A22" s="70"/>
      <c r="B22" s="150"/>
      <c r="C22" s="150"/>
      <c r="D22" s="151"/>
      <c r="E22" s="147"/>
      <c r="F22" s="147"/>
      <c r="G22" s="147"/>
      <c r="H22" s="147"/>
      <c r="I22" s="147"/>
      <c r="J22" s="147"/>
      <c r="K22" s="147"/>
      <c r="L22" s="147"/>
    </row>
    <row r="23" spans="1:12" outlineLevel="1">
      <c r="A23" s="136" t="s">
        <v>114</v>
      </c>
      <c r="B23" s="97" t="s">
        <v>57</v>
      </c>
      <c r="C23" s="97" t="s">
        <v>3</v>
      </c>
      <c r="D23" s="97">
        <v>2018</v>
      </c>
      <c r="E23" s="97">
        <v>2019</v>
      </c>
      <c r="F23" s="97">
        <v>2020</v>
      </c>
      <c r="G23" s="97">
        <v>2021</v>
      </c>
      <c r="H23" s="97">
        <v>2022</v>
      </c>
      <c r="I23" s="97">
        <v>2023</v>
      </c>
      <c r="J23" s="147"/>
      <c r="K23" s="147"/>
      <c r="L23" s="147"/>
    </row>
    <row r="24" spans="1:12" ht="26.4" customHeight="1" outlineLevel="1">
      <c r="A24" s="138" t="s">
        <v>276</v>
      </c>
      <c r="B24" s="169" t="s">
        <v>118</v>
      </c>
      <c r="C24" s="156" t="s">
        <v>58</v>
      </c>
      <c r="D24" s="156">
        <v>0</v>
      </c>
      <c r="E24" s="156">
        <v>3</v>
      </c>
      <c r="F24" s="156">
        <v>0</v>
      </c>
      <c r="G24" s="156">
        <v>0</v>
      </c>
      <c r="H24" s="156">
        <v>1</v>
      </c>
      <c r="I24" s="156">
        <v>0</v>
      </c>
      <c r="J24" s="147"/>
      <c r="K24" s="147"/>
      <c r="L24" s="147"/>
    </row>
    <row r="25" spans="1:12" outlineLevel="1">
      <c r="A25" s="138" t="s">
        <v>140</v>
      </c>
      <c r="B25" s="169" t="s">
        <v>119</v>
      </c>
      <c r="C25" s="156"/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47"/>
      <c r="K25" s="147"/>
      <c r="L25" s="147"/>
    </row>
    <row r="26" spans="1:12" ht="30.6" outlineLevel="1">
      <c r="A26" s="138" t="s">
        <v>276</v>
      </c>
      <c r="B26" s="169" t="s">
        <v>120</v>
      </c>
      <c r="C26" s="156" t="s">
        <v>58</v>
      </c>
      <c r="D26" s="156">
        <v>3</v>
      </c>
      <c r="E26" s="156">
        <v>2</v>
      </c>
      <c r="F26" s="156">
        <v>2</v>
      </c>
      <c r="G26" s="156">
        <v>1</v>
      </c>
      <c r="H26" s="156">
        <v>0</v>
      </c>
      <c r="I26" s="156">
        <v>0</v>
      </c>
      <c r="J26" s="147"/>
      <c r="K26" s="147"/>
      <c r="L26" s="147"/>
    </row>
    <row r="27" spans="1:12" ht="51" outlineLevel="1">
      <c r="A27" s="137" t="s">
        <v>141</v>
      </c>
      <c r="B27" s="172" t="s">
        <v>128</v>
      </c>
      <c r="C27" s="160" t="s">
        <v>58</v>
      </c>
      <c r="D27" s="160">
        <v>3</v>
      </c>
      <c r="E27" s="160">
        <f>SUM(E24:E26)</f>
        <v>5</v>
      </c>
      <c r="F27" s="160">
        <f t="shared" ref="F27:I27" si="1">SUM(F24:F26)</f>
        <v>2</v>
      </c>
      <c r="G27" s="160">
        <f t="shared" si="1"/>
        <v>1</v>
      </c>
      <c r="H27" s="160">
        <f t="shared" si="1"/>
        <v>1</v>
      </c>
      <c r="I27" s="160">
        <f t="shared" si="1"/>
        <v>0</v>
      </c>
      <c r="J27" s="147"/>
      <c r="K27" s="147"/>
      <c r="L27" s="147"/>
    </row>
    <row r="28" spans="1:12" outlineLevel="1">
      <c r="A28" s="70"/>
      <c r="B28" s="150"/>
      <c r="C28" s="150"/>
      <c r="D28" s="151"/>
      <c r="E28" s="147"/>
      <c r="F28" s="147"/>
      <c r="G28" s="147"/>
      <c r="H28" s="147"/>
      <c r="I28" s="147"/>
      <c r="J28" s="147"/>
      <c r="K28" s="147"/>
      <c r="L28" s="147"/>
    </row>
    <row r="29" spans="1:12" outlineLevel="1">
      <c r="A29" s="136" t="s">
        <v>114</v>
      </c>
      <c r="B29" s="97" t="s">
        <v>57</v>
      </c>
      <c r="C29" s="97" t="s">
        <v>3</v>
      </c>
      <c r="D29" s="97">
        <v>2018</v>
      </c>
      <c r="E29" s="97">
        <v>2019</v>
      </c>
      <c r="F29" s="97">
        <v>2020</v>
      </c>
      <c r="G29" s="97">
        <v>2021</v>
      </c>
      <c r="H29" s="97">
        <v>2022</v>
      </c>
      <c r="I29" s="97">
        <v>2023</v>
      </c>
      <c r="J29" s="147"/>
      <c r="K29" s="147"/>
      <c r="L29" s="147"/>
    </row>
    <row r="30" spans="1:12" ht="27.6" outlineLevel="1">
      <c r="A30" s="75" t="s">
        <v>62</v>
      </c>
      <c r="B30" s="169" t="s">
        <v>118</v>
      </c>
      <c r="C30" s="159" t="s">
        <v>59</v>
      </c>
      <c r="D30" s="159">
        <v>0.04</v>
      </c>
      <c r="E30" s="159">
        <v>0.12</v>
      </c>
      <c r="F30" s="159">
        <v>0.1</v>
      </c>
      <c r="G30" s="159">
        <v>0.17</v>
      </c>
      <c r="H30" s="159">
        <v>6.4000000000000001E-2</v>
      </c>
      <c r="I30" s="159">
        <v>7.3999999999999996E-2</v>
      </c>
      <c r="J30" s="147"/>
      <c r="K30" s="147"/>
      <c r="L30" s="147"/>
    </row>
    <row r="31" spans="1:12" ht="27.6" outlineLevel="1">
      <c r="A31" s="75" t="s">
        <v>60</v>
      </c>
      <c r="B31" s="169" t="s">
        <v>118</v>
      </c>
      <c r="C31" s="159" t="s">
        <v>59</v>
      </c>
      <c r="D31" s="159">
        <v>0.22</v>
      </c>
      <c r="E31" s="159">
        <v>0.59</v>
      </c>
      <c r="F31" s="159">
        <v>0.52</v>
      </c>
      <c r="G31" s="159">
        <v>0.85</v>
      </c>
      <c r="H31" s="159">
        <v>0.32</v>
      </c>
      <c r="I31" s="159">
        <v>0.37</v>
      </c>
      <c r="J31" s="147"/>
      <c r="K31" s="147"/>
      <c r="L31" s="147"/>
    </row>
    <row r="32" spans="1:12" outlineLevel="1">
      <c r="A32" s="147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</row>
    <row r="33" spans="1:12" outlineLevel="1">
      <c r="A33" s="136" t="s">
        <v>114</v>
      </c>
      <c r="B33" s="97" t="s">
        <v>57</v>
      </c>
      <c r="C33" s="97" t="s">
        <v>3</v>
      </c>
      <c r="D33" s="97">
        <v>2018</v>
      </c>
      <c r="E33" s="97">
        <v>2019</v>
      </c>
      <c r="F33" s="97">
        <v>2020</v>
      </c>
      <c r="G33" s="97">
        <v>2021</v>
      </c>
      <c r="H33" s="97">
        <v>2022</v>
      </c>
      <c r="I33" s="97">
        <v>2023</v>
      </c>
      <c r="J33" s="147"/>
      <c r="K33" s="147"/>
      <c r="L33" s="147"/>
    </row>
    <row r="34" spans="1:12" ht="27.6" outlineLevel="1">
      <c r="A34" s="75" t="s">
        <v>61</v>
      </c>
      <c r="B34" s="169" t="s">
        <v>118</v>
      </c>
      <c r="C34" s="104" t="s">
        <v>59</v>
      </c>
      <c r="D34" s="152">
        <v>0</v>
      </c>
      <c r="E34" s="152">
        <v>0.03</v>
      </c>
      <c r="F34" s="153">
        <v>0</v>
      </c>
      <c r="G34" s="153">
        <v>0</v>
      </c>
      <c r="H34" s="153">
        <v>0.01</v>
      </c>
      <c r="I34" s="153">
        <v>0</v>
      </c>
      <c r="J34" s="147"/>
      <c r="K34" s="147"/>
      <c r="L34" s="147"/>
    </row>
    <row r="35" spans="1:12" outlineLevel="1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</row>
    <row r="36" spans="1:12" ht="27.6" outlineLevel="1">
      <c r="A36" s="154" t="s">
        <v>121</v>
      </c>
      <c r="B36" s="97"/>
      <c r="C36" s="97" t="s">
        <v>3</v>
      </c>
      <c r="D36" s="97">
        <v>2018</v>
      </c>
      <c r="E36" s="97">
        <v>2019</v>
      </c>
      <c r="F36" s="97">
        <v>2020</v>
      </c>
      <c r="G36" s="97">
        <v>2021</v>
      </c>
      <c r="H36" s="97">
        <v>2022</v>
      </c>
      <c r="I36" s="97">
        <v>2023</v>
      </c>
      <c r="J36" s="147"/>
      <c r="K36" s="147"/>
      <c r="L36" s="147"/>
    </row>
    <row r="37" spans="1:12" s="7" customFormat="1" outlineLevel="1">
      <c r="A37" s="326" t="s">
        <v>63</v>
      </c>
      <c r="B37" s="326"/>
      <c r="C37" s="102" t="s">
        <v>240</v>
      </c>
      <c r="D37" s="121">
        <v>2020.45966</v>
      </c>
      <c r="E37" s="121">
        <v>2600.6114468999999</v>
      </c>
      <c r="F37" s="121">
        <v>3030.32570265</v>
      </c>
      <c r="G37" s="121">
        <v>3840.0753587080999</v>
      </c>
      <c r="H37" s="121">
        <v>4977</v>
      </c>
      <c r="I37" s="121">
        <v>7435</v>
      </c>
      <c r="J37" s="155"/>
      <c r="K37" s="155"/>
      <c r="L37" s="155"/>
    </row>
    <row r="38" spans="1:12" outlineLevel="1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</row>
    <row r="39" spans="1:12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</row>
    <row r="40" spans="1:12" ht="31.2">
      <c r="A40" s="298" t="s">
        <v>254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</row>
    <row r="41" spans="1:12" outlineLevel="1">
      <c r="A41" s="154"/>
      <c r="B41" s="97"/>
      <c r="C41" s="97" t="s">
        <v>3</v>
      </c>
      <c r="D41" s="97">
        <v>2018</v>
      </c>
      <c r="E41" s="97">
        <v>2019</v>
      </c>
      <c r="F41" s="97">
        <v>2020</v>
      </c>
      <c r="G41" s="97">
        <v>2021</v>
      </c>
      <c r="H41" s="97" t="s">
        <v>320</v>
      </c>
      <c r="I41" s="97">
        <v>2023</v>
      </c>
      <c r="J41" s="147"/>
      <c r="K41" s="147"/>
      <c r="L41" s="147"/>
    </row>
    <row r="42" spans="1:12" ht="27.6" outlineLevel="1">
      <c r="A42" s="75" t="s">
        <v>245</v>
      </c>
      <c r="B42" s="147"/>
      <c r="C42" s="102" t="s">
        <v>93</v>
      </c>
      <c r="D42" s="121">
        <v>2133200</v>
      </c>
      <c r="E42" s="121">
        <v>2853005</v>
      </c>
      <c r="F42" s="121">
        <v>3149326</v>
      </c>
      <c r="G42" s="121">
        <v>3567838</v>
      </c>
      <c r="H42" s="121">
        <v>8900952</v>
      </c>
      <c r="I42" s="121">
        <v>9356293</v>
      </c>
      <c r="J42" s="147"/>
      <c r="K42" s="147"/>
      <c r="L42" s="147"/>
    </row>
    <row r="43" spans="1:12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</row>
    <row r="44" spans="1:12">
      <c r="A44" s="314" t="s">
        <v>321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</row>
    <row r="45" spans="1:12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</row>
    <row r="46" spans="1:12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1:12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</row>
    <row r="48" spans="1:12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14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</row>
    <row r="52" spans="1:12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</row>
    <row r="53" spans="1:12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1:12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</row>
    <row r="56" spans="1:12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</row>
    <row r="57" spans="1:12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12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12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12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  <row r="61" spans="1:12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1:12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1:12">
      <c r="A63" s="147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12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</row>
    <row r="65" spans="1:12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1:12">
      <c r="A66" s="147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>
      <c r="A67" s="147"/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>
      <c r="A68" s="147"/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>
      <c r="A69" s="147"/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>
      <c r="A70" s="147"/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>
      <c r="A71" s="147"/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</row>
    <row r="81" spans="1:12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</row>
    <row r="82" spans="1:12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</row>
    <row r="83" spans="1:12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</row>
    <row r="84" spans="1:12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</row>
    <row r="85" spans="1:12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</row>
    <row r="86" spans="1:12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1:12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</row>
    <row r="88" spans="1:12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</row>
    <row r="89" spans="1:12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</row>
    <row r="90" spans="1:12">
      <c r="A90" s="147"/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</row>
    <row r="91" spans="1:12">
      <c r="A91" s="147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</row>
    <row r="92" spans="1:12">
      <c r="A92" s="147"/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</row>
    <row r="93" spans="1:12">
      <c r="A93" s="147"/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</row>
    <row r="94" spans="1:12">
      <c r="A94" s="147"/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</row>
    <row r="95" spans="1:12" hidden="1">
      <c r="A95" s="147"/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</row>
    <row r="96" spans="1:12" hidden="1">
      <c r="A96" s="147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</row>
    <row r="97" spans="1:12" hidden="1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</row>
    <row r="98" spans="1:12">
      <c r="A98" s="147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</row>
    <row r="99" spans="1:12">
      <c r="A99" s="147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</row>
    <row r="100" spans="1:12">
      <c r="A100" s="147"/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</row>
    <row r="101" spans="1:12">
      <c r="A101" s="147"/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</row>
    <row r="102" spans="1:12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</row>
    <row r="103" spans="1:12">
      <c r="A103" s="147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</row>
    <row r="104" spans="1:12">
      <c r="A104" s="147"/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</row>
    <row r="105" spans="1:12">
      <c r="A105" s="147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</row>
    <row r="106" spans="1:12">
      <c r="A106" s="147"/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</row>
    <row r="107" spans="1:12">
      <c r="A107" s="147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</row>
    <row r="108" spans="1:12">
      <c r="A108" s="147"/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</row>
    <row r="109" spans="1:12">
      <c r="A109" s="147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</row>
    <row r="110" spans="1:12">
      <c r="A110" s="147"/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</row>
    <row r="111" spans="1:12">
      <c r="A111" s="147"/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</row>
    <row r="112" spans="1:12">
      <c r="A112" s="147"/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</row>
    <row r="113" spans="1:12">
      <c r="A113" s="147"/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</row>
    <row r="114" spans="1:12">
      <c r="A114" s="147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</row>
    <row r="115" spans="1:12">
      <c r="A115" s="147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</row>
    <row r="116" spans="1:12">
      <c r="A116" s="147"/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</row>
    <row r="117" spans="1:12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</row>
    <row r="118" spans="1:12">
      <c r="A118" s="147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</row>
    <row r="119" spans="1:12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</row>
    <row r="120" spans="1:12">
      <c r="A120" s="147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</row>
    <row r="121" spans="1:12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</row>
    <row r="122" spans="1:12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</row>
    <row r="123" spans="1:12">
      <c r="A123" s="147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</row>
    <row r="124" spans="1:12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</row>
    <row r="125" spans="1:12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</row>
    <row r="126" spans="1:12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</row>
    <row r="127" spans="1:12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</row>
    <row r="128" spans="1:12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</row>
    <row r="129" spans="1:12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</row>
    <row r="130" spans="1:12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</row>
    <row r="131" spans="1:12">
      <c r="A131" s="147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</row>
    <row r="132" spans="1:12">
      <c r="A132" s="147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</row>
    <row r="133" spans="1:12">
      <c r="A133" s="147"/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</row>
    <row r="134" spans="1:12">
      <c r="A134" s="147"/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</row>
    <row r="135" spans="1:12">
      <c r="A135" s="147"/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</row>
    <row r="136" spans="1:12">
      <c r="A136" s="147"/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</row>
    <row r="137" spans="1:12">
      <c r="A137" s="147"/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</row>
    <row r="138" spans="1:12">
      <c r="A138" s="147"/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</row>
    <row r="139" spans="1:12">
      <c r="A139" s="147"/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</row>
    <row r="140" spans="1:12">
      <c r="A140" s="147"/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</row>
    <row r="141" spans="1:12">
      <c r="A141" s="147"/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</row>
    <row r="142" spans="1:12">
      <c r="A142" s="147"/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</row>
    <row r="143" spans="1:12">
      <c r="A143" s="147"/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</row>
    <row r="144" spans="1:12">
      <c r="A144" s="147"/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</row>
    <row r="145" spans="1:12">
      <c r="A145" s="147"/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</row>
    <row r="146" spans="1:12">
      <c r="A146" s="147"/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</row>
    <row r="147" spans="1:12"/>
    <row r="148" spans="1:12"/>
    <row r="149" spans="1:12"/>
    <row r="150" spans="1:12"/>
    <row r="151" spans="1:12"/>
    <row r="152" spans="1:12"/>
    <row r="153" spans="1:12"/>
    <row r="154" spans="1:12"/>
    <row r="155" spans="1:12"/>
    <row r="156" spans="1:12"/>
    <row r="157" spans="1:12"/>
    <row r="158" spans="1:12"/>
    <row r="159" spans="1:12"/>
    <row r="160" spans="1:12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</sheetData>
  <mergeCells count="1">
    <mergeCell ref="A37:B37"/>
  </mergeCells>
  <pageMargins left="0.25" right="0.25" top="0.75" bottom="0.75" header="0.3" footer="0.3"/>
  <pageSetup paperSize="9" scale="56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76"/>
  <sheetViews>
    <sheetView showGridLines="0" zoomScale="90" zoomScaleNormal="90" zoomScaleSheetLayoutView="100" workbookViewId="0">
      <selection activeCell="L16" sqref="L16"/>
    </sheetView>
  </sheetViews>
  <sheetFormatPr defaultColWidth="9.109375" defaultRowHeight="14.4" outlineLevelRow="2"/>
  <cols>
    <col min="1" max="1" width="52.88671875" style="71" customWidth="1"/>
    <col min="2" max="2" width="15.33203125" style="71" customWidth="1"/>
    <col min="3" max="3" width="0.109375" style="71" customWidth="1"/>
    <col min="4" max="4" width="12" style="71" customWidth="1"/>
    <col min="5" max="5" width="16.44140625" style="67" customWidth="1"/>
    <col min="6" max="6" width="17.6640625" style="67" customWidth="1"/>
    <col min="7" max="8" width="19.33203125" style="67" customWidth="1"/>
    <col min="9" max="9" width="11.33203125" style="67" customWidth="1"/>
    <col min="10" max="16384" width="9.109375" style="67"/>
  </cols>
  <sheetData>
    <row r="1" spans="1:9">
      <c r="D1" s="72"/>
    </row>
    <row r="2" spans="1:9" ht="18">
      <c r="A2" s="66" t="s">
        <v>137</v>
      </c>
      <c r="B2" s="68"/>
      <c r="C2" s="11"/>
      <c r="D2" s="11"/>
      <c r="E2" s="11"/>
      <c r="F2" s="11"/>
      <c r="G2" s="11"/>
      <c r="H2" s="11"/>
    </row>
    <row r="3" spans="1:9">
      <c r="A3" s="94"/>
      <c r="B3" s="95"/>
      <c r="C3" s="95"/>
      <c r="D3" s="95"/>
      <c r="E3" s="68"/>
      <c r="F3" s="68"/>
      <c r="G3" s="68"/>
      <c r="H3" s="68"/>
    </row>
    <row r="4" spans="1:9">
      <c r="A4" s="73"/>
    </row>
    <row r="5" spans="1:9">
      <c r="A5" s="74"/>
    </row>
    <row r="6" spans="1:9" ht="15.6">
      <c r="A6" s="297" t="s">
        <v>131</v>
      </c>
    </row>
    <row r="7" spans="1:9" outlineLevel="1">
      <c r="A7" s="87" t="s">
        <v>20</v>
      </c>
      <c r="B7" s="96" t="s">
        <v>3</v>
      </c>
      <c r="C7" s="93" t="s">
        <v>64</v>
      </c>
      <c r="D7" s="93" t="s">
        <v>84</v>
      </c>
      <c r="E7" s="93" t="s">
        <v>92</v>
      </c>
      <c r="F7" s="93">
        <v>2021</v>
      </c>
      <c r="G7" s="93">
        <v>2022</v>
      </c>
      <c r="H7" s="93">
        <v>2023</v>
      </c>
      <c r="I7" s="307"/>
    </row>
    <row r="8" spans="1:9" outlineLevel="1">
      <c r="A8" s="15" t="s">
        <v>6</v>
      </c>
      <c r="B8" s="12" t="s">
        <v>4</v>
      </c>
      <c r="C8" s="76">
        <v>10</v>
      </c>
      <c r="D8" s="77">
        <v>10</v>
      </c>
      <c r="E8" s="77">
        <v>10</v>
      </c>
      <c r="F8" s="77">
        <v>10</v>
      </c>
      <c r="G8" s="77">
        <v>10</v>
      </c>
      <c r="H8" s="77">
        <v>10</v>
      </c>
      <c r="I8" s="308"/>
    </row>
    <row r="9" spans="1:9" outlineLevel="1">
      <c r="A9" s="15" t="s">
        <v>5</v>
      </c>
      <c r="B9" s="12" t="s">
        <v>4</v>
      </c>
      <c r="C9" s="76">
        <v>7</v>
      </c>
      <c r="D9" s="77">
        <v>7</v>
      </c>
      <c r="E9" s="77">
        <v>7</v>
      </c>
      <c r="F9" s="77">
        <v>7</v>
      </c>
      <c r="G9" s="77">
        <v>4</v>
      </c>
      <c r="H9" s="77">
        <v>5</v>
      </c>
      <c r="I9" s="308"/>
    </row>
    <row r="10" spans="1:9" outlineLevel="1">
      <c r="A10" s="78" t="s">
        <v>7</v>
      </c>
      <c r="B10" s="79" t="s">
        <v>0</v>
      </c>
      <c r="C10" s="80">
        <f t="shared" ref="C10:E10" si="0">C9/C8</f>
        <v>0.7</v>
      </c>
      <c r="D10" s="81">
        <f t="shared" si="0"/>
        <v>0.7</v>
      </c>
      <c r="E10" s="81">
        <f t="shared" si="0"/>
        <v>0.7</v>
      </c>
      <c r="F10" s="81">
        <f>E10</f>
        <v>0.7</v>
      </c>
      <c r="G10" s="81">
        <v>0.4</v>
      </c>
      <c r="H10" s="81">
        <v>0.5</v>
      </c>
      <c r="I10" s="309"/>
    </row>
    <row r="11" spans="1:9" outlineLevel="1">
      <c r="A11" s="15" t="s">
        <v>94</v>
      </c>
      <c r="B11" s="12" t="s">
        <v>25</v>
      </c>
      <c r="C11" s="76" t="s">
        <v>15</v>
      </c>
      <c r="D11" s="77" t="s">
        <v>15</v>
      </c>
      <c r="E11" s="77" t="s">
        <v>15</v>
      </c>
      <c r="F11" s="77" t="s">
        <v>15</v>
      </c>
      <c r="G11" s="77" t="s">
        <v>15</v>
      </c>
      <c r="H11" s="77" t="s">
        <v>241</v>
      </c>
      <c r="I11" s="308"/>
    </row>
    <row r="12" spans="1:9" outlineLevel="1">
      <c r="A12" s="15" t="s">
        <v>2</v>
      </c>
      <c r="B12" s="12" t="s">
        <v>4</v>
      </c>
      <c r="C12" s="76">
        <v>2</v>
      </c>
      <c r="D12" s="76">
        <v>2</v>
      </c>
      <c r="E12" s="76">
        <v>2</v>
      </c>
      <c r="F12" s="76">
        <v>2</v>
      </c>
      <c r="G12" s="76">
        <v>1</v>
      </c>
      <c r="H12" s="76">
        <v>1</v>
      </c>
      <c r="I12" s="308"/>
    </row>
    <row r="13" spans="1:9" outlineLevel="1">
      <c r="A13" s="15" t="s">
        <v>24</v>
      </c>
      <c r="B13" s="12" t="s">
        <v>11</v>
      </c>
      <c r="C13" s="76">
        <v>9</v>
      </c>
      <c r="D13" s="82">
        <v>8</v>
      </c>
      <c r="E13" s="82">
        <v>11</v>
      </c>
      <c r="F13" s="82">
        <v>8</v>
      </c>
      <c r="G13" s="82">
        <v>12</v>
      </c>
      <c r="H13" s="82">
        <v>12</v>
      </c>
    </row>
    <row r="14" spans="1:9" outlineLevel="1">
      <c r="A14" s="78" t="s">
        <v>23</v>
      </c>
      <c r="B14" s="12" t="s">
        <v>11</v>
      </c>
      <c r="C14" s="83">
        <v>8</v>
      </c>
      <c r="D14" s="84">
        <v>8</v>
      </c>
      <c r="E14" s="84">
        <v>8</v>
      </c>
      <c r="F14" s="84">
        <v>7</v>
      </c>
      <c r="G14" s="84">
        <v>10</v>
      </c>
      <c r="H14" s="84">
        <v>12</v>
      </c>
    </row>
    <row r="15" spans="1:9" outlineLevel="1">
      <c r="A15" s="192" t="s">
        <v>200</v>
      </c>
      <c r="B15" s="12" t="s">
        <v>201</v>
      </c>
      <c r="C15" s="188">
        <v>97317.8</v>
      </c>
      <c r="D15" s="188">
        <v>109761.8</v>
      </c>
      <c r="E15" s="188">
        <v>135559.79999999999</v>
      </c>
      <c r="F15" s="188">
        <v>132807.6</v>
      </c>
      <c r="G15" s="214">
        <v>85786.195770000006</v>
      </c>
      <c r="H15" s="214">
        <v>91874.555999999997</v>
      </c>
    </row>
    <row r="16" spans="1:9" outlineLevel="1">
      <c r="A16" s="78"/>
      <c r="B16" s="79"/>
      <c r="C16" s="85"/>
      <c r="E16" s="71"/>
      <c r="F16" s="71"/>
      <c r="G16" s="71"/>
      <c r="H16" s="71"/>
    </row>
    <row r="17" spans="1:8" outlineLevel="1">
      <c r="A17" s="87" t="s">
        <v>21</v>
      </c>
      <c r="B17" s="96" t="s">
        <v>3</v>
      </c>
      <c r="C17" s="93" t="s">
        <v>64</v>
      </c>
      <c r="D17" s="93" t="s">
        <v>84</v>
      </c>
      <c r="E17" s="93" t="s">
        <v>92</v>
      </c>
      <c r="F17" s="93" t="s">
        <v>117</v>
      </c>
      <c r="G17" s="93">
        <v>2022</v>
      </c>
      <c r="H17" s="93">
        <v>2023</v>
      </c>
    </row>
    <row r="18" spans="1:8" outlineLevel="1">
      <c r="A18" s="15" t="s">
        <v>303</v>
      </c>
      <c r="B18" s="12" t="s">
        <v>4</v>
      </c>
      <c r="C18" s="76">
        <v>5</v>
      </c>
      <c r="D18" s="76">
        <v>5</v>
      </c>
      <c r="E18" s="76">
        <v>4</v>
      </c>
      <c r="F18" s="76">
        <v>0</v>
      </c>
      <c r="G18" s="76">
        <v>7</v>
      </c>
      <c r="H18" s="77">
        <v>7</v>
      </c>
    </row>
    <row r="19" spans="1:8" outlineLevel="1">
      <c r="A19" s="310" t="s">
        <v>304</v>
      </c>
      <c r="B19" s="12" t="s">
        <v>4</v>
      </c>
      <c r="C19" s="76">
        <v>3</v>
      </c>
      <c r="D19" s="76">
        <v>3</v>
      </c>
      <c r="E19" s="76">
        <v>4</v>
      </c>
      <c r="F19" s="76">
        <v>5</v>
      </c>
      <c r="G19" s="76">
        <v>2</v>
      </c>
      <c r="H19" s="77">
        <v>1</v>
      </c>
    </row>
    <row r="20" spans="1:8" outlineLevel="1">
      <c r="A20" s="15" t="s">
        <v>305</v>
      </c>
      <c r="B20" s="12" t="s">
        <v>4</v>
      </c>
      <c r="C20" s="76">
        <v>2</v>
      </c>
      <c r="D20" s="76">
        <v>2</v>
      </c>
      <c r="E20" s="76">
        <v>2</v>
      </c>
      <c r="F20" s="76">
        <v>5</v>
      </c>
      <c r="G20" s="76">
        <v>1</v>
      </c>
      <c r="H20" s="77">
        <v>2</v>
      </c>
    </row>
    <row r="21" spans="1:8" outlineLevel="1">
      <c r="A21" s="78"/>
      <c r="B21" s="79"/>
      <c r="C21" s="85"/>
      <c r="E21" s="71"/>
      <c r="F21" s="71"/>
      <c r="G21" s="71"/>
      <c r="H21" s="71"/>
    </row>
    <row r="22" spans="1:8" outlineLevel="1">
      <c r="A22" s="87" t="s">
        <v>22</v>
      </c>
      <c r="B22" s="96" t="s">
        <v>3</v>
      </c>
      <c r="C22" s="93" t="s">
        <v>64</v>
      </c>
      <c r="D22" s="93" t="s">
        <v>84</v>
      </c>
      <c r="E22" s="93" t="s">
        <v>92</v>
      </c>
      <c r="F22" s="93" t="s">
        <v>117</v>
      </c>
      <c r="G22" s="93">
        <v>2022</v>
      </c>
      <c r="H22" s="93">
        <v>2023</v>
      </c>
    </row>
    <row r="23" spans="1:8" outlineLevel="1">
      <c r="A23" s="15" t="s">
        <v>18</v>
      </c>
      <c r="B23" s="12" t="s">
        <v>4</v>
      </c>
      <c r="C23" s="76">
        <v>1</v>
      </c>
      <c r="D23" s="76">
        <v>1</v>
      </c>
      <c r="E23" s="76">
        <v>1</v>
      </c>
      <c r="F23" s="76">
        <v>1</v>
      </c>
      <c r="G23" s="76">
        <v>1</v>
      </c>
      <c r="H23" s="76">
        <v>1</v>
      </c>
    </row>
    <row r="24" spans="1:8" outlineLevel="1">
      <c r="A24" s="15" t="s">
        <v>306</v>
      </c>
      <c r="B24" s="12" t="s">
        <v>4</v>
      </c>
      <c r="C24" s="76">
        <v>1</v>
      </c>
      <c r="D24" s="76">
        <v>1</v>
      </c>
      <c r="E24" s="76">
        <v>1</v>
      </c>
      <c r="F24" s="76">
        <v>1</v>
      </c>
      <c r="G24" s="76">
        <v>2</v>
      </c>
      <c r="H24" s="76">
        <v>2</v>
      </c>
    </row>
    <row r="25" spans="1:8" outlineLevel="1">
      <c r="A25" s="15" t="s">
        <v>307</v>
      </c>
      <c r="B25" s="12" t="s">
        <v>4</v>
      </c>
      <c r="C25" s="311">
        <v>5</v>
      </c>
      <c r="D25" s="311">
        <v>5</v>
      </c>
      <c r="E25" s="311">
        <v>4</v>
      </c>
      <c r="F25" s="311">
        <v>4</v>
      </c>
      <c r="G25" s="311">
        <v>2</v>
      </c>
      <c r="H25" s="311">
        <v>2</v>
      </c>
    </row>
    <row r="26" spans="1:8" outlineLevel="1">
      <c r="A26" s="15" t="s">
        <v>8</v>
      </c>
      <c r="B26" s="12" t="s">
        <v>4</v>
      </c>
      <c r="C26" s="76">
        <v>3</v>
      </c>
      <c r="D26" s="76">
        <v>3</v>
      </c>
      <c r="E26" s="76">
        <v>4</v>
      </c>
      <c r="F26" s="76">
        <v>4</v>
      </c>
      <c r="G26" s="76">
        <v>5</v>
      </c>
      <c r="H26" s="76">
        <v>5</v>
      </c>
    </row>
    <row r="27" spans="1:8">
      <c r="E27" s="71"/>
      <c r="F27" s="71"/>
      <c r="G27" s="71"/>
      <c r="H27" s="71"/>
    </row>
    <row r="28" spans="1:8" ht="15.6">
      <c r="A28" s="299" t="s">
        <v>129</v>
      </c>
      <c r="E28" s="71"/>
      <c r="F28" s="71"/>
      <c r="G28" s="71"/>
      <c r="H28" s="71"/>
    </row>
    <row r="29" spans="1:8" outlineLevel="1">
      <c r="A29" s="87" t="s">
        <v>65</v>
      </c>
      <c r="B29" s="96" t="s">
        <v>3</v>
      </c>
      <c r="C29" s="93" t="s">
        <v>64</v>
      </c>
      <c r="D29" s="93" t="s">
        <v>84</v>
      </c>
      <c r="E29" s="93" t="s">
        <v>92</v>
      </c>
      <c r="F29" s="93" t="s">
        <v>117</v>
      </c>
      <c r="G29" s="93">
        <v>2022</v>
      </c>
      <c r="H29" s="93">
        <v>2023</v>
      </c>
    </row>
    <row r="30" spans="1:8" outlineLevel="1">
      <c r="A30" s="15" t="s">
        <v>19</v>
      </c>
      <c r="B30" s="12" t="s">
        <v>4</v>
      </c>
      <c r="C30" s="76">
        <v>4</v>
      </c>
      <c r="D30" s="76">
        <v>4</v>
      </c>
      <c r="E30" s="76">
        <v>4</v>
      </c>
      <c r="F30" s="76">
        <v>4</v>
      </c>
      <c r="G30" s="76">
        <v>3</v>
      </c>
      <c r="H30" s="76">
        <v>3</v>
      </c>
    </row>
    <row r="31" spans="1:8" outlineLevel="1">
      <c r="A31" s="15" t="s">
        <v>9</v>
      </c>
      <c r="B31" s="12" t="s">
        <v>4</v>
      </c>
      <c r="C31" s="76">
        <v>4</v>
      </c>
      <c r="D31" s="76">
        <v>4</v>
      </c>
      <c r="E31" s="76">
        <v>4</v>
      </c>
      <c r="F31" s="76">
        <v>4</v>
      </c>
      <c r="G31" s="76">
        <v>2</v>
      </c>
      <c r="H31" s="76">
        <v>3</v>
      </c>
    </row>
    <row r="32" spans="1:8" outlineLevel="1">
      <c r="A32" s="15" t="s">
        <v>13</v>
      </c>
      <c r="B32" s="12" t="s">
        <v>0</v>
      </c>
      <c r="C32" s="76">
        <v>100</v>
      </c>
      <c r="D32" s="76">
        <v>100</v>
      </c>
      <c r="E32" s="76">
        <v>100</v>
      </c>
      <c r="F32" s="76">
        <v>100</v>
      </c>
      <c r="G32" s="76">
        <v>66</v>
      </c>
      <c r="H32" s="76">
        <v>100</v>
      </c>
    </row>
    <row r="33" spans="1:8" outlineLevel="1">
      <c r="A33" s="15" t="s">
        <v>14</v>
      </c>
      <c r="B33" s="12" t="s">
        <v>25</v>
      </c>
      <c r="C33" s="76" t="s">
        <v>15</v>
      </c>
      <c r="D33" s="76" t="s">
        <v>15</v>
      </c>
      <c r="E33" s="76" t="s">
        <v>15</v>
      </c>
      <c r="F33" s="76" t="s">
        <v>15</v>
      </c>
      <c r="G33" s="76" t="s">
        <v>15</v>
      </c>
      <c r="H33" s="76" t="s">
        <v>241</v>
      </c>
    </row>
    <row r="34" spans="1:8" outlineLevel="1">
      <c r="A34" s="15" t="s">
        <v>10</v>
      </c>
      <c r="B34" s="12" t="s">
        <v>11</v>
      </c>
      <c r="C34" s="76">
        <v>5</v>
      </c>
      <c r="D34" s="76">
        <v>5</v>
      </c>
      <c r="E34" s="76">
        <v>5</v>
      </c>
      <c r="F34" s="76">
        <v>6</v>
      </c>
      <c r="G34" s="76">
        <v>5</v>
      </c>
      <c r="H34" s="76">
        <v>6</v>
      </c>
    </row>
    <row r="35" spans="1:8" outlineLevel="1">
      <c r="E35" s="71"/>
      <c r="F35" s="71"/>
      <c r="G35" s="71"/>
      <c r="H35" s="71"/>
    </row>
    <row r="36" spans="1:8" outlineLevel="1">
      <c r="E36" s="71"/>
      <c r="F36" s="71"/>
      <c r="G36" s="71"/>
      <c r="H36" s="71"/>
    </row>
    <row r="37" spans="1:8" outlineLevel="1">
      <c r="A37" s="87" t="s">
        <v>66</v>
      </c>
      <c r="B37" s="96" t="s">
        <v>3</v>
      </c>
      <c r="C37" s="93" t="s">
        <v>64</v>
      </c>
      <c r="D37" s="93" t="s">
        <v>84</v>
      </c>
      <c r="E37" s="93" t="s">
        <v>92</v>
      </c>
      <c r="F37" s="93" t="s">
        <v>117</v>
      </c>
      <c r="G37" s="93">
        <v>2022</v>
      </c>
      <c r="H37" s="93">
        <v>2023</v>
      </c>
    </row>
    <row r="38" spans="1:8" outlineLevel="1">
      <c r="A38" s="15" t="s">
        <v>19</v>
      </c>
      <c r="B38" s="12" t="s">
        <v>4</v>
      </c>
      <c r="C38" s="76">
        <v>3</v>
      </c>
      <c r="D38" s="76">
        <v>3</v>
      </c>
      <c r="E38" s="76">
        <v>3</v>
      </c>
      <c r="F38" s="76">
        <v>3</v>
      </c>
      <c r="G38" s="76">
        <v>3</v>
      </c>
      <c r="H38" s="76">
        <v>3</v>
      </c>
    </row>
    <row r="39" spans="1:8" outlineLevel="1">
      <c r="A39" s="15" t="s">
        <v>9</v>
      </c>
      <c r="B39" s="12" t="s">
        <v>4</v>
      </c>
      <c r="C39" s="76">
        <v>3</v>
      </c>
      <c r="D39" s="76">
        <v>3</v>
      </c>
      <c r="E39" s="76">
        <v>3</v>
      </c>
      <c r="F39" s="76">
        <v>3</v>
      </c>
      <c r="G39" s="76">
        <v>2</v>
      </c>
      <c r="H39" s="76">
        <v>2</v>
      </c>
    </row>
    <row r="40" spans="1:8" outlineLevel="1">
      <c r="A40" s="15" t="s">
        <v>13</v>
      </c>
      <c r="B40" s="12" t="s">
        <v>0</v>
      </c>
      <c r="C40" s="86">
        <v>1</v>
      </c>
      <c r="D40" s="86">
        <v>1</v>
      </c>
      <c r="E40" s="86">
        <v>1</v>
      </c>
      <c r="F40" s="86">
        <v>1</v>
      </c>
      <c r="G40" s="86">
        <v>0.66</v>
      </c>
      <c r="H40" s="86">
        <v>0.66</v>
      </c>
    </row>
    <row r="41" spans="1:8" outlineLevel="1">
      <c r="A41" s="15" t="s">
        <v>14</v>
      </c>
      <c r="B41" s="12" t="s">
        <v>25</v>
      </c>
      <c r="C41" s="76" t="s">
        <v>15</v>
      </c>
      <c r="D41" s="76" t="s">
        <v>15</v>
      </c>
      <c r="E41" s="76" t="s">
        <v>15</v>
      </c>
      <c r="F41" s="76" t="s">
        <v>15</v>
      </c>
      <c r="G41" s="76" t="s">
        <v>16</v>
      </c>
      <c r="H41" s="76" t="s">
        <v>16</v>
      </c>
    </row>
    <row r="42" spans="1:8" outlineLevel="1">
      <c r="A42" s="15" t="s">
        <v>10</v>
      </c>
      <c r="B42" s="12" t="s">
        <v>11</v>
      </c>
      <c r="C42" s="76">
        <v>4</v>
      </c>
      <c r="D42" s="76">
        <v>4</v>
      </c>
      <c r="E42" s="76">
        <v>5</v>
      </c>
      <c r="F42" s="76">
        <v>4</v>
      </c>
      <c r="G42" s="76">
        <v>3</v>
      </c>
      <c r="H42" s="76">
        <v>4</v>
      </c>
    </row>
    <row r="43" spans="1:8" outlineLevel="1">
      <c r="E43" s="71"/>
      <c r="F43" s="71"/>
      <c r="G43" s="71"/>
      <c r="H43" s="71"/>
    </row>
    <row r="44" spans="1:8" outlineLevel="1">
      <c r="E44" s="71"/>
      <c r="F44" s="71"/>
      <c r="G44" s="71"/>
      <c r="H44" s="71"/>
    </row>
    <row r="45" spans="1:8" outlineLevel="1">
      <c r="A45" s="87" t="s">
        <v>218</v>
      </c>
      <c r="B45" s="96" t="s">
        <v>3</v>
      </c>
      <c r="C45" s="96" t="s">
        <v>64</v>
      </c>
      <c r="D45" s="96" t="s">
        <v>84</v>
      </c>
      <c r="E45" s="96" t="s">
        <v>92</v>
      </c>
      <c r="F45" s="96" t="s">
        <v>117</v>
      </c>
      <c r="G45" s="93">
        <v>2022</v>
      </c>
      <c r="H45" s="93">
        <v>2023</v>
      </c>
    </row>
    <row r="46" spans="1:8" outlineLevel="1">
      <c r="A46" s="15" t="s">
        <v>19</v>
      </c>
      <c r="B46" s="12" t="s">
        <v>4</v>
      </c>
      <c r="C46" s="76" t="s">
        <v>17</v>
      </c>
      <c r="D46" s="76" t="s">
        <v>17</v>
      </c>
      <c r="E46" s="76" t="s">
        <v>17</v>
      </c>
      <c r="F46" s="76" t="s">
        <v>17</v>
      </c>
      <c r="G46" s="82">
        <v>3</v>
      </c>
      <c r="H46" s="82">
        <v>3</v>
      </c>
    </row>
    <row r="47" spans="1:8" outlineLevel="1">
      <c r="A47" s="15" t="s">
        <v>9</v>
      </c>
      <c r="B47" s="12" t="s">
        <v>4</v>
      </c>
      <c r="C47" s="76" t="s">
        <v>17</v>
      </c>
      <c r="D47" s="76" t="s">
        <v>17</v>
      </c>
      <c r="E47" s="76" t="s">
        <v>17</v>
      </c>
      <c r="F47" s="76" t="s">
        <v>17</v>
      </c>
      <c r="G47" s="82">
        <v>1</v>
      </c>
      <c r="H47" s="82">
        <v>2</v>
      </c>
    </row>
    <row r="48" spans="1:8" outlineLevel="1">
      <c r="A48" s="15" t="s">
        <v>13</v>
      </c>
      <c r="B48" s="12" t="s">
        <v>0</v>
      </c>
      <c r="C48" s="76" t="s">
        <v>17</v>
      </c>
      <c r="D48" s="76" t="s">
        <v>17</v>
      </c>
      <c r="E48" s="76" t="s">
        <v>17</v>
      </c>
      <c r="F48" s="76" t="s">
        <v>17</v>
      </c>
      <c r="G48" s="86">
        <v>0.33</v>
      </c>
      <c r="H48" s="86">
        <v>0.66</v>
      </c>
    </row>
    <row r="49" spans="1:8" outlineLevel="1">
      <c r="A49" s="15" t="s">
        <v>14</v>
      </c>
      <c r="B49" s="12" t="s">
        <v>25</v>
      </c>
      <c r="C49" s="76" t="s">
        <v>17</v>
      </c>
      <c r="D49" s="76" t="s">
        <v>17</v>
      </c>
      <c r="E49" s="76" t="s">
        <v>17</v>
      </c>
      <c r="F49" s="76" t="s">
        <v>17</v>
      </c>
      <c r="G49" s="76" t="s">
        <v>16</v>
      </c>
      <c r="H49" s="76" t="s">
        <v>16</v>
      </c>
    </row>
    <row r="50" spans="1:8" outlineLevel="1">
      <c r="A50" s="15" t="s">
        <v>10</v>
      </c>
      <c r="B50" s="12" t="s">
        <v>11</v>
      </c>
      <c r="C50" s="76" t="s">
        <v>17</v>
      </c>
      <c r="D50" s="76" t="s">
        <v>17</v>
      </c>
      <c r="E50" s="76" t="s">
        <v>17</v>
      </c>
      <c r="F50" s="76" t="s">
        <v>17</v>
      </c>
      <c r="G50" s="82">
        <v>2</v>
      </c>
      <c r="H50" s="82">
        <v>4</v>
      </c>
    </row>
    <row r="51" spans="1:8">
      <c r="E51" s="71"/>
      <c r="F51" s="71"/>
      <c r="G51" s="71"/>
      <c r="H51" s="71"/>
    </row>
    <row r="52" spans="1:8" ht="15.6">
      <c r="A52" s="297" t="s">
        <v>130</v>
      </c>
      <c r="B52" s="67"/>
      <c r="C52" s="67"/>
      <c r="D52" s="67"/>
    </row>
    <row r="53" spans="1:8" outlineLevel="1">
      <c r="A53" s="87" t="s">
        <v>252</v>
      </c>
      <c r="B53" s="96" t="s">
        <v>3</v>
      </c>
      <c r="C53" s="93" t="s">
        <v>64</v>
      </c>
      <c r="D53" s="93" t="s">
        <v>84</v>
      </c>
      <c r="E53" s="93" t="s">
        <v>92</v>
      </c>
      <c r="F53" s="93" t="s">
        <v>117</v>
      </c>
      <c r="G53" s="93">
        <v>2022</v>
      </c>
      <c r="H53" s="93">
        <v>2023</v>
      </c>
    </row>
    <row r="54" spans="1:8" outlineLevel="2">
      <c r="A54" s="15" t="s">
        <v>26</v>
      </c>
      <c r="B54" s="12" t="s">
        <v>4</v>
      </c>
      <c r="C54" s="76">
        <v>7</v>
      </c>
      <c r="D54" s="76">
        <v>7</v>
      </c>
      <c r="E54" s="76">
        <v>7</v>
      </c>
      <c r="F54" s="76">
        <v>7</v>
      </c>
      <c r="G54" s="76">
        <v>3</v>
      </c>
      <c r="H54" s="76">
        <v>3</v>
      </c>
    </row>
    <row r="55" spans="1:8" outlineLevel="2">
      <c r="A55" s="15" t="s">
        <v>27</v>
      </c>
      <c r="B55" s="12" t="s">
        <v>11</v>
      </c>
      <c r="C55" s="76">
        <v>6</v>
      </c>
      <c r="D55" s="76">
        <v>7</v>
      </c>
      <c r="E55" s="76">
        <v>6</v>
      </c>
      <c r="F55" s="76">
        <v>6</v>
      </c>
      <c r="G55" s="76">
        <v>8</v>
      </c>
      <c r="H55" s="76">
        <v>5</v>
      </c>
    </row>
    <row r="56" spans="1:8" ht="9" customHeight="1" outlineLevel="2">
      <c r="A56" s="15"/>
      <c r="B56" s="12"/>
      <c r="C56" s="76"/>
      <c r="D56" s="76"/>
      <c r="E56" s="76"/>
      <c r="F56" s="76"/>
      <c r="G56" s="76"/>
      <c r="H56" s="76"/>
    </row>
    <row r="57" spans="1:8">
      <c r="E57" s="71"/>
      <c r="F57" s="71"/>
      <c r="G57" s="71"/>
      <c r="H57" s="71"/>
    </row>
    <row r="58" spans="1:8" ht="15.6">
      <c r="A58" s="299" t="s">
        <v>251</v>
      </c>
      <c r="E58" s="71"/>
      <c r="F58" s="71"/>
      <c r="G58" s="71"/>
      <c r="H58" s="71"/>
    </row>
    <row r="59" spans="1:8" ht="30" customHeight="1" outlineLevel="1">
      <c r="A59" s="240" t="s">
        <v>67</v>
      </c>
      <c r="B59" s="97" t="s">
        <v>3</v>
      </c>
      <c r="C59" s="97" t="s">
        <v>64</v>
      </c>
      <c r="D59" s="97" t="s">
        <v>84</v>
      </c>
      <c r="E59" s="97" t="s">
        <v>92</v>
      </c>
      <c r="F59" s="97" t="s">
        <v>117</v>
      </c>
      <c r="G59" s="97">
        <v>2022</v>
      </c>
      <c r="H59" s="97">
        <v>2023</v>
      </c>
    </row>
    <row r="60" spans="1:8" ht="27" customHeight="1" outlineLevel="1">
      <c r="A60" s="101" t="s">
        <v>96</v>
      </c>
      <c r="B60" s="102" t="s">
        <v>25</v>
      </c>
      <c r="C60" s="103" t="s">
        <v>15</v>
      </c>
      <c r="D60" s="103" t="s">
        <v>15</v>
      </c>
      <c r="E60" s="103" t="s">
        <v>15</v>
      </c>
      <c r="F60" s="103" t="s">
        <v>15</v>
      </c>
      <c r="G60" s="103" t="s">
        <v>15</v>
      </c>
      <c r="H60" s="103" t="s">
        <v>241</v>
      </c>
    </row>
    <row r="61" spans="1:8" ht="27.6" outlineLevel="1">
      <c r="A61" s="240" t="s">
        <v>68</v>
      </c>
      <c r="B61" s="97" t="s">
        <v>3</v>
      </c>
      <c r="C61" s="97" t="s">
        <v>64</v>
      </c>
      <c r="D61" s="97" t="s">
        <v>84</v>
      </c>
      <c r="E61" s="97" t="s">
        <v>92</v>
      </c>
      <c r="F61" s="97" t="s">
        <v>117</v>
      </c>
      <c r="G61" s="97">
        <v>2022</v>
      </c>
      <c r="H61" s="97">
        <v>2023</v>
      </c>
    </row>
    <row r="62" spans="1:8" outlineLevel="1">
      <c r="A62" s="98" t="s">
        <v>95</v>
      </c>
      <c r="B62" s="18" t="s">
        <v>25</v>
      </c>
      <c r="C62" s="100" t="s">
        <v>15</v>
      </c>
      <c r="D62" s="100" t="s">
        <v>15</v>
      </c>
      <c r="E62" s="100" t="s">
        <v>15</v>
      </c>
      <c r="F62" s="100" t="s">
        <v>15</v>
      </c>
      <c r="G62" s="100" t="s">
        <v>241</v>
      </c>
      <c r="H62" s="100" t="s">
        <v>241</v>
      </c>
    </row>
    <row r="63" spans="1:8" outlineLevel="1">
      <c r="A63" s="98"/>
      <c r="B63" s="18"/>
      <c r="C63" s="100"/>
      <c r="D63" s="100"/>
      <c r="E63" s="100"/>
      <c r="F63" s="100"/>
      <c r="G63" s="100"/>
      <c r="H63" s="100"/>
    </row>
    <row r="64" spans="1:8" outlineLevel="1">
      <c r="A64" s="240" t="s">
        <v>69</v>
      </c>
      <c r="B64" s="97" t="s">
        <v>3</v>
      </c>
      <c r="C64" s="97" t="s">
        <v>64</v>
      </c>
      <c r="D64" s="97" t="s">
        <v>84</v>
      </c>
      <c r="E64" s="97" t="s">
        <v>92</v>
      </c>
      <c r="F64" s="97" t="s">
        <v>117</v>
      </c>
      <c r="G64" s="97">
        <v>2022</v>
      </c>
      <c r="H64" s="97">
        <v>2023</v>
      </c>
    </row>
    <row r="65" spans="1:8" outlineLevel="1">
      <c r="A65" s="98" t="s">
        <v>70</v>
      </c>
      <c r="B65" s="18" t="s">
        <v>93</v>
      </c>
      <c r="C65" s="99">
        <v>590</v>
      </c>
      <c r="D65" s="99">
        <v>590</v>
      </c>
      <c r="E65" s="99">
        <v>590</v>
      </c>
      <c r="F65" s="99">
        <v>620</v>
      </c>
      <c r="G65" s="99">
        <v>683.7</v>
      </c>
      <c r="H65" s="99">
        <v>752.1</v>
      </c>
    </row>
    <row r="67" spans="1:8" ht="15.6">
      <c r="A67" s="299" t="s">
        <v>202</v>
      </c>
      <c r="B67" s="67"/>
      <c r="C67" s="67"/>
      <c r="D67" s="67"/>
    </row>
    <row r="68" spans="1:8" ht="43.2" outlineLevel="2">
      <c r="A68" s="191" t="s">
        <v>205</v>
      </c>
      <c r="B68" s="97" t="s">
        <v>3</v>
      </c>
      <c r="C68" s="97" t="s">
        <v>64</v>
      </c>
      <c r="D68" s="97" t="s">
        <v>84</v>
      </c>
      <c r="E68" s="97" t="s">
        <v>92</v>
      </c>
      <c r="F68" s="97" t="s">
        <v>117</v>
      </c>
      <c r="G68" s="97">
        <v>2022</v>
      </c>
      <c r="H68" s="97">
        <v>2023</v>
      </c>
    </row>
    <row r="69" spans="1:8" outlineLevel="2">
      <c r="A69" s="190" t="s">
        <v>206</v>
      </c>
      <c r="B69" s="102" t="s">
        <v>4</v>
      </c>
      <c r="C69" s="193">
        <v>3123</v>
      </c>
      <c r="D69" s="189" t="s">
        <v>207</v>
      </c>
      <c r="E69" s="189" t="s">
        <v>208</v>
      </c>
      <c r="F69" s="189" t="s">
        <v>209</v>
      </c>
      <c r="G69" s="293">
        <v>7380</v>
      </c>
      <c r="H69" s="312">
        <v>8013</v>
      </c>
    </row>
    <row r="70" spans="1:8" ht="43.2" outlineLevel="2">
      <c r="A70" s="313" t="s">
        <v>204</v>
      </c>
      <c r="B70" s="105" t="s">
        <v>0</v>
      </c>
      <c r="C70" s="105">
        <v>55</v>
      </c>
      <c r="D70" s="105">
        <v>55.61</v>
      </c>
      <c r="E70" s="105">
        <v>60</v>
      </c>
      <c r="F70" s="105">
        <v>62</v>
      </c>
      <c r="G70" s="134">
        <v>68</v>
      </c>
      <c r="H70" s="134">
        <v>92</v>
      </c>
    </row>
    <row r="71" spans="1:8" ht="36.75" customHeight="1" outlineLevel="2">
      <c r="A71" s="191" t="s">
        <v>203</v>
      </c>
      <c r="B71" s="105" t="s">
        <v>11</v>
      </c>
      <c r="C71" s="189">
        <v>0</v>
      </c>
      <c r="D71" s="189">
        <v>3</v>
      </c>
      <c r="E71" s="189">
        <v>1</v>
      </c>
      <c r="F71" s="189">
        <v>1</v>
      </c>
      <c r="G71" s="292">
        <v>2</v>
      </c>
      <c r="H71" s="312">
        <v>3</v>
      </c>
    </row>
    <row r="72" spans="1:8" ht="23.25" customHeight="1" outlineLevel="2">
      <c r="A72" s="191" t="s">
        <v>210</v>
      </c>
      <c r="B72" s="97" t="s">
        <v>3</v>
      </c>
      <c r="C72" s="97" t="s">
        <v>64</v>
      </c>
      <c r="D72" s="97" t="s">
        <v>84</v>
      </c>
      <c r="E72" s="97" t="s">
        <v>92</v>
      </c>
      <c r="F72" s="97" t="s">
        <v>117</v>
      </c>
      <c r="G72" s="97">
        <v>2022</v>
      </c>
      <c r="H72" s="97">
        <v>2023</v>
      </c>
    </row>
    <row r="73" spans="1:8" ht="29.25" customHeight="1" outlineLevel="2">
      <c r="A73" s="313" t="s">
        <v>211</v>
      </c>
      <c r="B73" s="105" t="s">
        <v>11</v>
      </c>
      <c r="C73" s="105">
        <v>158</v>
      </c>
      <c r="D73" s="112">
        <v>126</v>
      </c>
      <c r="E73" s="112">
        <v>134</v>
      </c>
      <c r="F73" s="112">
        <v>119</v>
      </c>
      <c r="G73" s="112">
        <v>110</v>
      </c>
      <c r="H73" s="112">
        <v>106</v>
      </c>
    </row>
    <row r="74" spans="1:8" ht="28.8" outlineLevel="2">
      <c r="A74" s="313" t="s">
        <v>212</v>
      </c>
      <c r="B74" s="105" t="s">
        <v>11</v>
      </c>
      <c r="C74" s="105">
        <v>0</v>
      </c>
      <c r="D74" s="112">
        <v>0</v>
      </c>
      <c r="E74" s="112">
        <v>2</v>
      </c>
      <c r="F74" s="112">
        <v>3</v>
      </c>
      <c r="G74" s="112">
        <v>6</v>
      </c>
      <c r="H74" s="112">
        <v>2</v>
      </c>
    </row>
    <row r="75" spans="1:8">
      <c r="A75" s="67"/>
      <c r="B75" s="67"/>
      <c r="C75" s="105"/>
      <c r="D75" s="105"/>
      <c r="E75" s="105"/>
      <c r="F75" s="143"/>
      <c r="G75" s="143"/>
      <c r="H75" s="143"/>
    </row>
    <row r="76" spans="1:8">
      <c r="A76" s="67"/>
      <c r="B76" s="67"/>
      <c r="C76" s="161"/>
      <c r="D76" s="161"/>
      <c r="E76" s="161"/>
      <c r="F76" s="161"/>
      <c r="G76" s="161"/>
      <c r="H76" s="161"/>
    </row>
  </sheetData>
  <pageMargins left="0.25" right="0.25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0FBBA16DE32F243A531172E7F38DCF5" ma:contentTypeVersion="0" ma:contentTypeDescription="Создание документа." ma:contentTypeScope="" ma:versionID="8dc994e94eebca157fc4bd22e1647ada">
  <xsd:schema xmlns:xsd="http://www.w3.org/2001/XMLSchema" xmlns:xs="http://www.w3.org/2001/XMLSchema" xmlns:p="http://schemas.microsoft.com/office/2006/metadata/properties" xmlns:ns2="2e6c4e6a-6d57-47d6-9288-076169c1f698" targetNamespace="http://schemas.microsoft.com/office/2006/metadata/properties" ma:root="true" ma:fieldsID="899b4d0d15f6c81608c1f8921f6e86bd" ns2:_="">
    <xsd:import namespace="2e6c4e6a-6d57-47d6-9288-076169c1f6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c4e6a-6d57-47d6-9288-076169c1f6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566946-93EE-47A1-8911-AC4C875B3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c4e6a-6d57-47d6-9288-076169c1f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279FCB-5F55-4740-BB85-09B9D214F1D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983B-CEE7-46DC-8DE6-4E71E73D8A1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71FDB9B-0F45-4739-BAB4-D26ED936B46A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2e6c4e6a-6d57-47d6-9288-076169c1f69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МЕНЮ</vt:lpstr>
      <vt:lpstr>ДОКУМЕНТЫ</vt:lpstr>
      <vt:lpstr>ПЕРЕЧЕНЬ ДОКУМЕНТОВ</vt:lpstr>
      <vt:lpstr>ЭКОЛОГИЯ ЭНЕРГЕТИКА</vt:lpstr>
      <vt:lpstr>СОЦИАЛЬНЫЕ ПОКАЗАТЕЛИ</vt:lpstr>
      <vt:lpstr>КОРПОРАТИВНОЕ УПРАВЛЕНИЕ</vt:lpstr>
      <vt:lpstr>ДОКУМЕНТЫ!Область_печати</vt:lpstr>
      <vt:lpstr>МЕНЮ!Область_печати</vt:lpstr>
      <vt:lpstr>'ПЕРЕЧЕНЬ ДОКУМЕНТОВ'!Область_печати</vt:lpstr>
      <vt:lpstr>'СОЦИАЛЬНЫЕ ПОКАЗАТЕЛИ'!Область_печати</vt:lpstr>
      <vt:lpstr>'ЭКОЛОГИЯ ЭНЕРГЕТИКА'!Область_печати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Кудряшов Сергей Владимирович</dc:creator>
  <cp:lastModifiedBy>Кудряшов Сергей Владимирович</cp:lastModifiedBy>
  <cp:lastPrinted>2019-11-11T14:58:04Z</cp:lastPrinted>
  <dcterms:created xsi:type="dcterms:W3CDTF">2016-12-15T13:22:24Z</dcterms:created>
  <dcterms:modified xsi:type="dcterms:W3CDTF">2024-09-26T15:24:54Z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0x010100E0FBBA16DE32F243A531172E7F38DCF5</vt:lpwstr>
  </property>
</Properties>
</file>